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13_ncr:1_{6AD1F5D8-6A03-4FC1-B979-97B4BB896C12}" xr6:coauthVersionLast="47" xr6:coauthVersionMax="47" xr10:uidLastSave="{00000000-0000-0000-0000-000000000000}"/>
  <bookViews>
    <workbookView xWindow="-108" yWindow="-108" windowWidth="41496" windowHeight="16896" tabRatio="755" xr2:uid="{00000000-000D-0000-FFFF-FFFF00000000}"/>
  </bookViews>
  <sheets>
    <sheet name="Front page" sheetId="39" r:id="rId1"/>
    <sheet name="Most significant figures" sheetId="1" r:id="rId2"/>
    <sheet name="Balance sheet" sheetId="2" r:id="rId3"/>
    <sheet name="Managed funds" sheetId="19" r:id="rId4"/>
    <sheet name="Lending" sheetId="4" r:id="rId5"/>
    <sheet name="Risk management" sheetId="40" r:id="rId6"/>
    <sheet name="Solvency" sheetId="31" r:id="rId7"/>
    <sheet name="P&amp;L" sheetId="8" r:id="rId8"/>
    <sheet name="Quarterly yields &amp; costs" sheetId="26" r:id="rId9"/>
    <sheet name="P&amp;L q-y-q" sheetId="38" state="hidden" r:id="rId10"/>
    <sheet name="Foreclosed assets1" sheetId="36" state="hidden" r:id="rId11"/>
    <sheet name="Foreclosed assets_ant" sheetId="35" state="hidden" r:id="rId12"/>
  </sheets>
  <externalReferences>
    <externalReference r:id="rId13"/>
    <externalReference r:id="rId14"/>
  </externalReferences>
  <definedNames>
    <definedName name="_xlnm.Print_Area" localSheetId="2">'Balance sheet'!$C$3:$T$62</definedName>
    <definedName name="_xlnm.Print_Area" localSheetId="11">'Foreclosed assets_ant'!$C$3:$O$111</definedName>
    <definedName name="_xlnm.Print_Area" localSheetId="10">'Foreclosed assets1'!$C$3:$O$111</definedName>
    <definedName name="_xlnm.Print_Area" localSheetId="4">Lending!$C$3:$T$33</definedName>
    <definedName name="_xlnm.Print_Area" localSheetId="3">'Managed funds'!$C$3:$T$34</definedName>
    <definedName name="_xlnm.Print_Area" localSheetId="1">'Most significant figures'!$C$3:$T$76</definedName>
    <definedName name="_xlnm.Print_Area" localSheetId="7">'P&amp;L'!$C$3:$O$37</definedName>
    <definedName name="_xlnm.Print_Area" localSheetId="9">'P&amp;L q-y-q'!$C$3:$Q$37</definedName>
    <definedName name="_xlnm.Print_Area" localSheetId="8">'Quarterly yields &amp; costs'!$C$4:$X$31</definedName>
    <definedName name="_xlnm.Print_Area" localSheetId="5">'Risk management'!$C$3:$T$82</definedName>
    <definedName name="_xlnm.Print_Area" localSheetId="6">Solvency!$C$3:$T$62</definedName>
    <definedName name="_xlnm.Database" localSheetId="0">#REF!</definedName>
    <definedName name="_xlnm.Database" localSheetId="9">#REF!</definedName>
    <definedName name="_xlnm.Database">#REF!</definedName>
    <definedName name="dATOSSFINAL2003X">#REF!</definedName>
    <definedName name="dtal1">"[cuadrosispamarmensual2004.xls]rentbdtal2004!af96"</definedName>
    <definedName name="rango4">#REF!,#REF!,#REF!,#REF!,#REF!,#REF!,#REF!,#REF!,#REF!,#REF!</definedName>
    <definedName name="RangoCompleto" localSheetId="0">#REF!</definedName>
    <definedName name="RangoCompleto" localSheetId="9">#REF!</definedName>
    <definedName name="RangoCompleto">#REF!</definedName>
    <definedName name="RangoPrimeraColumna" localSheetId="0">#REF!</definedName>
    <definedName name="RangoPrimeraColumna" localSheetId="9">#REF!</definedName>
    <definedName name="RangoPrimeraColumna">#REF!</definedName>
    <definedName name="RangoPrimeraFila" localSheetId="0">#REF!</definedName>
    <definedName name="RangoPrimeraFila" localSheetId="9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38" l="1"/>
  <c r="V65" i="38"/>
  <c r="W65" i="38" s="1"/>
  <c r="X65" i="38" s="1"/>
  <c r="Y65" i="38" s="1"/>
  <c r="Z65" i="38" s="1"/>
  <c r="AA65" i="38" s="1"/>
  <c r="B65" i="38"/>
  <c r="C65" i="38" s="1"/>
  <c r="D65" i="38" s="1"/>
  <c r="E65" i="38" s="1"/>
  <c r="F65" i="38" s="1"/>
  <c r="G65" i="38" s="1"/>
  <c r="H65" i="38" s="1"/>
  <c r="I65" i="38" s="1"/>
  <c r="J65" i="38" s="1"/>
  <c r="K65" i="38" s="1"/>
  <c r="L65" i="38" s="1"/>
  <c r="M65" i="38" s="1"/>
  <c r="N65" i="38" s="1"/>
  <c r="O65" i="38" s="1"/>
  <c r="P65" i="38" s="1"/>
  <c r="Q65" i="38" s="1"/>
  <c r="S62" i="38"/>
  <c r="S61" i="38"/>
  <c r="S60" i="38"/>
  <c r="R65" i="38" l="1"/>
  <c r="S65" i="38" s="1"/>
  <c r="T65" i="38" s="1"/>
  <c r="V1" i="38"/>
  <c r="E74" i="38"/>
  <c r="G1" i="38"/>
  <c r="E7" i="38"/>
  <c r="W1" i="38" l="1"/>
  <c r="W7" i="38" s="1"/>
  <c r="V7" i="38"/>
  <c r="G7" i="38"/>
  <c r="O7" i="38" s="1"/>
  <c r="G74" i="38"/>
  <c r="I1" i="38"/>
  <c r="X1" i="38" l="1"/>
  <c r="Y1" i="38" s="1"/>
  <c r="I7" i="38"/>
  <c r="I74" i="38"/>
  <c r="K1" i="38"/>
  <c r="X7" i="38" l="1"/>
  <c r="K7" i="38"/>
  <c r="K74" i="38"/>
  <c r="M1" i="38"/>
  <c r="Z1" i="38"/>
  <c r="Y7" i="38"/>
  <c r="M7" i="38" l="1"/>
  <c r="R7" i="38" s="1"/>
  <c r="M74" i="38"/>
  <c r="Z7" i="38"/>
  <c r="AA1" i="38"/>
  <c r="AA7" i="38" l="1"/>
  <c r="AF130" i="36" l="1"/>
  <c r="AD130" i="36" l="1"/>
  <c r="AB130" i="36"/>
  <c r="Z130" i="36"/>
  <c r="AD129" i="36"/>
  <c r="AB129" i="36"/>
  <c r="Z129" i="36"/>
  <c r="H130" i="36"/>
  <c r="E1" i="36" l="1"/>
  <c r="E7" i="36" l="1"/>
  <c r="I1" i="36"/>
  <c r="G1" i="36"/>
  <c r="G7" i="36" l="1"/>
  <c r="I7" i="36"/>
  <c r="E1" i="35" l="1"/>
  <c r="G1" i="35" l="1"/>
  <c r="E7" i="35"/>
  <c r="I1" i="35"/>
  <c r="G7" i="35" l="1"/>
  <c r="I7" i="35"/>
  <c r="G126" i="36" l="1"/>
  <c r="G123" i="36"/>
  <c r="N46" i="36"/>
  <c r="O46" i="36"/>
  <c r="G36" i="36"/>
  <c r="O36" i="36" s="1"/>
  <c r="G132" i="36"/>
  <c r="G82" i="36"/>
  <c r="I81" i="36"/>
  <c r="G79" i="36"/>
  <c r="G34" i="36"/>
  <c r="G30" i="36"/>
  <c r="G118" i="36"/>
  <c r="G137" i="36"/>
  <c r="G29" i="36"/>
  <c r="G116" i="36"/>
  <c r="N26" i="36"/>
  <c r="O26" i="36"/>
  <c r="G134" i="36"/>
  <c r="G77" i="36"/>
  <c r="G80" i="36"/>
  <c r="G125" i="36"/>
  <c r="G121" i="36"/>
  <c r="K56" i="36"/>
  <c r="I127" i="36"/>
  <c r="G135" i="36"/>
  <c r="G114" i="36"/>
  <c r="G31" i="36"/>
  <c r="I78" i="36"/>
  <c r="G122" i="36"/>
  <c r="K46" i="36"/>
  <c r="L46" i="36"/>
  <c r="I36" i="36"/>
  <c r="L36" i="36" s="1"/>
  <c r="I80" i="36"/>
  <c r="I34" i="36"/>
  <c r="N56" i="36"/>
  <c r="G127" i="36"/>
  <c r="G33" i="36"/>
  <c r="E36" i="36"/>
  <c r="E127" i="36"/>
  <c r="I82" i="36"/>
  <c r="G113" i="36"/>
  <c r="G124" i="36"/>
  <c r="I79" i="36"/>
  <c r="G120" i="36"/>
  <c r="G138" i="36"/>
  <c r="G81" i="36"/>
  <c r="G117" i="36"/>
  <c r="G112" i="36"/>
  <c r="G78" i="36"/>
  <c r="K26" i="36"/>
  <c r="L26" i="36"/>
  <c r="G35" i="36"/>
  <c r="G32" i="36"/>
  <c r="G133" i="36" l="1"/>
  <c r="I35" i="36"/>
  <c r="G115" i="36"/>
  <c r="G136" i="36"/>
  <c r="K36" i="36"/>
  <c r="N36" i="36"/>
  <c r="E36" i="35" l="1"/>
  <c r="E127" i="35"/>
  <c r="N56" i="35" l="1"/>
  <c r="G127" i="35"/>
  <c r="G36" i="35"/>
  <c r="O46" i="35"/>
  <c r="N46" i="35"/>
  <c r="O26" i="35"/>
  <c r="N26" i="35"/>
  <c r="O36" i="35" l="1"/>
  <c r="N36" i="35"/>
  <c r="I82" i="35" l="1"/>
  <c r="I120" i="35"/>
  <c r="I138" i="35"/>
  <c r="I78" i="35"/>
  <c r="I127" i="35"/>
  <c r="K56" i="35"/>
  <c r="I32" i="35"/>
  <c r="I135" i="35"/>
  <c r="I114" i="35"/>
  <c r="I80" i="35"/>
  <c r="I125" i="35"/>
  <c r="I137" i="35"/>
  <c r="I116" i="35"/>
  <c r="I29" i="35"/>
  <c r="I122" i="35"/>
  <c r="I117" i="35"/>
  <c r="I121" i="35"/>
  <c r="I31" i="35"/>
  <c r="I113" i="35"/>
  <c r="I11" i="35"/>
  <c r="L26" i="35"/>
  <c r="K26" i="35"/>
  <c r="I112" i="35"/>
  <c r="I77" i="35"/>
  <c r="I134" i="35"/>
  <c r="I126" i="35"/>
  <c r="I118" i="35"/>
  <c r="I30" i="35"/>
  <c r="I36" i="35"/>
  <c r="L46" i="35"/>
  <c r="K46" i="35"/>
  <c r="I33" i="35"/>
  <c r="I34" i="35"/>
  <c r="I124" i="35"/>
  <c r="I79" i="35"/>
  <c r="I132" i="35"/>
  <c r="I35" i="35"/>
  <c r="I81" i="35"/>
  <c r="I123" i="35"/>
  <c r="I136" i="35" l="1"/>
  <c r="I115" i="35"/>
  <c r="L36" i="35"/>
  <c r="K36" i="35"/>
  <c r="I133" i="35"/>
  <c r="G35" i="35" l="1"/>
  <c r="G34" i="35"/>
  <c r="G78" i="35"/>
  <c r="G79" i="35" l="1"/>
  <c r="G81" i="35"/>
  <c r="G80" i="35"/>
  <c r="G33" i="35" l="1"/>
  <c r="G31" i="35"/>
  <c r="G125" i="35"/>
  <c r="G126" i="35"/>
  <c r="G32" i="35"/>
  <c r="G117" i="35" l="1"/>
  <c r="G122" i="35" l="1"/>
  <c r="G118" i="35"/>
  <c r="G30" i="35"/>
  <c r="G123" i="35"/>
  <c r="G124" i="35"/>
  <c r="G134" i="35" l="1"/>
  <c r="G29" i="35"/>
  <c r="G11" i="35"/>
  <c r="G121" i="35"/>
  <c r="G113" i="35"/>
  <c r="G116" i="35"/>
  <c r="G137" i="35"/>
  <c r="G112" i="35" l="1"/>
  <c r="G82" i="35"/>
  <c r="G77" i="35"/>
  <c r="G136" i="35" s="1"/>
  <c r="G115" i="35"/>
  <c r="G114" i="35"/>
  <c r="G135" i="35"/>
  <c r="G132" i="35" l="1"/>
  <c r="G133" i="35"/>
  <c r="G120" i="35"/>
  <c r="G138" i="35"/>
  <c r="I31" i="36" l="1"/>
  <c r="I33" i="36"/>
  <c r="I32" i="36" l="1"/>
  <c r="I118" i="36"/>
  <c r="I30" i="36"/>
  <c r="I125" i="36"/>
  <c r="I122" i="36" l="1"/>
  <c r="I124" i="36"/>
  <c r="I117" i="36"/>
  <c r="I126" i="36" l="1"/>
  <c r="I134" i="36"/>
  <c r="I123" i="36"/>
  <c r="I113" i="36"/>
  <c r="I116" i="36"/>
  <c r="I137" i="36"/>
  <c r="I121" i="36" l="1"/>
  <c r="I132" i="36" l="1"/>
  <c r="I77" i="36"/>
  <c r="I135" i="36"/>
  <c r="I114" i="36"/>
  <c r="I29" i="36"/>
  <c r="I112" i="36"/>
  <c r="I120" i="36" l="1"/>
  <c r="I138" i="36"/>
  <c r="I136" i="36"/>
  <c r="I115" i="36"/>
  <c r="I133" i="36"/>
  <c r="K25" i="36" l="1"/>
  <c r="N25" i="36"/>
  <c r="O25" i="36"/>
  <c r="L25" i="36"/>
  <c r="N44" i="36"/>
  <c r="E34" i="36"/>
  <c r="K44" i="36"/>
  <c r="L44" i="36"/>
  <c r="O44" i="36"/>
  <c r="K24" i="36"/>
  <c r="N24" i="36"/>
  <c r="L24" i="36"/>
  <c r="O24" i="36"/>
  <c r="K70" i="36"/>
  <c r="N70" i="36"/>
  <c r="L70" i="36"/>
  <c r="O70" i="36"/>
  <c r="E35" i="36"/>
  <c r="N45" i="36"/>
  <c r="K45" i="36"/>
  <c r="O45" i="36"/>
  <c r="L45" i="36"/>
  <c r="K43" i="36"/>
  <c r="N43" i="36"/>
  <c r="O43" i="36"/>
  <c r="L43" i="36"/>
  <c r="K71" i="36"/>
  <c r="N71" i="36"/>
  <c r="L71" i="36"/>
  <c r="O71" i="36"/>
  <c r="E81" i="36" l="1"/>
  <c r="N89" i="36"/>
  <c r="K89" i="36"/>
  <c r="L89" i="36"/>
  <c r="O89" i="36"/>
  <c r="N35" i="36"/>
  <c r="K35" i="36"/>
  <c r="O35" i="36"/>
  <c r="L35" i="36"/>
  <c r="E78" i="36"/>
  <c r="K86" i="36"/>
  <c r="N86" i="36"/>
  <c r="L86" i="36"/>
  <c r="O86" i="36"/>
  <c r="K34" i="36"/>
  <c r="N34" i="36"/>
  <c r="O34" i="36"/>
  <c r="L34" i="36"/>
  <c r="E126" i="36"/>
  <c r="K55" i="36"/>
  <c r="N55" i="36"/>
  <c r="N22" i="36"/>
  <c r="O22" i="36"/>
  <c r="L22" i="36"/>
  <c r="K22" i="36"/>
  <c r="N21" i="36"/>
  <c r="O21" i="36"/>
  <c r="L21" i="36"/>
  <c r="K21" i="36"/>
  <c r="K73" i="36"/>
  <c r="N73" i="36"/>
  <c r="L73" i="36"/>
  <c r="O73" i="36"/>
  <c r="K72" i="36"/>
  <c r="O72" i="36"/>
  <c r="L72" i="36"/>
  <c r="N72" i="36"/>
  <c r="E32" i="36" l="1"/>
  <c r="K42" i="36"/>
  <c r="N42" i="36"/>
  <c r="O42" i="36"/>
  <c r="L42" i="36"/>
  <c r="K78" i="36"/>
  <c r="N78" i="36"/>
  <c r="L78" i="36"/>
  <c r="O78" i="36"/>
  <c r="N94" i="36"/>
  <c r="K94" i="36"/>
  <c r="E31" i="36"/>
  <c r="K41" i="36"/>
  <c r="O41" i="36"/>
  <c r="N41" i="36"/>
  <c r="L41" i="36"/>
  <c r="E125" i="36"/>
  <c r="K54" i="36"/>
  <c r="N54" i="36"/>
  <c r="K23" i="36"/>
  <c r="N23" i="36"/>
  <c r="O23" i="36"/>
  <c r="L23" i="36"/>
  <c r="E33" i="36"/>
  <c r="N87" i="36"/>
  <c r="K87" i="36"/>
  <c r="L87" i="36"/>
  <c r="O87" i="36"/>
  <c r="E79" i="36"/>
  <c r="K95" i="36"/>
  <c r="N95" i="36"/>
  <c r="K81" i="36"/>
  <c r="N81" i="36"/>
  <c r="L81" i="36"/>
  <c r="O81" i="36"/>
  <c r="E80" i="36"/>
  <c r="K88" i="36"/>
  <c r="N88" i="36"/>
  <c r="O88" i="36"/>
  <c r="L88" i="36"/>
  <c r="N96" i="36" l="1"/>
  <c r="K96" i="36"/>
  <c r="K32" i="36"/>
  <c r="N32" i="36"/>
  <c r="O32" i="36"/>
  <c r="L32" i="36"/>
  <c r="K97" i="36"/>
  <c r="N97" i="36"/>
  <c r="E118" i="36"/>
  <c r="E30" i="36"/>
  <c r="K40" i="36"/>
  <c r="N40" i="36"/>
  <c r="O40" i="36"/>
  <c r="L40" i="36"/>
  <c r="E117" i="36"/>
  <c r="N20" i="36"/>
  <c r="K20" i="36"/>
  <c r="O20" i="36"/>
  <c r="L20" i="36"/>
  <c r="K33" i="36"/>
  <c r="O33" i="36"/>
  <c r="N33" i="36"/>
  <c r="L33" i="36"/>
  <c r="E123" i="36"/>
  <c r="N52" i="36"/>
  <c r="K52" i="36"/>
  <c r="N79" i="36"/>
  <c r="K79" i="36"/>
  <c r="O79" i="36"/>
  <c r="L79" i="36"/>
  <c r="E122" i="36"/>
  <c r="K51" i="36"/>
  <c r="N51" i="36"/>
  <c r="K80" i="36"/>
  <c r="N80" i="36"/>
  <c r="O80" i="36"/>
  <c r="L80" i="36"/>
  <c r="N31" i="36"/>
  <c r="O31" i="36"/>
  <c r="L31" i="36"/>
  <c r="K31" i="36"/>
  <c r="E124" i="36"/>
  <c r="K53" i="36"/>
  <c r="N53" i="36"/>
  <c r="K85" i="36" l="1"/>
  <c r="N85" i="36"/>
  <c r="O85" i="36"/>
  <c r="L85" i="36"/>
  <c r="N117" i="36"/>
  <c r="K117" i="36"/>
  <c r="K30" i="36"/>
  <c r="N30" i="36"/>
  <c r="O30" i="36"/>
  <c r="L30" i="36"/>
  <c r="E137" i="36"/>
  <c r="E116" i="36"/>
  <c r="K39" i="36"/>
  <c r="N39" i="36"/>
  <c r="O39" i="36"/>
  <c r="L39" i="36"/>
  <c r="K118" i="36"/>
  <c r="E113" i="36"/>
  <c r="K12" i="36"/>
  <c r="N12" i="36"/>
  <c r="O12" i="36"/>
  <c r="L12" i="36"/>
  <c r="E121" i="36"/>
  <c r="N50" i="36"/>
  <c r="K50" i="36"/>
  <c r="N118" i="36"/>
  <c r="E112" i="36" l="1"/>
  <c r="K10" i="36"/>
  <c r="N10" i="36"/>
  <c r="O10" i="36"/>
  <c r="L10" i="36"/>
  <c r="K69" i="36"/>
  <c r="N69" i="36"/>
  <c r="O69" i="36"/>
  <c r="L69" i="36"/>
  <c r="K137" i="36"/>
  <c r="K116" i="36"/>
  <c r="N14" i="36"/>
  <c r="K14" i="36"/>
  <c r="E77" i="36"/>
  <c r="K113" i="36"/>
  <c r="E114" i="36"/>
  <c r="E135" i="36"/>
  <c r="K19" i="36"/>
  <c r="N19" i="36"/>
  <c r="O19" i="36"/>
  <c r="L19" i="36"/>
  <c r="N93" i="36"/>
  <c r="K93" i="36"/>
  <c r="N113" i="36"/>
  <c r="N137" i="36"/>
  <c r="N116" i="36"/>
  <c r="E138" i="36"/>
  <c r="E120" i="36"/>
  <c r="N49" i="36"/>
  <c r="K49" i="36"/>
  <c r="E29" i="36"/>
  <c r="N138" i="36" l="1"/>
  <c r="K77" i="36"/>
  <c r="N77" i="36"/>
  <c r="O77" i="36"/>
  <c r="L77" i="36"/>
  <c r="K138" i="36"/>
  <c r="K114" i="36"/>
  <c r="K135" i="36"/>
  <c r="K112" i="36"/>
  <c r="N114" i="36"/>
  <c r="N135" i="36"/>
  <c r="N112" i="36"/>
  <c r="E136" i="36"/>
  <c r="E115" i="36"/>
  <c r="K29" i="36"/>
  <c r="N29" i="36"/>
  <c r="O29" i="36"/>
  <c r="L29" i="36"/>
  <c r="K98" i="36" l="1"/>
  <c r="N98" i="36"/>
  <c r="K115" i="36"/>
  <c r="K136" i="36"/>
  <c r="E82" i="36"/>
  <c r="K90" i="36"/>
  <c r="N90" i="36"/>
  <c r="L90" i="36"/>
  <c r="O90" i="36"/>
  <c r="E134" i="36"/>
  <c r="N136" i="36"/>
  <c r="N115" i="36"/>
  <c r="N74" i="36"/>
  <c r="O74" i="36"/>
  <c r="L74" i="36"/>
  <c r="K74" i="36"/>
  <c r="E132" i="36"/>
  <c r="K132" i="36" l="1"/>
  <c r="N132" i="36"/>
  <c r="N134" i="36"/>
  <c r="K82" i="36"/>
  <c r="N82" i="36"/>
  <c r="L82" i="36"/>
  <c r="O82" i="36"/>
  <c r="E133" i="36"/>
  <c r="K134" i="36"/>
  <c r="N133" i="36" l="1"/>
  <c r="N24" i="35"/>
  <c r="K24" i="35"/>
  <c r="L24" i="35"/>
  <c r="O24" i="35"/>
  <c r="E34" i="35"/>
  <c r="N44" i="35"/>
  <c r="K44" i="35"/>
  <c r="L44" i="35"/>
  <c r="O44" i="35"/>
  <c r="N25" i="35"/>
  <c r="K25" i="35"/>
  <c r="L25" i="35"/>
  <c r="O25" i="35"/>
  <c r="K133" i="36"/>
  <c r="E35" i="35"/>
  <c r="K45" i="35"/>
  <c r="N45" i="35"/>
  <c r="L45" i="35"/>
  <c r="O45" i="35"/>
  <c r="E78" i="35" l="1"/>
  <c r="N86" i="35"/>
  <c r="K86" i="35"/>
  <c r="L86" i="35"/>
  <c r="O86" i="35"/>
  <c r="E33" i="35"/>
  <c r="K43" i="35"/>
  <c r="N43" i="35"/>
  <c r="L43" i="35"/>
  <c r="O43" i="35"/>
  <c r="K34" i="35"/>
  <c r="N34" i="35"/>
  <c r="L34" i="35"/>
  <c r="O34" i="35"/>
  <c r="N73" i="35"/>
  <c r="K73" i="35"/>
  <c r="L73" i="35"/>
  <c r="O73" i="35"/>
  <c r="N72" i="35"/>
  <c r="K72" i="35"/>
  <c r="L72" i="35"/>
  <c r="O72" i="35"/>
  <c r="K21" i="35"/>
  <c r="N21" i="35"/>
  <c r="L21" i="35"/>
  <c r="O21" i="35"/>
  <c r="N35" i="35"/>
  <c r="K35" i="35"/>
  <c r="L35" i="35"/>
  <c r="O35" i="35"/>
  <c r="E80" i="35"/>
  <c r="N88" i="35"/>
  <c r="K88" i="35"/>
  <c r="L88" i="35"/>
  <c r="O88" i="35"/>
  <c r="E79" i="35"/>
  <c r="K87" i="35"/>
  <c r="N87" i="35"/>
  <c r="L87" i="35"/>
  <c r="O87" i="35"/>
  <c r="N23" i="35"/>
  <c r="K23" i="35"/>
  <c r="L23" i="35"/>
  <c r="O23" i="35"/>
  <c r="K70" i="35"/>
  <c r="N70" i="35"/>
  <c r="L70" i="35"/>
  <c r="O70" i="35"/>
  <c r="N22" i="35"/>
  <c r="K22" i="35"/>
  <c r="L22" i="35"/>
  <c r="O22" i="35"/>
  <c r="N71" i="35"/>
  <c r="K71" i="35"/>
  <c r="L71" i="35"/>
  <c r="O71" i="35"/>
  <c r="E81" i="35"/>
  <c r="N89" i="35"/>
  <c r="K89" i="35"/>
  <c r="L89" i="35"/>
  <c r="O89" i="35"/>
  <c r="K65" i="35" l="1"/>
  <c r="N65" i="35"/>
  <c r="E117" i="35"/>
  <c r="N20" i="35"/>
  <c r="K20" i="35"/>
  <c r="L20" i="35"/>
  <c r="O20" i="35"/>
  <c r="N80" i="35"/>
  <c r="K80" i="35"/>
  <c r="L80" i="35"/>
  <c r="O80" i="35"/>
  <c r="N33" i="35"/>
  <c r="K33" i="35"/>
  <c r="L33" i="35"/>
  <c r="O33" i="35"/>
  <c r="E125" i="35"/>
  <c r="N54" i="35"/>
  <c r="K54" i="35"/>
  <c r="E32" i="35"/>
  <c r="N42" i="35"/>
  <c r="K42" i="35"/>
  <c r="L42" i="35"/>
  <c r="O42" i="35"/>
  <c r="K81" i="35"/>
  <c r="N81" i="35"/>
  <c r="L81" i="35"/>
  <c r="O81" i="35"/>
  <c r="N79" i="35"/>
  <c r="K79" i="35"/>
  <c r="L79" i="35"/>
  <c r="O79" i="35"/>
  <c r="E126" i="35"/>
  <c r="K55" i="35"/>
  <c r="N55" i="35"/>
  <c r="N78" i="35"/>
  <c r="K78" i="35"/>
  <c r="L78" i="35"/>
  <c r="O78" i="35"/>
  <c r="K96" i="35" l="1"/>
  <c r="N96" i="35"/>
  <c r="N95" i="35"/>
  <c r="K95" i="35"/>
  <c r="K117" i="35"/>
  <c r="E31" i="35"/>
  <c r="K41" i="35"/>
  <c r="N41" i="35"/>
  <c r="L41" i="35"/>
  <c r="O41" i="35"/>
  <c r="N32" i="35"/>
  <c r="K32" i="35"/>
  <c r="L32" i="35"/>
  <c r="O32" i="35"/>
  <c r="E123" i="35"/>
  <c r="N52" i="35"/>
  <c r="K52" i="35"/>
  <c r="K64" i="35"/>
  <c r="N64" i="35"/>
  <c r="N97" i="35"/>
  <c r="K97" i="35"/>
  <c r="K94" i="35"/>
  <c r="N94" i="35"/>
  <c r="E124" i="35"/>
  <c r="N53" i="35"/>
  <c r="K53" i="35"/>
  <c r="N117" i="35"/>
  <c r="N104" i="35" l="1"/>
  <c r="K104" i="35"/>
  <c r="E121" i="35"/>
  <c r="N50" i="35"/>
  <c r="K50" i="35"/>
  <c r="N62" i="35"/>
  <c r="K62" i="35"/>
  <c r="E30" i="35"/>
  <c r="E118" i="35"/>
  <c r="N40" i="35"/>
  <c r="K40" i="35"/>
  <c r="L40" i="35"/>
  <c r="O40" i="35"/>
  <c r="K61" i="35"/>
  <c r="N61" i="35"/>
  <c r="E122" i="35"/>
  <c r="N51" i="35"/>
  <c r="K51" i="35"/>
  <c r="K105" i="35"/>
  <c r="N105" i="35"/>
  <c r="K31" i="35"/>
  <c r="N31" i="35"/>
  <c r="L31" i="35"/>
  <c r="O31" i="35"/>
  <c r="N63" i="35"/>
  <c r="K63" i="35"/>
  <c r="K103" i="35"/>
  <c r="N103" i="35"/>
  <c r="K64" i="36"/>
  <c r="N64" i="36"/>
  <c r="N65" i="36"/>
  <c r="K65" i="36"/>
  <c r="N102" i="36" l="1"/>
  <c r="K102" i="36"/>
  <c r="E132" i="35"/>
  <c r="K69" i="35"/>
  <c r="N69" i="35"/>
  <c r="L69" i="35"/>
  <c r="O69" i="35"/>
  <c r="N30" i="35"/>
  <c r="K30" i="35"/>
  <c r="L30" i="35"/>
  <c r="O30" i="35"/>
  <c r="N74" i="35"/>
  <c r="K74" i="35"/>
  <c r="L74" i="35"/>
  <c r="O74" i="35"/>
  <c r="E77" i="35"/>
  <c r="N85" i="35"/>
  <c r="K85" i="35"/>
  <c r="L85" i="35"/>
  <c r="O85" i="35"/>
  <c r="K105" i="36"/>
  <c r="N105" i="36"/>
  <c r="N63" i="36"/>
  <c r="K63" i="36"/>
  <c r="K60" i="35"/>
  <c r="N60" i="35"/>
  <c r="E112" i="35"/>
  <c r="N10" i="35"/>
  <c r="K10" i="35"/>
  <c r="L10" i="35"/>
  <c r="O10" i="35"/>
  <c r="K61" i="36"/>
  <c r="N61" i="36"/>
  <c r="K103" i="36"/>
  <c r="N103" i="36"/>
  <c r="E116" i="35"/>
  <c r="E29" i="35"/>
  <c r="E137" i="35"/>
  <c r="N39" i="35"/>
  <c r="K39" i="35"/>
  <c r="L39" i="35"/>
  <c r="O39" i="35"/>
  <c r="N104" i="36"/>
  <c r="K104" i="36"/>
  <c r="N118" i="35"/>
  <c r="K62" i="36"/>
  <c r="N62" i="36"/>
  <c r="E114" i="35"/>
  <c r="E135" i="35"/>
  <c r="K19" i="35"/>
  <c r="N19" i="35"/>
  <c r="L19" i="35"/>
  <c r="O19" i="35"/>
  <c r="K118" i="35"/>
  <c r="E113" i="35"/>
  <c r="E11" i="35"/>
  <c r="K12" i="35"/>
  <c r="N12" i="35"/>
  <c r="L12" i="35"/>
  <c r="O12" i="35"/>
  <c r="K113" i="35" l="1"/>
  <c r="K112" i="35"/>
  <c r="K14" i="35"/>
  <c r="N14" i="35"/>
  <c r="N132" i="35"/>
  <c r="N113" i="35"/>
  <c r="K114" i="35"/>
  <c r="K135" i="35"/>
  <c r="N137" i="35"/>
  <c r="N116" i="35"/>
  <c r="E120" i="35"/>
  <c r="E138" i="35"/>
  <c r="N49" i="35"/>
  <c r="K49" i="35"/>
  <c r="K77" i="35"/>
  <c r="N77" i="35"/>
  <c r="L77" i="35"/>
  <c r="O77" i="35"/>
  <c r="N114" i="35"/>
  <c r="N135" i="35"/>
  <c r="K102" i="35"/>
  <c r="N102" i="35"/>
  <c r="K116" i="35"/>
  <c r="K137" i="35"/>
  <c r="K60" i="36"/>
  <c r="N60" i="36"/>
  <c r="K93" i="35"/>
  <c r="N93" i="35"/>
  <c r="N11" i="35"/>
  <c r="K11" i="35"/>
  <c r="L11" i="35"/>
  <c r="O11" i="35"/>
  <c r="E115" i="35"/>
  <c r="E136" i="35"/>
  <c r="N29" i="35"/>
  <c r="K29" i="35"/>
  <c r="L29" i="35"/>
  <c r="O29" i="35"/>
  <c r="N112" i="35"/>
  <c r="K132" i="35"/>
  <c r="N136" i="35" l="1"/>
  <c r="N115" i="35"/>
  <c r="E82" i="35"/>
  <c r="N90" i="35"/>
  <c r="K90" i="35"/>
  <c r="L90" i="35"/>
  <c r="O90" i="35"/>
  <c r="E134" i="35"/>
  <c r="N138" i="35"/>
  <c r="K136" i="35"/>
  <c r="K115" i="35"/>
  <c r="K138" i="35"/>
  <c r="N134" i="35" l="1"/>
  <c r="N98" i="35"/>
  <c r="K98" i="35"/>
  <c r="K134" i="35"/>
  <c r="N15" i="36"/>
  <c r="K15" i="36"/>
  <c r="N82" i="35"/>
  <c r="K82" i="35"/>
  <c r="L82" i="35"/>
  <c r="O82" i="35"/>
  <c r="E133" i="35"/>
  <c r="N59" i="36" l="1"/>
  <c r="N101" i="36"/>
  <c r="N133" i="35"/>
  <c r="K59" i="36"/>
  <c r="K101" i="36"/>
  <c r="K133" i="35"/>
  <c r="K106" i="36"/>
  <c r="N106" i="36"/>
  <c r="N106" i="35"/>
  <c r="K106" i="35"/>
  <c r="BH89" i="36" l="1"/>
  <c r="BH88" i="36"/>
  <c r="BF89" i="36"/>
  <c r="BF88" i="36"/>
  <c r="BD89" i="36" l="1"/>
  <c r="BD88" i="36" l="1"/>
  <c r="BL89" i="36"/>
  <c r="BJ89" i="36"/>
  <c r="BL88" i="36" l="1"/>
  <c r="BJ88" i="36"/>
  <c r="BL78" i="36"/>
  <c r="S1" i="36" l="1"/>
  <c r="S1" i="35"/>
  <c r="U1" i="35" l="1"/>
  <c r="S7" i="35"/>
  <c r="S7" i="36"/>
  <c r="U1" i="36"/>
  <c r="W1" i="36" l="1"/>
  <c r="U7" i="36"/>
  <c r="U7" i="35"/>
  <c r="W1" i="35"/>
  <c r="W7" i="36" l="1"/>
  <c r="Y1" i="36"/>
  <c r="W7" i="35"/>
  <c r="Y1" i="35"/>
  <c r="Y7" i="36" l="1"/>
  <c r="AA1" i="36"/>
  <c r="Y7" i="35"/>
  <c r="AA1" i="35"/>
  <c r="AC1" i="35" l="1"/>
  <c r="AA7" i="35"/>
  <c r="AC1" i="36"/>
  <c r="AA7" i="36"/>
  <c r="AE1" i="36" l="1"/>
  <c r="AC7" i="36"/>
  <c r="AC7" i="35"/>
  <c r="AE1" i="35"/>
  <c r="AE7" i="35" l="1"/>
  <c r="AG1" i="35"/>
  <c r="AE7" i="36"/>
  <c r="AG1" i="36"/>
  <c r="AG7" i="35" l="1"/>
  <c r="AI1" i="35"/>
  <c r="AI7" i="35" s="1"/>
  <c r="AG7" i="36"/>
  <c r="AI1" i="36"/>
  <c r="AI7" i="36" s="1"/>
  <c r="BF40" i="36" l="1"/>
  <c r="BH40" i="36"/>
  <c r="BF51" i="36"/>
  <c r="BH51" i="36"/>
  <c r="BF90" i="36"/>
  <c r="BF39" i="36"/>
  <c r="BH39" i="36"/>
  <c r="BH90" i="36"/>
  <c r="BF101" i="36"/>
  <c r="BH101" i="36"/>
  <c r="BF50" i="36"/>
  <c r="BH50" i="36"/>
  <c r="BF19" i="36"/>
  <c r="BH19" i="36"/>
  <c r="BF29" i="36" l="1"/>
  <c r="BF62" i="36"/>
  <c r="BH62" i="36"/>
  <c r="BF61" i="36"/>
  <c r="BH61" i="36"/>
  <c r="BH29" i="36"/>
  <c r="BH93" i="36" l="1"/>
  <c r="BF93" i="36"/>
  <c r="BH94" i="36"/>
  <c r="BF94" i="36"/>
  <c r="BH96" i="36"/>
  <c r="BF96" i="36"/>
  <c r="BH103" i="36"/>
  <c r="BF103" i="36"/>
  <c r="BH104" i="36"/>
  <c r="BF104" i="36"/>
  <c r="BF105" i="36"/>
  <c r="BH105" i="36"/>
  <c r="BF97" i="36"/>
  <c r="BH97" i="36"/>
  <c r="BF95" i="36"/>
  <c r="BH95" i="36"/>
  <c r="BH98" i="36"/>
  <c r="BF98" i="36"/>
  <c r="BH102" i="36"/>
  <c r="BF102" i="36"/>
  <c r="BH106" i="36"/>
  <c r="BF106" i="36"/>
  <c r="BH72" i="36" l="1"/>
  <c r="BH74" i="36"/>
  <c r="BF73" i="36"/>
  <c r="BF72" i="36"/>
  <c r="BF74" i="36"/>
  <c r="BH73" i="36"/>
  <c r="BH86" i="36"/>
  <c r="BH87" i="36"/>
  <c r="BH81" i="36"/>
  <c r="BH82" i="36"/>
  <c r="BH85" i="36"/>
  <c r="BF87" i="36"/>
  <c r="BF82" i="36"/>
  <c r="BF81" i="36"/>
  <c r="BF86" i="36"/>
  <c r="BF85" i="36"/>
  <c r="BD93" i="36" l="1"/>
  <c r="BD97" i="36"/>
  <c r="BD94" i="36"/>
  <c r="BD95" i="36"/>
  <c r="BD96" i="36"/>
  <c r="BD98" i="36"/>
  <c r="BD102" i="36"/>
  <c r="BD103" i="36"/>
  <c r="BD104" i="36"/>
  <c r="BD105" i="36"/>
  <c r="BD106" i="36"/>
  <c r="BD72" i="36" l="1"/>
  <c r="BD74" i="36"/>
  <c r="BD73" i="36"/>
  <c r="BL95" i="36"/>
  <c r="BJ106" i="36"/>
  <c r="BL106" i="36"/>
  <c r="BL96" i="36"/>
  <c r="BL97" i="36"/>
  <c r="BJ102" i="36"/>
  <c r="BL102" i="36"/>
  <c r="BD87" i="36"/>
  <c r="BJ98" i="36"/>
  <c r="BL98" i="36"/>
  <c r="BL104" i="36"/>
  <c r="BJ104" i="36"/>
  <c r="BJ96" i="36"/>
  <c r="BD85" i="36"/>
  <c r="BD86" i="36"/>
  <c r="BJ97" i="36"/>
  <c r="BJ93" i="36"/>
  <c r="BL93" i="36"/>
  <c r="BD82" i="36"/>
  <c r="BL105" i="36"/>
  <c r="BJ105" i="36"/>
  <c r="BL103" i="36"/>
  <c r="BJ103" i="36"/>
  <c r="BJ95" i="36"/>
  <c r="BL94" i="36"/>
  <c r="BJ94" i="36"/>
  <c r="BD81" i="36"/>
  <c r="BJ73" i="36" l="1"/>
  <c r="BL74" i="36"/>
  <c r="BJ74" i="36"/>
  <c r="BJ72" i="36"/>
  <c r="BL73" i="36"/>
  <c r="BL77" i="36"/>
  <c r="BL72" i="36"/>
  <c r="BL86" i="36"/>
  <c r="BJ86" i="36"/>
  <c r="BL80" i="36"/>
  <c r="BL81" i="36"/>
  <c r="BJ81" i="36"/>
  <c r="BJ82" i="36"/>
  <c r="BL82" i="36"/>
  <c r="BJ85" i="36"/>
  <c r="BL85" i="36"/>
  <c r="BL87" i="36"/>
  <c r="BJ87" i="36"/>
  <c r="BD51" i="36" l="1"/>
  <c r="BD40" i="36"/>
  <c r="BD50" i="36" l="1"/>
  <c r="BL51" i="36"/>
  <c r="BJ51" i="36"/>
  <c r="BD61" i="36"/>
  <c r="BD62" i="36"/>
  <c r="BL40" i="36"/>
  <c r="BJ40" i="36"/>
  <c r="BD39" i="36" l="1"/>
  <c r="BD90" i="36"/>
  <c r="BL62" i="36"/>
  <c r="BJ62" i="36"/>
  <c r="BJ61" i="36"/>
  <c r="BL61" i="36"/>
  <c r="BD19" i="36"/>
  <c r="BJ50" i="36"/>
  <c r="BL50" i="36"/>
  <c r="BL90" i="36" l="1"/>
  <c r="BJ90" i="36"/>
  <c r="BD101" i="36"/>
  <c r="BJ19" i="36"/>
  <c r="BL19" i="36"/>
  <c r="BD29" i="36"/>
  <c r="BL39" i="36"/>
  <c r="BJ39" i="36"/>
  <c r="BL101" i="36" l="1"/>
  <c r="BJ101" i="36"/>
  <c r="BJ29" i="36"/>
  <c r="BL29" i="36"/>
  <c r="BL79" i="36"/>
  <c r="S88" i="36" l="1"/>
  <c r="AL88" i="36" s="1"/>
  <c r="S89" i="36"/>
  <c r="AL89" i="36" s="1"/>
  <c r="S78" i="36"/>
  <c r="S82" i="36"/>
  <c r="AL82" i="36" s="1"/>
  <c r="S80" i="36"/>
  <c r="S81" i="36"/>
  <c r="AL81" i="36" s="1"/>
  <c r="S86" i="36"/>
  <c r="AL86" i="36" s="1"/>
  <c r="S85" i="36"/>
  <c r="AL85" i="36" s="1"/>
  <c r="S87" i="36"/>
  <c r="AL87" i="36" s="1"/>
  <c r="S72" i="36"/>
  <c r="AL72" i="36" s="1"/>
  <c r="S77" i="36"/>
  <c r="S104" i="36"/>
  <c r="AL104" i="36" s="1"/>
  <c r="S94" i="36"/>
  <c r="AL94" i="36" s="1"/>
  <c r="S96" i="36"/>
  <c r="AL96" i="36" s="1"/>
  <c r="S105" i="36"/>
  <c r="AL105" i="36" s="1"/>
  <c r="S106" i="36"/>
  <c r="AL106" i="36" s="1"/>
  <c r="S102" i="36"/>
  <c r="AL102" i="36" s="1"/>
  <c r="S93" i="36"/>
  <c r="AL93" i="36" s="1"/>
  <c r="S97" i="36"/>
  <c r="AL97" i="36" s="1"/>
  <c r="S98" i="36"/>
  <c r="AL98" i="36" s="1"/>
  <c r="S73" i="36"/>
  <c r="AL73" i="36" s="1"/>
  <c r="S95" i="36"/>
  <c r="AL95" i="36" s="1"/>
  <c r="S103" i="36"/>
  <c r="AL103" i="36" s="1"/>
  <c r="S74" i="36"/>
  <c r="AL74" i="36" s="1"/>
  <c r="S51" i="36"/>
  <c r="AL51" i="36" s="1"/>
  <c r="S40" i="36"/>
  <c r="AL40" i="36" s="1"/>
  <c r="S50" i="36"/>
  <c r="AL50" i="36" s="1"/>
  <c r="S62" i="36"/>
  <c r="AL62" i="36" s="1"/>
  <c r="S61" i="36"/>
  <c r="AL61" i="36" s="1"/>
  <c r="S19" i="36"/>
  <c r="AL19" i="36" s="1"/>
  <c r="S90" i="36"/>
  <c r="AL90" i="36" s="1"/>
  <c r="S39" i="36"/>
  <c r="AL39" i="36" s="1"/>
  <c r="S29" i="36"/>
  <c r="AL29" i="36" s="1"/>
  <c r="S79" i="36"/>
  <c r="S101" i="36"/>
  <c r="AL101" i="36" s="1"/>
  <c r="U89" i="36" l="1"/>
  <c r="AN89" i="36" s="1"/>
  <c r="U86" i="36"/>
  <c r="AN86" i="36" s="1"/>
  <c r="U93" i="36"/>
  <c r="AN93" i="36" s="1"/>
  <c r="U77" i="36"/>
  <c r="AN77" i="36" s="1"/>
  <c r="U82" i="36"/>
  <c r="AN82" i="36" s="1"/>
  <c r="U81" i="36"/>
  <c r="AN81" i="36" s="1"/>
  <c r="U102" i="36"/>
  <c r="AN102" i="36" s="1"/>
  <c r="U61" i="36"/>
  <c r="AN61" i="36" s="1"/>
  <c r="U85" i="36"/>
  <c r="AN85" i="36" s="1"/>
  <c r="U104" i="36"/>
  <c r="AN104" i="36" s="1"/>
  <c r="U87" i="36"/>
  <c r="AN87" i="36" s="1"/>
  <c r="U103" i="36"/>
  <c r="AN103" i="36" s="1"/>
  <c r="U51" i="36"/>
  <c r="AN51" i="36" s="1"/>
  <c r="U101" i="36"/>
  <c r="AN101" i="36" s="1"/>
  <c r="U88" i="36"/>
  <c r="AN88" i="36" s="1"/>
  <c r="U95" i="36"/>
  <c r="AN95" i="36" s="1"/>
  <c r="U40" i="36"/>
  <c r="AN40" i="36" s="1"/>
  <c r="U62" i="36"/>
  <c r="AN62" i="36" s="1"/>
  <c r="U19" i="36"/>
  <c r="AN19" i="36" s="1"/>
  <c r="U105" i="36"/>
  <c r="AN105" i="36" s="1"/>
  <c r="U72" i="36"/>
  <c r="AN72" i="36" s="1"/>
  <c r="U98" i="36"/>
  <c r="AN98" i="36" s="1"/>
  <c r="U106" i="36"/>
  <c r="AN106" i="36" s="1"/>
  <c r="U39" i="36"/>
  <c r="AN39" i="36" s="1"/>
  <c r="U97" i="36"/>
  <c r="AN97" i="36" s="1"/>
  <c r="U74" i="36"/>
  <c r="AN74" i="36" s="1"/>
  <c r="U79" i="36"/>
  <c r="AN79" i="36" s="1"/>
  <c r="U78" i="36"/>
  <c r="AN78" i="36" s="1"/>
  <c r="U73" i="36"/>
  <c r="AN73" i="36" s="1"/>
  <c r="U96" i="36"/>
  <c r="AN96" i="36" s="1"/>
  <c r="U94" i="36"/>
  <c r="AN94" i="36" s="1"/>
  <c r="U80" i="36"/>
  <c r="AN80" i="36" s="1"/>
  <c r="U50" i="36"/>
  <c r="AN50" i="36" s="1"/>
  <c r="U90" i="36"/>
  <c r="AN90" i="36" s="1"/>
  <c r="U29" i="36"/>
  <c r="AN29" i="36" s="1"/>
  <c r="W85" i="36"/>
  <c r="AP85" i="36" s="1"/>
  <c r="S105" i="35"/>
  <c r="S101" i="35"/>
  <c r="S104" i="35"/>
  <c r="S103" i="35"/>
  <c r="S106" i="35"/>
  <c r="S102" i="35"/>
  <c r="S63" i="35"/>
  <c r="S59" i="35"/>
  <c r="S62" i="35"/>
  <c r="S61" i="35"/>
  <c r="S65" i="35"/>
  <c r="S64" i="35"/>
  <c r="S60" i="35"/>
  <c r="S72" i="35"/>
  <c r="S95" i="35"/>
  <c r="S74" i="35"/>
  <c r="S12" i="35"/>
  <c r="S53" i="35"/>
  <c r="S25" i="35"/>
  <c r="S55" i="35"/>
  <c r="S52" i="35"/>
  <c r="S39" i="35"/>
  <c r="S44" i="35"/>
  <c r="S14" i="35"/>
  <c r="S46" i="35"/>
  <c r="S71" i="35"/>
  <c r="S93" i="35"/>
  <c r="S42" i="35"/>
  <c r="S97" i="35"/>
  <c r="S54" i="35"/>
  <c r="S26" i="35"/>
  <c r="S10" i="35"/>
  <c r="S21" i="35"/>
  <c r="S50" i="35"/>
  <c r="S51" i="35"/>
  <c r="S45" i="35"/>
  <c r="S24" i="35"/>
  <c r="S49" i="35"/>
  <c r="S22" i="35"/>
  <c r="S20" i="35"/>
  <c r="S40" i="35"/>
  <c r="S78" i="35"/>
  <c r="S82" i="35"/>
  <c r="S80" i="35"/>
  <c r="S79" i="35"/>
  <c r="W19" i="36" l="1"/>
  <c r="AP19" i="36" s="1"/>
  <c r="W39" i="36"/>
  <c r="AP39" i="36" s="1"/>
  <c r="W82" i="36"/>
  <c r="AP82" i="36" s="1"/>
  <c r="W80" i="36"/>
  <c r="AP80" i="36" s="1"/>
  <c r="W94" i="36"/>
  <c r="AP94" i="36" s="1"/>
  <c r="W74" i="36"/>
  <c r="AP74" i="36" s="1"/>
  <c r="W106" i="36"/>
  <c r="AP106" i="36" s="1"/>
  <c r="W61" i="36"/>
  <c r="AP61" i="36" s="1"/>
  <c r="W51" i="36"/>
  <c r="AP51" i="36" s="1"/>
  <c r="W50" i="36"/>
  <c r="AP50" i="36" s="1"/>
  <c r="W96" i="36"/>
  <c r="AP96" i="36" s="1"/>
  <c r="W103" i="36"/>
  <c r="AP103" i="36" s="1"/>
  <c r="W93" i="36"/>
  <c r="AP93" i="36" s="1"/>
  <c r="W29" i="36"/>
  <c r="AP29" i="36" s="1"/>
  <c r="W105" i="36"/>
  <c r="AP105" i="36" s="1"/>
  <c r="W97" i="36"/>
  <c r="AP97" i="36" s="1"/>
  <c r="W88" i="36"/>
  <c r="AP88" i="36" s="1"/>
  <c r="W86" i="36"/>
  <c r="AP86" i="36" s="1"/>
  <c r="W90" i="36"/>
  <c r="AP90" i="36" s="1"/>
  <c r="W40" i="36"/>
  <c r="AP40" i="36" s="1"/>
  <c r="W77" i="36"/>
  <c r="AP77" i="36" s="1"/>
  <c r="W89" i="36"/>
  <c r="AP89" i="36" s="1"/>
  <c r="W79" i="36"/>
  <c r="AP79" i="36" s="1"/>
  <c r="W87" i="36"/>
  <c r="AP87" i="36" s="1"/>
  <c r="W73" i="36"/>
  <c r="AP73" i="36" s="1"/>
  <c r="W102" i="36"/>
  <c r="AP102" i="36" s="1"/>
  <c r="W72" i="36"/>
  <c r="AP72" i="36" s="1"/>
  <c r="W78" i="36"/>
  <c r="AP78" i="36" s="1"/>
  <c r="W62" i="36"/>
  <c r="AP62" i="36" s="1"/>
  <c r="W101" i="36"/>
  <c r="AP101" i="36" s="1"/>
  <c r="W95" i="36"/>
  <c r="AP95" i="36" s="1"/>
  <c r="W104" i="36"/>
  <c r="AP104" i="36" s="1"/>
  <c r="W98" i="36"/>
  <c r="AP98" i="36" s="1"/>
  <c r="Y79" i="36"/>
  <c r="AR79" i="36" s="1"/>
  <c r="W81" i="36"/>
  <c r="AP81" i="36" s="1"/>
  <c r="S126" i="35"/>
  <c r="S113" i="35"/>
  <c r="S123" i="35"/>
  <c r="S36" i="35"/>
  <c r="S125" i="35"/>
  <c r="S117" i="35"/>
  <c r="S121" i="35"/>
  <c r="S35" i="35"/>
  <c r="S32" i="35"/>
  <c r="S11" i="35"/>
  <c r="S30" i="35"/>
  <c r="S34" i="35"/>
  <c r="Y101" i="36" l="1"/>
  <c r="AR101" i="36" s="1"/>
  <c r="Y74" i="36"/>
  <c r="AR74" i="36" s="1"/>
  <c r="Y39" i="36"/>
  <c r="AR39" i="36" s="1"/>
  <c r="Y51" i="36"/>
  <c r="AR51" i="36" s="1"/>
  <c r="Y73" i="36"/>
  <c r="AR73" i="36" s="1"/>
  <c r="AA101" i="36"/>
  <c r="AT101" i="36" s="1"/>
  <c r="AA82" i="36"/>
  <c r="AT82" i="36" s="1"/>
  <c r="AA39" i="36"/>
  <c r="AT39" i="36" s="1"/>
  <c r="AA73" i="36"/>
  <c r="AT73" i="36" s="1"/>
  <c r="Y104" i="36"/>
  <c r="AR104" i="36" s="1"/>
  <c r="AA74" i="36"/>
  <c r="AT74" i="36" s="1"/>
  <c r="AA51" i="36"/>
  <c r="AT51" i="36" s="1"/>
  <c r="AA78" i="36"/>
  <c r="AT78" i="36" s="1"/>
  <c r="AA96" i="36"/>
  <c r="AT96" i="36" s="1"/>
  <c r="AA103" i="36"/>
  <c r="AT103" i="36" s="1"/>
  <c r="AA61" i="36"/>
  <c r="AT61" i="36" s="1"/>
  <c r="Y62" i="36"/>
  <c r="AR62" i="36" s="1"/>
  <c r="Y96" i="36"/>
  <c r="AR96" i="36" s="1"/>
  <c r="AA29" i="36"/>
  <c r="AT29" i="36" s="1"/>
  <c r="Y77" i="36"/>
  <c r="AR77" i="36" s="1"/>
  <c r="AA50" i="36"/>
  <c r="AT50" i="36" s="1"/>
  <c r="AA79" i="36"/>
  <c r="AT79" i="36" s="1"/>
  <c r="AA89" i="36"/>
  <c r="AT89" i="36" s="1"/>
  <c r="AA62" i="36"/>
  <c r="AT62" i="36" s="1"/>
  <c r="AA72" i="36"/>
  <c r="AT72" i="36" s="1"/>
  <c r="Y97" i="36"/>
  <c r="AR97" i="36" s="1"/>
  <c r="Y61" i="36"/>
  <c r="AR61" i="36" s="1"/>
  <c r="AA88" i="36"/>
  <c r="AT88" i="36" s="1"/>
  <c r="Y50" i="36"/>
  <c r="AR50" i="36" s="1"/>
  <c r="AA94" i="36"/>
  <c r="AT94" i="36" s="1"/>
  <c r="AA87" i="36"/>
  <c r="AT87" i="36" s="1"/>
  <c r="AA81" i="36"/>
  <c r="AT81" i="36" s="1"/>
  <c r="Y72" i="36"/>
  <c r="AR72" i="36" s="1"/>
  <c r="Y103" i="36"/>
  <c r="AR103" i="36" s="1"/>
  <c r="Y93" i="36"/>
  <c r="AR93" i="36" s="1"/>
  <c r="Y98" i="36"/>
  <c r="AR98" i="36" s="1"/>
  <c r="AA102" i="36"/>
  <c r="AT102" i="36" s="1"/>
  <c r="AA40" i="36"/>
  <c r="AT40" i="36" s="1"/>
  <c r="AA93" i="36"/>
  <c r="AT93" i="36" s="1"/>
  <c r="Y82" i="36"/>
  <c r="AR82" i="36" s="1"/>
  <c r="Y87" i="36"/>
  <c r="AR87" i="36" s="1"/>
  <c r="AA90" i="36"/>
  <c r="AT90" i="36" s="1"/>
  <c r="Y86" i="36"/>
  <c r="AR86" i="36" s="1"/>
  <c r="Y95" i="36"/>
  <c r="AR95" i="36" s="1"/>
  <c r="Y19" i="36"/>
  <c r="AR19" i="36" s="1"/>
  <c r="Y81" i="36"/>
  <c r="AR81" i="36" s="1"/>
  <c r="AA105" i="36"/>
  <c r="AT105" i="36" s="1"/>
  <c r="AA97" i="36"/>
  <c r="AT97" i="36" s="1"/>
  <c r="Y88" i="36"/>
  <c r="AR88" i="36" s="1"/>
  <c r="AA104" i="36"/>
  <c r="AT104" i="36" s="1"/>
  <c r="AA95" i="36"/>
  <c r="AT95" i="36" s="1"/>
  <c r="AA86" i="36"/>
  <c r="AT86" i="36" s="1"/>
  <c r="AA77" i="36"/>
  <c r="AT77" i="36" s="1"/>
  <c r="Y40" i="36"/>
  <c r="AR40" i="36" s="1"/>
  <c r="AA80" i="36"/>
  <c r="AT80" i="36" s="1"/>
  <c r="AA19" i="36"/>
  <c r="AT19" i="36" s="1"/>
  <c r="Y85" i="36"/>
  <c r="AR85" i="36" s="1"/>
  <c r="Y90" i="36"/>
  <c r="AR90" i="36" s="1"/>
  <c r="Y106" i="36"/>
  <c r="AR106" i="36" s="1"/>
  <c r="Y29" i="36"/>
  <c r="AR29" i="36" s="1"/>
  <c r="AA98" i="36"/>
  <c r="AT98" i="36" s="1"/>
  <c r="Y105" i="36"/>
  <c r="AR105" i="36" s="1"/>
  <c r="Y80" i="36"/>
  <c r="AR80" i="36" s="1"/>
  <c r="Y78" i="36"/>
  <c r="AR78" i="36" s="1"/>
  <c r="AA106" i="36"/>
  <c r="AT106" i="36" s="1"/>
  <c r="AA85" i="36"/>
  <c r="AT85" i="36" s="1"/>
  <c r="Y89" i="36"/>
  <c r="AR89" i="36" s="1"/>
  <c r="Y102" i="36"/>
  <c r="AR102" i="36" s="1"/>
  <c r="Y94" i="36"/>
  <c r="AR94" i="36" s="1"/>
  <c r="AC95" i="36"/>
  <c r="AV95" i="36" s="1"/>
  <c r="AC19" i="36" l="1"/>
  <c r="AV19" i="36" s="1"/>
  <c r="AC50" i="36"/>
  <c r="AV50" i="36" s="1"/>
  <c r="AC39" i="36"/>
  <c r="AV39" i="36" s="1"/>
  <c r="AC89" i="36"/>
  <c r="AV89" i="36" s="1"/>
  <c r="AC61" i="36"/>
  <c r="AV61" i="36" s="1"/>
  <c r="AC80" i="36"/>
  <c r="AV80" i="36" s="1"/>
  <c r="AC85" i="36"/>
  <c r="AV85" i="36" s="1"/>
  <c r="AC79" i="36"/>
  <c r="AV79" i="36" s="1"/>
  <c r="AC29" i="36"/>
  <c r="AV29" i="36" s="1"/>
  <c r="AC73" i="36"/>
  <c r="AV73" i="36" s="1"/>
  <c r="AC103" i="36"/>
  <c r="AV103" i="36" s="1"/>
  <c r="AC101" i="36"/>
  <c r="AV101" i="36" s="1"/>
  <c r="AC104" i="36"/>
  <c r="AV104" i="36" s="1"/>
  <c r="AC77" i="36"/>
  <c r="AV77" i="36" s="1"/>
  <c r="AC88" i="36"/>
  <c r="AV88" i="36" s="1"/>
  <c r="AC62" i="36"/>
  <c r="AV62" i="36" s="1"/>
  <c r="AC94" i="36"/>
  <c r="AV94" i="36" s="1"/>
  <c r="AC82" i="36"/>
  <c r="AV82" i="36" s="1"/>
  <c r="AC78" i="36"/>
  <c r="AV78" i="36" s="1"/>
  <c r="AC90" i="36"/>
  <c r="AV90" i="36" s="1"/>
  <c r="AC87" i="36"/>
  <c r="AV87" i="36" s="1"/>
  <c r="AC40" i="36"/>
  <c r="AV40" i="36" s="1"/>
  <c r="AC51" i="36"/>
  <c r="AV51" i="36" s="1"/>
  <c r="AC102" i="36"/>
  <c r="AV102" i="36" s="1"/>
  <c r="AC98" i="36"/>
  <c r="AV98" i="36" s="1"/>
  <c r="AC93" i="36"/>
  <c r="AV93" i="36" s="1"/>
  <c r="AC105" i="36"/>
  <c r="AV105" i="36" s="1"/>
  <c r="AC106" i="36"/>
  <c r="AV106" i="36" s="1"/>
  <c r="AC74" i="36"/>
  <c r="AV74" i="36" s="1"/>
  <c r="AC96" i="36"/>
  <c r="AV96" i="36" s="1"/>
  <c r="AE95" i="36"/>
  <c r="AX95" i="36" s="1"/>
  <c r="AC97" i="36"/>
  <c r="AV97" i="36" s="1"/>
  <c r="AC72" i="36"/>
  <c r="AV72" i="36" s="1"/>
  <c r="AC86" i="36"/>
  <c r="AV86" i="36" s="1"/>
  <c r="AC81" i="36"/>
  <c r="AV81" i="36" s="1"/>
  <c r="AE97" i="36" l="1"/>
  <c r="AX97" i="36" s="1"/>
  <c r="AE106" i="36"/>
  <c r="AX106" i="36" s="1"/>
  <c r="AE81" i="36"/>
  <c r="AX81" i="36" s="1"/>
  <c r="AE104" i="36"/>
  <c r="AX104" i="36" s="1"/>
  <c r="AI30" i="36"/>
  <c r="AE96" i="36"/>
  <c r="AX96" i="36" s="1"/>
  <c r="AE78" i="36"/>
  <c r="AX78" i="36" s="1"/>
  <c r="AE51" i="36"/>
  <c r="AX51" i="36" s="1"/>
  <c r="AE29" i="36"/>
  <c r="AX29" i="36" s="1"/>
  <c r="AE89" i="36"/>
  <c r="AX89" i="36" s="1"/>
  <c r="AE105" i="36"/>
  <c r="AX105" i="36" s="1"/>
  <c r="AE94" i="36"/>
  <c r="AX94" i="36" s="1"/>
  <c r="AE101" i="36"/>
  <c r="AX101" i="36" s="1"/>
  <c r="AE82" i="36"/>
  <c r="AX82" i="36" s="1"/>
  <c r="AE77" i="36"/>
  <c r="AX77" i="36" s="1"/>
  <c r="AE79" i="36"/>
  <c r="AX79" i="36" s="1"/>
  <c r="AE85" i="36"/>
  <c r="AX85" i="36" s="1"/>
  <c r="AE102" i="36"/>
  <c r="AX102" i="36" s="1"/>
  <c r="AE73" i="36"/>
  <c r="AX73" i="36" s="1"/>
  <c r="AE61" i="36"/>
  <c r="AX61" i="36" s="1"/>
  <c r="AI62" i="36"/>
  <c r="BB62" i="36" s="1"/>
  <c r="AI51" i="36" l="1"/>
  <c r="BB51" i="36" s="1"/>
  <c r="AI43" i="36"/>
  <c r="AG73" i="36"/>
  <c r="AZ73" i="36" s="1"/>
  <c r="S87" i="35" l="1"/>
  <c r="S41" i="35"/>
  <c r="S70" i="35"/>
  <c r="S73" i="35"/>
  <c r="S89" i="35"/>
  <c r="S56" i="35"/>
  <c r="S127" i="35" s="1"/>
  <c r="S81" i="35"/>
  <c r="S98" i="35"/>
  <c r="S88" i="35"/>
  <c r="S86" i="35"/>
  <c r="S85" i="35"/>
  <c r="S90" i="35"/>
  <c r="S23" i="35"/>
  <c r="S96" i="35"/>
  <c r="S43" i="35"/>
  <c r="S77" i="35"/>
  <c r="S94" i="35"/>
  <c r="S69" i="35"/>
  <c r="S19" i="35"/>
  <c r="S118" i="35" l="1"/>
  <c r="S116" i="35"/>
  <c r="S122" i="35"/>
  <c r="S114" i="35"/>
  <c r="S120" i="35"/>
  <c r="S112" i="35"/>
  <c r="S124" i="35"/>
  <c r="S29" i="35"/>
  <c r="S31" i="35"/>
  <c r="S33" i="35"/>
  <c r="S115" i="35" l="1"/>
  <c r="S15" i="35" l="1"/>
  <c r="U98" i="35" l="1"/>
  <c r="U74" i="35"/>
  <c r="U97" i="35"/>
  <c r="U73" i="35"/>
  <c r="U96" i="35"/>
  <c r="U72" i="35"/>
  <c r="U95" i="35"/>
  <c r="U71" i="35"/>
  <c r="U94" i="35"/>
  <c r="U70" i="35"/>
  <c r="U26" i="35"/>
  <c r="U25" i="35"/>
  <c r="U24" i="35"/>
  <c r="U23" i="35"/>
  <c r="U22" i="35"/>
  <c r="U21" i="35" l="1"/>
  <c r="U14" i="35"/>
  <c r="U93" i="35"/>
  <c r="U40" i="35"/>
  <c r="U42" i="35"/>
  <c r="U43" i="35"/>
  <c r="U41" i="35"/>
  <c r="U44" i="35"/>
  <c r="U45" i="35"/>
  <c r="U56" i="35"/>
  <c r="U81" i="35"/>
  <c r="U89" i="35"/>
  <c r="U46" i="35"/>
  <c r="U36" i="35" s="1"/>
  <c r="U69" i="35"/>
  <c r="U80" i="35"/>
  <c r="U88" i="35"/>
  <c r="U20" i="35"/>
  <c r="U79" i="35"/>
  <c r="U87" i="35"/>
  <c r="U50" i="35"/>
  <c r="U52" i="35"/>
  <c r="U53" i="35"/>
  <c r="U51" i="35"/>
  <c r="U54" i="35"/>
  <c r="U55" i="35"/>
  <c r="U78" i="35"/>
  <c r="U86" i="35"/>
  <c r="U82" i="35"/>
  <c r="U90" i="35"/>
  <c r="U125" i="35" l="1"/>
  <c r="U117" i="35"/>
  <c r="U121" i="35"/>
  <c r="U126" i="35"/>
  <c r="U124" i="35"/>
  <c r="U123" i="35"/>
  <c r="U122" i="35"/>
  <c r="U127" i="35"/>
  <c r="U118" i="35"/>
  <c r="U19" i="35"/>
  <c r="U31" i="35"/>
  <c r="U32" i="35"/>
  <c r="U10" i="35"/>
  <c r="U35" i="35"/>
  <c r="U39" i="35"/>
  <c r="U34" i="35"/>
  <c r="U49" i="35"/>
  <c r="U77" i="35"/>
  <c r="U85" i="35"/>
  <c r="U12" i="35"/>
  <c r="U33" i="35"/>
  <c r="U30" i="35"/>
  <c r="U116" i="35" l="1"/>
  <c r="U120" i="35"/>
  <c r="U112" i="35"/>
  <c r="U114" i="35"/>
  <c r="U113" i="35"/>
  <c r="U29" i="35"/>
  <c r="U11" i="35"/>
  <c r="U115" i="35" l="1"/>
  <c r="U60" i="35" l="1"/>
  <c r="U62" i="35"/>
  <c r="U63" i="35"/>
  <c r="U64" i="35"/>
  <c r="U105" i="35"/>
  <c r="U61" i="35"/>
  <c r="U102" i="35"/>
  <c r="U103" i="35"/>
  <c r="U104" i="35"/>
  <c r="Y26" i="35" l="1"/>
  <c r="W46" i="35"/>
  <c r="W56" i="35"/>
  <c r="U65" i="35" l="1"/>
  <c r="U101" i="35" l="1"/>
  <c r="U59" i="35"/>
  <c r="U106" i="35"/>
  <c r="Y44" i="35" l="1"/>
  <c r="Y86" i="35"/>
  <c r="Y45" i="35"/>
  <c r="Y88" i="35"/>
  <c r="W24" i="35"/>
  <c r="Y24" i="35"/>
  <c r="W25" i="35"/>
  <c r="Y25" i="35"/>
  <c r="W45" i="35"/>
  <c r="W44" i="35"/>
  <c r="W86" i="35"/>
  <c r="W88" i="35"/>
  <c r="Y89" i="35" l="1"/>
  <c r="Y87" i="35"/>
  <c r="Y34" i="35"/>
  <c r="Y35" i="35"/>
  <c r="W70" i="35"/>
  <c r="Y70" i="35"/>
  <c r="W72" i="35"/>
  <c r="Y72" i="35"/>
  <c r="W71" i="35"/>
  <c r="Y71" i="35"/>
  <c r="W73" i="35"/>
  <c r="Y73" i="35"/>
  <c r="W34" i="35"/>
  <c r="W89" i="35"/>
  <c r="W35" i="35"/>
  <c r="W87" i="35"/>
  <c r="Y42" i="35" l="1"/>
  <c r="Y43" i="35"/>
  <c r="Y54" i="35"/>
  <c r="Y41" i="35"/>
  <c r="Y55" i="35"/>
  <c r="Y21" i="35"/>
  <c r="W80" i="35"/>
  <c r="Y80" i="35"/>
  <c r="W23" i="35"/>
  <c r="Y23" i="35"/>
  <c r="W95" i="35"/>
  <c r="Y95" i="35"/>
  <c r="W81" i="35"/>
  <c r="Y81" i="35"/>
  <c r="W94" i="35"/>
  <c r="Y94" i="35"/>
  <c r="W79" i="35"/>
  <c r="Y79" i="35"/>
  <c r="W78" i="35"/>
  <c r="Y78" i="35"/>
  <c r="W96" i="35"/>
  <c r="Y96" i="35"/>
  <c r="W22" i="35"/>
  <c r="Y22" i="35"/>
  <c r="W43" i="35"/>
  <c r="W41" i="35"/>
  <c r="W54" i="35"/>
  <c r="W55" i="35"/>
  <c r="W42" i="35"/>
  <c r="W21" i="35"/>
  <c r="Y126" i="35" l="1"/>
  <c r="W126" i="35"/>
  <c r="W125" i="35"/>
  <c r="Y125" i="35"/>
  <c r="Y31" i="35"/>
  <c r="Y20" i="35"/>
  <c r="Y32" i="35"/>
  <c r="Y33" i="35"/>
  <c r="W65" i="35"/>
  <c r="Y65" i="35"/>
  <c r="W64" i="35"/>
  <c r="Y64" i="35"/>
  <c r="W97" i="35"/>
  <c r="Y97" i="35"/>
  <c r="W33" i="35"/>
  <c r="W32" i="35"/>
  <c r="W20" i="35"/>
  <c r="W31" i="35"/>
  <c r="Y117" i="35" l="1"/>
  <c r="W117" i="35"/>
  <c r="Y51" i="35"/>
  <c r="Y52" i="35"/>
  <c r="Y40" i="35"/>
  <c r="Y53" i="35"/>
  <c r="W104" i="35"/>
  <c r="Y104" i="35"/>
  <c r="W52" i="35"/>
  <c r="W53" i="35"/>
  <c r="W51" i="35"/>
  <c r="W40" i="35"/>
  <c r="Y122" i="35" l="1"/>
  <c r="W122" i="35"/>
  <c r="Y124" i="35"/>
  <c r="W118" i="35"/>
  <c r="Y118" i="35"/>
  <c r="W123" i="35"/>
  <c r="W124" i="35"/>
  <c r="Y123" i="35"/>
  <c r="Y30" i="35"/>
  <c r="Y12" i="35"/>
  <c r="Y85" i="35"/>
  <c r="Y50" i="35"/>
  <c r="Y39" i="35"/>
  <c r="W103" i="35"/>
  <c r="Y103" i="35"/>
  <c r="W63" i="35"/>
  <c r="Y63" i="35"/>
  <c r="W62" i="35"/>
  <c r="Y62" i="35"/>
  <c r="W105" i="35"/>
  <c r="Y105" i="35"/>
  <c r="W61" i="35"/>
  <c r="Y61" i="35"/>
  <c r="W50" i="35"/>
  <c r="W12" i="35"/>
  <c r="W30" i="35"/>
  <c r="W39" i="35"/>
  <c r="W85" i="35"/>
  <c r="Y121" i="35" l="1"/>
  <c r="W116" i="35"/>
  <c r="Y113" i="35"/>
  <c r="W121" i="35"/>
  <c r="W113" i="35"/>
  <c r="Y116" i="35"/>
  <c r="Y10" i="35"/>
  <c r="Y90" i="35"/>
  <c r="Y19" i="35"/>
  <c r="W60" i="35"/>
  <c r="Y60" i="35"/>
  <c r="W69" i="35"/>
  <c r="Y69" i="35"/>
  <c r="W102" i="35"/>
  <c r="Y102" i="35"/>
  <c r="W19" i="35"/>
  <c r="W90" i="35"/>
  <c r="W10" i="35"/>
  <c r="W114" i="35" l="1"/>
  <c r="Y114" i="35"/>
  <c r="W112" i="35"/>
  <c r="Y112" i="35"/>
  <c r="Y29" i="35"/>
  <c r="Y11" i="35"/>
  <c r="Y49" i="35"/>
  <c r="W11" i="35"/>
  <c r="W29" i="35"/>
  <c r="W77" i="35"/>
  <c r="Y77" i="35"/>
  <c r="W74" i="35"/>
  <c r="Y74" i="35"/>
  <c r="W93" i="35"/>
  <c r="Y93" i="35"/>
  <c r="W14" i="35"/>
  <c r="Y14" i="35"/>
  <c r="W49" i="35"/>
  <c r="W120" i="35" l="1"/>
  <c r="W115" i="35"/>
  <c r="Y115" i="35"/>
  <c r="Y120" i="35"/>
  <c r="W82" i="35"/>
  <c r="Y82" i="35"/>
  <c r="W101" i="35" l="1"/>
  <c r="Y101" i="35"/>
  <c r="W59" i="35"/>
  <c r="Y59" i="35"/>
  <c r="W98" i="35"/>
  <c r="Y98" i="35"/>
  <c r="W106" i="35" l="1"/>
  <c r="Y106" i="35"/>
  <c r="AA31" i="36" l="1"/>
  <c r="AA33" i="36" l="1"/>
  <c r="AA34" i="36"/>
  <c r="AA32" i="36"/>
  <c r="AA30" i="36" l="1"/>
  <c r="AA35" i="36" l="1"/>
  <c r="U15" i="35" l="1"/>
  <c r="W15" i="35" l="1"/>
  <c r="AG10" i="36" l="1"/>
  <c r="AG12" i="36"/>
  <c r="AC41" i="36" l="1"/>
  <c r="AC10" i="36"/>
  <c r="AE41" i="36"/>
  <c r="AC52" i="36"/>
  <c r="AG20" i="36"/>
  <c r="AG52" i="36"/>
  <c r="AZ12" i="36"/>
  <c r="AA10" i="36"/>
  <c r="AC20" i="36"/>
  <c r="AA52" i="36"/>
  <c r="AE20" i="36"/>
  <c r="AE52" i="36"/>
  <c r="AA20" i="36"/>
  <c r="AE12" i="36"/>
  <c r="AG14" i="36"/>
  <c r="AA12" i="36"/>
  <c r="AA41" i="36"/>
  <c r="AC14" i="36"/>
  <c r="AC12" i="36"/>
  <c r="AE14" i="36"/>
  <c r="AG11" i="36"/>
  <c r="AZ10" i="36"/>
  <c r="AA14" i="36"/>
  <c r="AE10" i="36"/>
  <c r="AG41" i="36"/>
  <c r="AE30" i="36" l="1"/>
  <c r="AX30" i="36" s="1"/>
  <c r="AZ11" i="36"/>
  <c r="AV10" i="36"/>
  <c r="AC112" i="36"/>
  <c r="AC15" i="36"/>
  <c r="AG15" i="36"/>
  <c r="AG63" i="36"/>
  <c r="AZ63" i="36" s="1"/>
  <c r="AA15" i="36"/>
  <c r="AE15" i="36"/>
  <c r="AE63" i="36"/>
  <c r="AX63" i="36" s="1"/>
  <c r="AZ41" i="36"/>
  <c r="AX12" i="36"/>
  <c r="AX52" i="36"/>
  <c r="AV20" i="36"/>
  <c r="AC121" i="36"/>
  <c r="AV52" i="36"/>
  <c r="AV41" i="36"/>
  <c r="AC11" i="36"/>
  <c r="AV11" i="36" s="1"/>
  <c r="AX10" i="36"/>
  <c r="AZ52" i="36"/>
  <c r="AC63" i="36"/>
  <c r="AV63" i="36" s="1"/>
  <c r="AE11" i="36"/>
  <c r="AX11" i="36" s="1"/>
  <c r="AC113" i="36"/>
  <c r="AV12" i="36"/>
  <c r="AA113" i="36"/>
  <c r="AA121" i="36"/>
  <c r="AX41" i="36"/>
  <c r="AA11" i="36"/>
  <c r="AA63" i="36"/>
  <c r="AC30" i="36"/>
  <c r="AV30" i="36" s="1"/>
  <c r="BB30" i="36"/>
  <c r="AG30" i="36"/>
  <c r="AZ30" i="36" s="1"/>
  <c r="AX20" i="36"/>
  <c r="AA112" i="36"/>
  <c r="AZ20" i="36"/>
  <c r="AG46" i="35" l="1"/>
  <c r="AI46" i="35"/>
  <c r="AG26" i="35"/>
  <c r="AI26" i="35"/>
  <c r="AG56" i="35"/>
  <c r="AI56" i="35"/>
  <c r="AC46" i="35"/>
  <c r="AE46" i="35"/>
  <c r="AC56" i="35"/>
  <c r="AE56" i="35"/>
  <c r="AC26" i="35"/>
  <c r="AE26" i="35"/>
  <c r="W26" i="35"/>
  <c r="AA26" i="35"/>
  <c r="Y56" i="35"/>
  <c r="AA56" i="35"/>
  <c r="Y46" i="35"/>
  <c r="Y36" i="35" s="1"/>
  <c r="AA46" i="35"/>
  <c r="AA36" i="35" l="1"/>
  <c r="AI127" i="35"/>
  <c r="AG127" i="35"/>
  <c r="AA127" i="35"/>
  <c r="AE127" i="35"/>
  <c r="Y127" i="35"/>
  <c r="AC127" i="35"/>
  <c r="AE36" i="35"/>
  <c r="AI36" i="35"/>
  <c r="W127" i="35"/>
  <c r="W36" i="35"/>
  <c r="AC36" i="35"/>
  <c r="AG36" i="35"/>
  <c r="AI25" i="35" l="1"/>
  <c r="AI24" i="35"/>
  <c r="AG44" i="35" l="1"/>
  <c r="AI44" i="35"/>
  <c r="AG88" i="35"/>
  <c r="AI88" i="35"/>
  <c r="AG45" i="35"/>
  <c r="AI45" i="35"/>
  <c r="AG86" i="35"/>
  <c r="AI86" i="35"/>
  <c r="AE24" i="35"/>
  <c r="AG24" i="35"/>
  <c r="AE25" i="35"/>
  <c r="AG25" i="35"/>
  <c r="AC44" i="35"/>
  <c r="AE44" i="35"/>
  <c r="AC88" i="35"/>
  <c r="AE88" i="35"/>
  <c r="AC86" i="35"/>
  <c r="AE86" i="35"/>
  <c r="AC45" i="35"/>
  <c r="AE45" i="35"/>
  <c r="AA25" i="35"/>
  <c r="AC25" i="35"/>
  <c r="AA24" i="35"/>
  <c r="AC24" i="35"/>
  <c r="AI73" i="35"/>
  <c r="AI70" i="35"/>
  <c r="AI71" i="35"/>
  <c r="AA45" i="35"/>
  <c r="AA44" i="35"/>
  <c r="AA88" i="35"/>
  <c r="AA86" i="35"/>
  <c r="AG34" i="35" l="1"/>
  <c r="AI34" i="35"/>
  <c r="AI35" i="35"/>
  <c r="AG35" i="35"/>
  <c r="AG89" i="35"/>
  <c r="AI89" i="35"/>
  <c r="AG87" i="35"/>
  <c r="AI87" i="35"/>
  <c r="AG72" i="35"/>
  <c r="AI72" i="35"/>
  <c r="AE71" i="35"/>
  <c r="AG71" i="35"/>
  <c r="AE70" i="35"/>
  <c r="AG70" i="35"/>
  <c r="AE73" i="35"/>
  <c r="AG73" i="35"/>
  <c r="AE35" i="35"/>
  <c r="AE34" i="35"/>
  <c r="AC89" i="35"/>
  <c r="AE89" i="35"/>
  <c r="AC87" i="35"/>
  <c r="AE87" i="35"/>
  <c r="AI80" i="35"/>
  <c r="AE72" i="35"/>
  <c r="AA34" i="35"/>
  <c r="AC34" i="35"/>
  <c r="AC35" i="35"/>
  <c r="AA35" i="35"/>
  <c r="AA71" i="35"/>
  <c r="AC71" i="35"/>
  <c r="AA70" i="35"/>
  <c r="AC70" i="35"/>
  <c r="AA80" i="35"/>
  <c r="AC80" i="35"/>
  <c r="AA73" i="35"/>
  <c r="AC73" i="35"/>
  <c r="AA72" i="35"/>
  <c r="AC72" i="35"/>
  <c r="AI78" i="35"/>
  <c r="AI23" i="35"/>
  <c r="AI22" i="35"/>
  <c r="AI96" i="35"/>
  <c r="AI94" i="35"/>
  <c r="AI95" i="35"/>
  <c r="AI81" i="35"/>
  <c r="AA89" i="35"/>
  <c r="AI79" i="35"/>
  <c r="AA87" i="35"/>
  <c r="AG55" i="35" l="1"/>
  <c r="AI55" i="35"/>
  <c r="AG41" i="35"/>
  <c r="AI41" i="35"/>
  <c r="AG43" i="35"/>
  <c r="AI43" i="35"/>
  <c r="AG54" i="35"/>
  <c r="AI54" i="35"/>
  <c r="AG42" i="35"/>
  <c r="AI42" i="35"/>
  <c r="AG21" i="35"/>
  <c r="AI21" i="35"/>
  <c r="AE95" i="35"/>
  <c r="AG95" i="35"/>
  <c r="AE23" i="35"/>
  <c r="AG23" i="35"/>
  <c r="AE96" i="35"/>
  <c r="AG96" i="35"/>
  <c r="AE79" i="35"/>
  <c r="AG79" i="35"/>
  <c r="AE78" i="35"/>
  <c r="AG78" i="35"/>
  <c r="AE22" i="35"/>
  <c r="AG22" i="35"/>
  <c r="AE80" i="35"/>
  <c r="AG80" i="35"/>
  <c r="AE94" i="35"/>
  <c r="AG94" i="35"/>
  <c r="AE81" i="35"/>
  <c r="AG81" i="35"/>
  <c r="AC54" i="35"/>
  <c r="AE54" i="35"/>
  <c r="AC42" i="35"/>
  <c r="AE42" i="35"/>
  <c r="AC21" i="35"/>
  <c r="AE21" i="35"/>
  <c r="AC55" i="35"/>
  <c r="AE55" i="35"/>
  <c r="AC41" i="35"/>
  <c r="AE41" i="35"/>
  <c r="AC43" i="35"/>
  <c r="AE43" i="35"/>
  <c r="AA79" i="35"/>
  <c r="AC79" i="35"/>
  <c r="AA94" i="35"/>
  <c r="AC94" i="35"/>
  <c r="AA78" i="35"/>
  <c r="AC78" i="35"/>
  <c r="AA81" i="35"/>
  <c r="AC81" i="35"/>
  <c r="AA22" i="35"/>
  <c r="AC22" i="35"/>
  <c r="AA95" i="35"/>
  <c r="AC95" i="35"/>
  <c r="AA96" i="35"/>
  <c r="AC96" i="35"/>
  <c r="AA23" i="35"/>
  <c r="AC23" i="35"/>
  <c r="AI65" i="35"/>
  <c r="AI64" i="35"/>
  <c r="AI97" i="35"/>
  <c r="AA54" i="35"/>
  <c r="AA55" i="35"/>
  <c r="AA42" i="35"/>
  <c r="AA43" i="35"/>
  <c r="AA41" i="35"/>
  <c r="AA21" i="35"/>
  <c r="AA126" i="35" l="1"/>
  <c r="AA125" i="35"/>
  <c r="AE126" i="35"/>
  <c r="AE125" i="35"/>
  <c r="AI125" i="35"/>
  <c r="AI126" i="35"/>
  <c r="AC126" i="35"/>
  <c r="AC125" i="35"/>
  <c r="AG125" i="35"/>
  <c r="AG126" i="35"/>
  <c r="AG32" i="35"/>
  <c r="AI33" i="35"/>
  <c r="AI32" i="35"/>
  <c r="AG33" i="35"/>
  <c r="AI31" i="35"/>
  <c r="AG31" i="35"/>
  <c r="AG20" i="35"/>
  <c r="AI20" i="35"/>
  <c r="AC31" i="35"/>
  <c r="AE64" i="35"/>
  <c r="AG64" i="35"/>
  <c r="AE97" i="35"/>
  <c r="AG97" i="35"/>
  <c r="AE65" i="35"/>
  <c r="AG65" i="35"/>
  <c r="AE33" i="35"/>
  <c r="AE32" i="35"/>
  <c r="AC20" i="35"/>
  <c r="AE20" i="35"/>
  <c r="AE31" i="35"/>
  <c r="AC33" i="35"/>
  <c r="AC32" i="35"/>
  <c r="AA32" i="35"/>
  <c r="AA33" i="35"/>
  <c r="AA64" i="35"/>
  <c r="AC64" i="35"/>
  <c r="AA97" i="35"/>
  <c r="AC97" i="35"/>
  <c r="AA65" i="35"/>
  <c r="AC65" i="35"/>
  <c r="AI104" i="35"/>
  <c r="AA31" i="35"/>
  <c r="AA20" i="35"/>
  <c r="AE117" i="35" l="1"/>
  <c r="AA117" i="35"/>
  <c r="AC117" i="35"/>
  <c r="AI117" i="35"/>
  <c r="AG117" i="35"/>
  <c r="AG52" i="35"/>
  <c r="AI52" i="35"/>
  <c r="AG53" i="35"/>
  <c r="AI53" i="35"/>
  <c r="AG51" i="35"/>
  <c r="AI51" i="35"/>
  <c r="AG40" i="35"/>
  <c r="AI40" i="35"/>
  <c r="AE104" i="35"/>
  <c r="AG104" i="35"/>
  <c r="AC40" i="35"/>
  <c r="AE40" i="35"/>
  <c r="AC51" i="35"/>
  <c r="AE51" i="35"/>
  <c r="AC52" i="35"/>
  <c r="AE52" i="35"/>
  <c r="AC53" i="35"/>
  <c r="AE53" i="35"/>
  <c r="AA104" i="35"/>
  <c r="AC104" i="35"/>
  <c r="AI62" i="35"/>
  <c r="AI63" i="35"/>
  <c r="AI105" i="35"/>
  <c r="AI103" i="35"/>
  <c r="AI61" i="35"/>
  <c r="AA51" i="35"/>
  <c r="AA52" i="35"/>
  <c r="AA53" i="35"/>
  <c r="AA40" i="35"/>
  <c r="AE123" i="35" l="1"/>
  <c r="AI122" i="35"/>
  <c r="AC123" i="35"/>
  <c r="AG122" i="35"/>
  <c r="AE122" i="35"/>
  <c r="AI124" i="35"/>
  <c r="AA123" i="35"/>
  <c r="AA118" i="35"/>
  <c r="AC122" i="35"/>
  <c r="AG124" i="35"/>
  <c r="AA122" i="35"/>
  <c r="AE124" i="35"/>
  <c r="AE118" i="35"/>
  <c r="AI118" i="35"/>
  <c r="AI123" i="35"/>
  <c r="AA124" i="35"/>
  <c r="AC124" i="35"/>
  <c r="AC118" i="35"/>
  <c r="AG118" i="35"/>
  <c r="AG123" i="35"/>
  <c r="AG30" i="35"/>
  <c r="AG85" i="35"/>
  <c r="AI85" i="35"/>
  <c r="AG50" i="35"/>
  <c r="AI50" i="35"/>
  <c r="AG39" i="35"/>
  <c r="AI39" i="35"/>
  <c r="AG12" i="35"/>
  <c r="AI12" i="35"/>
  <c r="AI30" i="35"/>
  <c r="AE63" i="35"/>
  <c r="AG63" i="35"/>
  <c r="AE103" i="35"/>
  <c r="AG103" i="35"/>
  <c r="AE61" i="35"/>
  <c r="AG61" i="35"/>
  <c r="AE105" i="35"/>
  <c r="AG105" i="35"/>
  <c r="AE62" i="35"/>
  <c r="AG62" i="35"/>
  <c r="AC30" i="35"/>
  <c r="AC12" i="35"/>
  <c r="AE12" i="35"/>
  <c r="AC39" i="35"/>
  <c r="AE39" i="35"/>
  <c r="AC85" i="35"/>
  <c r="AE85" i="35"/>
  <c r="AC50" i="35"/>
  <c r="AE50" i="35"/>
  <c r="AE30" i="35"/>
  <c r="AA63" i="35"/>
  <c r="AC63" i="35"/>
  <c r="AA103" i="35"/>
  <c r="AC103" i="35"/>
  <c r="AA61" i="35"/>
  <c r="AC61" i="35"/>
  <c r="AA105" i="35"/>
  <c r="AC105" i="35"/>
  <c r="AA62" i="35"/>
  <c r="AC62" i="35"/>
  <c r="AI60" i="35"/>
  <c r="AI102" i="35"/>
  <c r="AI69" i="35"/>
  <c r="AI10" i="35"/>
  <c r="AI19" i="35"/>
  <c r="AA30" i="35"/>
  <c r="AA39" i="35"/>
  <c r="AA12" i="35"/>
  <c r="AA85" i="35"/>
  <c r="AA50" i="35"/>
  <c r="AE121" i="35" l="1"/>
  <c r="AE113" i="35"/>
  <c r="AI121" i="35"/>
  <c r="AC121" i="35"/>
  <c r="AC113" i="35"/>
  <c r="AG121" i="35"/>
  <c r="AI113" i="35"/>
  <c r="AI112" i="35"/>
  <c r="AA116" i="35"/>
  <c r="AA121" i="35"/>
  <c r="AG113" i="35"/>
  <c r="AA113" i="35"/>
  <c r="AE116" i="35"/>
  <c r="AI116" i="35"/>
  <c r="AI114" i="35"/>
  <c r="AC116" i="35"/>
  <c r="AG116" i="35"/>
  <c r="AG90" i="35"/>
  <c r="AI90" i="35"/>
  <c r="AI29" i="35"/>
  <c r="AI11" i="35"/>
  <c r="AE102" i="35"/>
  <c r="AG102" i="35"/>
  <c r="AE10" i="35"/>
  <c r="AG10" i="35"/>
  <c r="AE60" i="35"/>
  <c r="AG60" i="35"/>
  <c r="AE69" i="35"/>
  <c r="AG69" i="35"/>
  <c r="AE19" i="35"/>
  <c r="AG19" i="35"/>
  <c r="AC90" i="35"/>
  <c r="AE90" i="35"/>
  <c r="AC10" i="35"/>
  <c r="AA60" i="35"/>
  <c r="AC60" i="35"/>
  <c r="AA69" i="35"/>
  <c r="AC69" i="35"/>
  <c r="AC19" i="35"/>
  <c r="AA102" i="35"/>
  <c r="AC102" i="35"/>
  <c r="AI77" i="35"/>
  <c r="AI14" i="35"/>
  <c r="AI93" i="35"/>
  <c r="AI74" i="35"/>
  <c r="AA19" i="35"/>
  <c r="AA10" i="35"/>
  <c r="AA90" i="35"/>
  <c r="AA112" i="35" l="1"/>
  <c r="AG114" i="35"/>
  <c r="AG112" i="35"/>
  <c r="AI115" i="35"/>
  <c r="AA114" i="35"/>
  <c r="AC114" i="35"/>
  <c r="AC112" i="35"/>
  <c r="AE114" i="35"/>
  <c r="AE112" i="35"/>
  <c r="AE11" i="35"/>
  <c r="AG49" i="35"/>
  <c r="AI49" i="35"/>
  <c r="AE74" i="35"/>
  <c r="AG74" i="35"/>
  <c r="AE77" i="35"/>
  <c r="AG77" i="35"/>
  <c r="AG29" i="35"/>
  <c r="AG11" i="35"/>
  <c r="AE93" i="35"/>
  <c r="AG93" i="35"/>
  <c r="AE14" i="35"/>
  <c r="AG14" i="35"/>
  <c r="AE29" i="35"/>
  <c r="AC49" i="35"/>
  <c r="AE49" i="35"/>
  <c r="AA74" i="35"/>
  <c r="AC74" i="35"/>
  <c r="AA77" i="35"/>
  <c r="AC77" i="35"/>
  <c r="AA93" i="35"/>
  <c r="AC93" i="35"/>
  <c r="AC29" i="35"/>
  <c r="AC11" i="35"/>
  <c r="AA14" i="35"/>
  <c r="AC14" i="35"/>
  <c r="AI82" i="35"/>
  <c r="AA29" i="35"/>
  <c r="AA11" i="35"/>
  <c r="AA49" i="35"/>
  <c r="AA120" i="35" l="1"/>
  <c r="AG115" i="35"/>
  <c r="AI120" i="35"/>
  <c r="AG120" i="35"/>
  <c r="AA115" i="35"/>
  <c r="AE120" i="35"/>
  <c r="AC115" i="35"/>
  <c r="AC120" i="35"/>
  <c r="AE115" i="35"/>
  <c r="AE82" i="35"/>
  <c r="AG82" i="35"/>
  <c r="AA82" i="35"/>
  <c r="AC82" i="35"/>
  <c r="AI98" i="35"/>
  <c r="AI101" i="35"/>
  <c r="AI59" i="35"/>
  <c r="AE59" i="35" l="1"/>
  <c r="AG59" i="35"/>
  <c r="AE101" i="35"/>
  <c r="AG101" i="35"/>
  <c r="AE98" i="35"/>
  <c r="AG98" i="35"/>
  <c r="AA59" i="35"/>
  <c r="AC59" i="35"/>
  <c r="AA98" i="35"/>
  <c r="AC98" i="35"/>
  <c r="AA101" i="35"/>
  <c r="AC101" i="35"/>
  <c r="AI106" i="35"/>
  <c r="AE106" i="35" l="1"/>
  <c r="AG106" i="35"/>
  <c r="AA106" i="35"/>
  <c r="AC106" i="35"/>
  <c r="AG46" i="36" l="1"/>
  <c r="AG26" i="36"/>
  <c r="AG81" i="36" l="1"/>
  <c r="AZ81" i="36" s="1"/>
  <c r="AE80" i="36"/>
  <c r="AX80" i="36" s="1"/>
  <c r="AI54" i="36"/>
  <c r="AI93" i="36"/>
  <c r="BB93" i="36" s="1"/>
  <c r="AG98" i="36"/>
  <c r="AZ98" i="36" s="1"/>
  <c r="AI49" i="36"/>
  <c r="BB49" i="36" s="1"/>
  <c r="AE93" i="36"/>
  <c r="AX93" i="36" s="1"/>
  <c r="AI34" i="36"/>
  <c r="BB34" i="36" s="1"/>
  <c r="AI103" i="36"/>
  <c r="BB103" i="36" s="1"/>
  <c r="AE62" i="36"/>
  <c r="AX62" i="36" s="1"/>
  <c r="AI12" i="36"/>
  <c r="AI86" i="36"/>
  <c r="BB86" i="36" s="1"/>
  <c r="AE90" i="36"/>
  <c r="AX90" i="36" s="1"/>
  <c r="AE50" i="36"/>
  <c r="AI61" i="36"/>
  <c r="BB61" i="36" s="1"/>
  <c r="AI46" i="36"/>
  <c r="AG97" i="36"/>
  <c r="AZ97" i="36" s="1"/>
  <c r="AI15" i="36"/>
  <c r="AI42" i="36"/>
  <c r="BB42" i="36" s="1"/>
  <c r="AI52" i="36"/>
  <c r="AI63" i="36"/>
  <c r="BB63" i="36" s="1"/>
  <c r="AI26" i="36"/>
  <c r="BB26" i="36" s="1"/>
  <c r="AG61" i="36"/>
  <c r="AZ61" i="36" s="1"/>
  <c r="AG102" i="36"/>
  <c r="AZ102" i="36" s="1"/>
  <c r="AI44" i="36"/>
  <c r="BB44" i="36" s="1"/>
  <c r="AI70" i="36"/>
  <c r="AE88" i="36"/>
  <c r="AX88" i="36" s="1"/>
  <c r="AI80" i="36"/>
  <c r="BB80" i="36" s="1"/>
  <c r="AI19" i="36"/>
  <c r="AE72" i="36"/>
  <c r="AX72" i="36" s="1"/>
  <c r="AG90" i="36"/>
  <c r="AZ90" i="36" s="1"/>
  <c r="AI56" i="36"/>
  <c r="AI35" i="36"/>
  <c r="BB35" i="36" s="1"/>
  <c r="AI85" i="36"/>
  <c r="BB85" i="36" s="1"/>
  <c r="AI81" i="36"/>
  <c r="BB81" i="36" s="1"/>
  <c r="AI55" i="36"/>
  <c r="AG62" i="36"/>
  <c r="AZ62" i="36" s="1"/>
  <c r="AI39" i="36"/>
  <c r="AE19" i="36"/>
  <c r="AI40" i="36"/>
  <c r="AG29" i="36"/>
  <c r="AZ29" i="36" s="1"/>
  <c r="AI79" i="36"/>
  <c r="BB79" i="36" s="1"/>
  <c r="AG51" i="36"/>
  <c r="AZ51" i="36" s="1"/>
  <c r="AI69" i="36"/>
  <c r="AI65" i="36"/>
  <c r="BB65" i="36" s="1"/>
  <c r="AE86" i="36"/>
  <c r="AX86" i="36" s="1"/>
  <c r="AI90" i="36"/>
  <c r="BB90" i="36" s="1"/>
  <c r="AE98" i="36"/>
  <c r="AX98" i="36" s="1"/>
  <c r="AI72" i="36"/>
  <c r="BB72" i="36" s="1"/>
  <c r="AI10" i="36"/>
  <c r="AI82" i="36"/>
  <c r="BB82" i="36" s="1"/>
  <c r="AG106" i="36"/>
  <c r="AZ106" i="36" s="1"/>
  <c r="AG40" i="36"/>
  <c r="AZ40" i="36" s="1"/>
  <c r="AI73" i="36"/>
  <c r="BB73" i="36" s="1"/>
  <c r="AG95" i="36"/>
  <c r="AZ95" i="36" s="1"/>
  <c r="AI64" i="36"/>
  <c r="BB64" i="36" s="1"/>
  <c r="AI74" i="36"/>
  <c r="BB74" i="36" s="1"/>
  <c r="AE74" i="36"/>
  <c r="AX74" i="36" s="1"/>
  <c r="AI104" i="36"/>
  <c r="BB104" i="36" s="1"/>
  <c r="AG82" i="36"/>
  <c r="AZ82" i="36" s="1"/>
  <c r="AE103" i="36"/>
  <c r="AX103" i="36" s="1"/>
  <c r="AI45" i="36"/>
  <c r="BB45" i="36" s="1"/>
  <c r="AG72" i="36"/>
  <c r="AZ72" i="36" s="1"/>
  <c r="AI94" i="36"/>
  <c r="BB94" i="36" s="1"/>
  <c r="AG79" i="36"/>
  <c r="AZ79" i="36" s="1"/>
  <c r="AG86" i="36"/>
  <c r="AZ86" i="36" s="1"/>
  <c r="AG101" i="36"/>
  <c r="AZ101" i="36" s="1"/>
  <c r="AI32" i="36"/>
  <c r="AG87" i="36"/>
  <c r="AZ87" i="36" s="1"/>
  <c r="AI53" i="36"/>
  <c r="BB53" i="36" s="1"/>
  <c r="AI98" i="36"/>
  <c r="BB98" i="36" s="1"/>
  <c r="AI96" i="36"/>
  <c r="BB96" i="36" s="1"/>
  <c r="AE39" i="36"/>
  <c r="AE87" i="36"/>
  <c r="AX87" i="36" s="1"/>
  <c r="AG88" i="36"/>
  <c r="AZ88" i="36" s="1"/>
  <c r="AG74" i="36"/>
  <c r="AZ74" i="36" s="1"/>
  <c r="AI14" i="36"/>
  <c r="AE40" i="36"/>
  <c r="AX40" i="36" s="1"/>
  <c r="AI106" i="36"/>
  <c r="BB106" i="36" s="1"/>
  <c r="AI88" i="36"/>
  <c r="BB88" i="36" s="1"/>
  <c r="AI97" i="36"/>
  <c r="BB97" i="36" s="1"/>
  <c r="AI29" i="36"/>
  <c r="AI50" i="36"/>
  <c r="AI60" i="36"/>
  <c r="BB60" i="36" s="1"/>
  <c r="AI31" i="36"/>
  <c r="AG103" i="36"/>
  <c r="AZ103" i="36" s="1"/>
  <c r="AI95" i="36"/>
  <c r="BB95" i="36" s="1"/>
  <c r="AI105" i="36"/>
  <c r="BB105" i="36" s="1"/>
  <c r="AG96" i="36"/>
  <c r="AZ96" i="36" s="1"/>
  <c r="AI101" i="36"/>
  <c r="BB101" i="36" s="1"/>
  <c r="AG78" i="36"/>
  <c r="AZ78" i="36" s="1"/>
  <c r="AG19" i="36"/>
  <c r="AG104" i="36"/>
  <c r="AZ104" i="36" s="1"/>
  <c r="AI77" i="36"/>
  <c r="BB77" i="36" s="1"/>
  <c r="AI71" i="36"/>
  <c r="BB71" i="36" s="1"/>
  <c r="AI22" i="36"/>
  <c r="BB22" i="36" s="1"/>
  <c r="AG77" i="36"/>
  <c r="AZ77" i="36" s="1"/>
  <c r="AI24" i="36"/>
  <c r="AI59" i="36"/>
  <c r="AG50" i="36"/>
  <c r="AG80" i="36"/>
  <c r="AZ80" i="36" s="1"/>
  <c r="AI25" i="36"/>
  <c r="BB25" i="36" s="1"/>
  <c r="AG39" i="36"/>
  <c r="AI21" i="36"/>
  <c r="BB21" i="36" s="1"/>
  <c r="AI78" i="36"/>
  <c r="BB78" i="36" s="1"/>
  <c r="AG93" i="36"/>
  <c r="AZ93" i="36" s="1"/>
  <c r="AG105" i="36"/>
  <c r="AZ105" i="36" s="1"/>
  <c r="AI102" i="36"/>
  <c r="BB102" i="36" s="1"/>
  <c r="AI87" i="36"/>
  <c r="BB87" i="36" s="1"/>
  <c r="AG94" i="36"/>
  <c r="AZ94" i="36" s="1"/>
  <c r="AI23" i="36"/>
  <c r="BB23" i="36" s="1"/>
  <c r="AI33" i="36"/>
  <c r="BB33" i="36" s="1"/>
  <c r="AG85" i="36"/>
  <c r="AZ85" i="36" s="1"/>
  <c r="AG89" i="36"/>
  <c r="AZ89" i="36" s="1"/>
  <c r="AI89" i="36"/>
  <c r="BB89" i="36" s="1"/>
  <c r="AI11" i="36"/>
  <c r="BB11" i="36" s="1"/>
  <c r="AI41" i="36"/>
  <c r="BB41" i="36" s="1"/>
  <c r="AI20" i="36"/>
  <c r="AA49" i="36"/>
  <c r="AA21" i="36"/>
  <c r="AA64" i="36"/>
  <c r="AA22" i="36"/>
  <c r="AA54" i="36"/>
  <c r="AA53" i="36"/>
  <c r="AC45" i="36"/>
  <c r="AV45" i="36" s="1"/>
  <c r="AE54" i="36"/>
  <c r="AE49" i="36"/>
  <c r="AE53" i="36"/>
  <c r="AE56" i="36"/>
  <c r="AE45" i="36"/>
  <c r="AX45" i="36" s="1"/>
  <c r="AE64" i="36"/>
  <c r="AX64" i="36" s="1"/>
  <c r="AE71" i="36"/>
  <c r="AX71" i="36" s="1"/>
  <c r="AE23" i="36"/>
  <c r="AX23" i="36" s="1"/>
  <c r="AA26" i="36"/>
  <c r="AC56" i="36"/>
  <c r="AC55" i="36"/>
  <c r="AC46" i="36"/>
  <c r="AC60" i="36"/>
  <c r="AV60" i="36" s="1"/>
  <c r="AC25" i="36"/>
  <c r="AV25" i="36" s="1"/>
  <c r="AC69" i="36"/>
  <c r="AV69" i="36" s="1"/>
  <c r="AC24" i="36"/>
  <c r="AV24" i="36" s="1"/>
  <c r="AC49" i="36"/>
  <c r="AE26" i="36"/>
  <c r="AX26" i="36" s="1"/>
  <c r="BB69" i="36"/>
  <c r="AG69" i="36"/>
  <c r="AZ69" i="36" s="1"/>
  <c r="BB24" i="36"/>
  <c r="AG24" i="36"/>
  <c r="AZ24" i="36" s="1"/>
  <c r="AG43" i="36"/>
  <c r="AZ43" i="36" s="1"/>
  <c r="BB43" i="36"/>
  <c r="AG65" i="36"/>
  <c r="AZ65" i="36" s="1"/>
  <c r="AG55" i="36"/>
  <c r="AG42" i="36"/>
  <c r="AG60" i="36"/>
  <c r="AZ60" i="36" s="1"/>
  <c r="AG22" i="36"/>
  <c r="AZ26" i="36"/>
  <c r="AA44" i="36"/>
  <c r="AA56" i="36"/>
  <c r="AA55" i="36"/>
  <c r="AA46" i="36"/>
  <c r="AA60" i="36"/>
  <c r="AA25" i="36"/>
  <c r="AA69" i="36"/>
  <c r="AA24" i="36"/>
  <c r="AC42" i="36"/>
  <c r="AC26" i="36"/>
  <c r="AV26" i="36" s="1"/>
  <c r="AE69" i="36"/>
  <c r="AX69" i="36" s="1"/>
  <c r="AE24" i="36"/>
  <c r="AX24" i="36" s="1"/>
  <c r="AE43" i="36"/>
  <c r="AX43" i="36" s="1"/>
  <c r="AE65" i="36"/>
  <c r="AX65" i="36" s="1"/>
  <c r="AE55" i="36"/>
  <c r="AE42" i="36"/>
  <c r="AE60" i="36"/>
  <c r="AX60" i="36" s="1"/>
  <c r="AE22" i="36"/>
  <c r="AA45" i="36"/>
  <c r="AA43" i="36"/>
  <c r="AC65" i="36"/>
  <c r="AV65" i="36" s="1"/>
  <c r="AC59" i="36"/>
  <c r="AV59" i="36" s="1"/>
  <c r="AC71" i="36"/>
  <c r="AV71" i="36" s="1"/>
  <c r="AC23" i="36"/>
  <c r="AV23" i="36" s="1"/>
  <c r="AC70" i="36"/>
  <c r="AV70" i="36" s="1"/>
  <c r="AG32" i="36"/>
  <c r="BB32" i="36"/>
  <c r="AG33" i="36"/>
  <c r="AE46" i="36"/>
  <c r="AG70" i="36"/>
  <c r="AZ70" i="36" s="1"/>
  <c r="BB70" i="36"/>
  <c r="AG21" i="36"/>
  <c r="BB59" i="36"/>
  <c r="AG59" i="36"/>
  <c r="AZ59" i="36" s="1"/>
  <c r="AG44" i="36"/>
  <c r="AZ44" i="36" s="1"/>
  <c r="AG25" i="36"/>
  <c r="AZ25" i="36" s="1"/>
  <c r="AA42" i="36"/>
  <c r="AA65" i="36"/>
  <c r="AA59" i="36"/>
  <c r="AA71" i="36"/>
  <c r="AA23" i="36"/>
  <c r="AA70" i="36"/>
  <c r="AC43" i="36"/>
  <c r="AV43" i="36" s="1"/>
  <c r="AC44" i="36"/>
  <c r="AV44" i="36" s="1"/>
  <c r="AG35" i="36"/>
  <c r="AE70" i="36"/>
  <c r="AX70" i="36" s="1"/>
  <c r="AE21" i="36"/>
  <c r="AE59" i="36"/>
  <c r="AX59" i="36" s="1"/>
  <c r="AE44" i="36"/>
  <c r="AX44" i="36" s="1"/>
  <c r="AE25" i="36"/>
  <c r="AX25" i="36" s="1"/>
  <c r="AC21" i="36"/>
  <c r="AC64" i="36"/>
  <c r="AV64" i="36" s="1"/>
  <c r="AC22" i="36"/>
  <c r="AC54" i="36"/>
  <c r="AC53" i="36"/>
  <c r="AG34" i="36"/>
  <c r="BB54" i="36"/>
  <c r="AG54" i="36"/>
  <c r="AG49" i="36"/>
  <c r="AG53" i="36"/>
  <c r="AG56" i="36"/>
  <c r="AG127" i="36" s="1"/>
  <c r="AG45" i="36"/>
  <c r="AZ45" i="36" s="1"/>
  <c r="AG64" i="36"/>
  <c r="AZ64" i="36" s="1"/>
  <c r="AG71" i="36"/>
  <c r="AZ71" i="36" s="1"/>
  <c r="AG23" i="36"/>
  <c r="AZ23" i="36" s="1"/>
  <c r="AG36" i="36"/>
  <c r="AE36" i="36" l="1"/>
  <c r="AI120" i="36"/>
  <c r="AI121" i="36"/>
  <c r="BB50" i="36"/>
  <c r="AI114" i="36"/>
  <c r="BB19" i="36"/>
  <c r="AI113" i="36"/>
  <c r="BB12" i="36"/>
  <c r="AI117" i="36"/>
  <c r="BB20" i="36"/>
  <c r="AZ50" i="36"/>
  <c r="AG121" i="36"/>
  <c r="AI115" i="36"/>
  <c r="BB29" i="36"/>
  <c r="AI124" i="36"/>
  <c r="AI118" i="36"/>
  <c r="BB40" i="36"/>
  <c r="AI36" i="36"/>
  <c r="AA36" i="36"/>
  <c r="AA115" i="36" s="1"/>
  <c r="AX19" i="36"/>
  <c r="AE112" i="36"/>
  <c r="AI125" i="36"/>
  <c r="AI126" i="36"/>
  <c r="AI122" i="36"/>
  <c r="AZ19" i="36"/>
  <c r="AG112" i="36"/>
  <c r="AI112" i="36"/>
  <c r="BB10" i="36"/>
  <c r="AI116" i="36"/>
  <c r="BB39" i="36"/>
  <c r="AI127" i="36"/>
  <c r="AI123" i="36"/>
  <c r="BB52" i="36"/>
  <c r="AX50" i="36"/>
  <c r="AE121" i="36"/>
  <c r="BB55" i="36"/>
  <c r="AZ39" i="36"/>
  <c r="AG113" i="36"/>
  <c r="AX39" i="36"/>
  <c r="AE113" i="36"/>
  <c r="AC32" i="36"/>
  <c r="AV32" i="36" s="1"/>
  <c r="AC34" i="36"/>
  <c r="AV34" i="36" s="1"/>
  <c r="AA118" i="36"/>
  <c r="AA116" i="36"/>
  <c r="AZ21" i="36"/>
  <c r="AG122" i="36"/>
  <c r="AG114" i="36"/>
  <c r="AG117" i="36"/>
  <c r="AZ32" i="36"/>
  <c r="AZ22" i="36"/>
  <c r="AG123" i="36"/>
  <c r="AV49" i="36"/>
  <c r="AC120" i="36"/>
  <c r="AV55" i="36"/>
  <c r="AC126" i="36"/>
  <c r="AE120" i="36"/>
  <c r="AX49" i="36"/>
  <c r="AA124" i="36"/>
  <c r="AG31" i="36"/>
  <c r="BB31" i="36"/>
  <c r="AZ53" i="36"/>
  <c r="AG124" i="36"/>
  <c r="AV54" i="36"/>
  <c r="AC125" i="36"/>
  <c r="AC114" i="36"/>
  <c r="AV21" i="36"/>
  <c r="AC122" i="36"/>
  <c r="AC117" i="36"/>
  <c r="AX42" i="36"/>
  <c r="AE116" i="36"/>
  <c r="AE118" i="36"/>
  <c r="AG126" i="36"/>
  <c r="AZ55" i="36"/>
  <c r="AE31" i="36"/>
  <c r="AZ49" i="36"/>
  <c r="AG120" i="36"/>
  <c r="AC127" i="36"/>
  <c r="AE127" i="36"/>
  <c r="AE125" i="36"/>
  <c r="AX54" i="36"/>
  <c r="AA125" i="36"/>
  <c r="AA122" i="36"/>
  <c r="AA114" i="36"/>
  <c r="AA117" i="36"/>
  <c r="AC31" i="36"/>
  <c r="AE33" i="36"/>
  <c r="AX33" i="36" s="1"/>
  <c r="AV22" i="36"/>
  <c r="AC123" i="36"/>
  <c r="AX21" i="36"/>
  <c r="AE122" i="36"/>
  <c r="AE114" i="36"/>
  <c r="AE117" i="36"/>
  <c r="AZ35" i="36"/>
  <c r="AZ33" i="36"/>
  <c r="AA126" i="36"/>
  <c r="AE35" i="36"/>
  <c r="AX35" i="36" s="1"/>
  <c r="AC33" i="36"/>
  <c r="AV33" i="36" s="1"/>
  <c r="AZ34" i="36"/>
  <c r="AX22" i="36"/>
  <c r="AE123" i="36"/>
  <c r="AE126" i="36"/>
  <c r="AX55" i="36"/>
  <c r="AV42" i="36"/>
  <c r="AC116" i="36"/>
  <c r="AC118" i="36"/>
  <c r="AZ42" i="36"/>
  <c r="AG116" i="36"/>
  <c r="AG118" i="36"/>
  <c r="AC36" i="36"/>
  <c r="AA123" i="36"/>
  <c r="Y26" i="36"/>
  <c r="AC35" i="36"/>
  <c r="AV35" i="36" s="1"/>
  <c r="AE32" i="36"/>
  <c r="AX32" i="36" s="1"/>
  <c r="AE34" i="36"/>
  <c r="AX34" i="36" s="1"/>
  <c r="AZ54" i="36"/>
  <c r="AG125" i="36"/>
  <c r="AC124" i="36"/>
  <c r="AV53" i="36"/>
  <c r="AA127" i="36"/>
  <c r="AX53" i="36"/>
  <c r="AE124" i="36"/>
  <c r="AA120" i="36"/>
  <c r="AT65" i="36"/>
  <c r="AT71" i="36"/>
  <c r="AT70" i="36"/>
  <c r="U46" i="36" l="1"/>
  <c r="U49" i="36"/>
  <c r="Y45" i="36"/>
  <c r="U59" i="36"/>
  <c r="W64" i="36"/>
  <c r="W45" i="36"/>
  <c r="W69" i="36"/>
  <c r="W44" i="36"/>
  <c r="W22" i="36"/>
  <c r="W42" i="36"/>
  <c r="AX31" i="36"/>
  <c r="AE115" i="36"/>
  <c r="AZ31" i="36"/>
  <c r="AG115" i="36"/>
  <c r="Y64" i="36"/>
  <c r="Y44" i="36"/>
  <c r="Y32" i="36"/>
  <c r="U70" i="36"/>
  <c r="U43" i="36"/>
  <c r="U44" i="36"/>
  <c r="Y60" i="36"/>
  <c r="Y70" i="36"/>
  <c r="Y55" i="36"/>
  <c r="Y49" i="36"/>
  <c r="Y21" i="36"/>
  <c r="Y53" i="36"/>
  <c r="Y46" i="36"/>
  <c r="Y36" i="36" s="1"/>
  <c r="Y24" i="36"/>
  <c r="Y54" i="36"/>
  <c r="AT55" i="36"/>
  <c r="AV31" i="36"/>
  <c r="AC115" i="36"/>
  <c r="AT54" i="36"/>
  <c r="AT64" i="36"/>
  <c r="U56" i="36"/>
  <c r="Y69" i="36"/>
  <c r="U53" i="36"/>
  <c r="U64" i="36"/>
  <c r="U22" i="36"/>
  <c r="U55" i="36"/>
  <c r="Y34" i="36"/>
  <c r="Y31" i="36"/>
  <c r="W60" i="36"/>
  <c r="W70" i="36"/>
  <c r="W55" i="36"/>
  <c r="W49" i="36"/>
  <c r="W21" i="36"/>
  <c r="W53" i="36"/>
  <c r="W46" i="36"/>
  <c r="W24" i="36"/>
  <c r="W54" i="36"/>
  <c r="AT60" i="36"/>
  <c r="U25" i="36"/>
  <c r="Y33" i="36"/>
  <c r="U24" i="36"/>
  <c r="U65" i="36"/>
  <c r="U21" i="36"/>
  <c r="U45" i="36"/>
  <c r="U42" i="36"/>
  <c r="W26" i="36"/>
  <c r="Y23" i="36"/>
  <c r="Y43" i="36"/>
  <c r="Y25" i="36"/>
  <c r="Y71" i="36"/>
  <c r="Y65" i="36"/>
  <c r="Y59" i="36"/>
  <c r="Y56" i="36"/>
  <c r="AT53" i="36"/>
  <c r="U71" i="36"/>
  <c r="U23" i="36"/>
  <c r="U54" i="36"/>
  <c r="U60" i="36"/>
  <c r="U69" i="36"/>
  <c r="Y35" i="36"/>
  <c r="U26" i="36"/>
  <c r="W23" i="36"/>
  <c r="W43" i="36"/>
  <c r="W25" i="36"/>
  <c r="W71" i="36"/>
  <c r="W65" i="36"/>
  <c r="W59" i="36"/>
  <c r="W56" i="36"/>
  <c r="AT69" i="36"/>
  <c r="Y22" i="36"/>
  <c r="Y42" i="36"/>
  <c r="AT59" i="36"/>
  <c r="Y127" i="36" l="1"/>
  <c r="W127" i="36"/>
  <c r="U125" i="36"/>
  <c r="Y115" i="36"/>
  <c r="W114" i="36"/>
  <c r="W31" i="36"/>
  <c r="W33" i="36"/>
  <c r="Y114" i="36"/>
  <c r="U120" i="36"/>
  <c r="U33" i="36"/>
  <c r="U114" i="36"/>
  <c r="W120" i="36"/>
  <c r="U127" i="36"/>
  <c r="Y120" i="36"/>
  <c r="W34" i="36"/>
  <c r="W36" i="36"/>
  <c r="U36" i="36"/>
  <c r="U31" i="36"/>
  <c r="W35" i="36"/>
  <c r="W32" i="36"/>
  <c r="U35" i="36"/>
  <c r="U34" i="36"/>
  <c r="U32" i="36"/>
  <c r="W125" i="36"/>
  <c r="W124" i="36"/>
  <c r="W126" i="36"/>
  <c r="U126" i="36"/>
  <c r="U124" i="36"/>
  <c r="Y125" i="36"/>
  <c r="Y124" i="36"/>
  <c r="Y126" i="36"/>
  <c r="U115" i="36" l="1"/>
  <c r="W115" i="36"/>
  <c r="Y10" i="36" l="1"/>
  <c r="Y12" i="36"/>
  <c r="Y11" i="36" l="1"/>
  <c r="U20" i="36"/>
  <c r="U41" i="36"/>
  <c r="Y20" i="36"/>
  <c r="Y113" i="36"/>
  <c r="W12" i="36"/>
  <c r="W10" i="36"/>
  <c r="W20" i="36"/>
  <c r="U12" i="36"/>
  <c r="U10" i="36"/>
  <c r="Y41" i="36"/>
  <c r="W41" i="36"/>
  <c r="Y112" i="36"/>
  <c r="U14" i="36" l="1"/>
  <c r="U11" i="36"/>
  <c r="W121" i="36"/>
  <c r="W117" i="36"/>
  <c r="U52" i="36"/>
  <c r="U30" i="36"/>
  <c r="W11" i="36"/>
  <c r="Y30" i="36"/>
  <c r="W118" i="36"/>
  <c r="W116" i="36"/>
  <c r="W122" i="36"/>
  <c r="U112" i="36"/>
  <c r="Y52" i="36"/>
  <c r="AT52" i="36"/>
  <c r="W30" i="36"/>
  <c r="W112" i="36"/>
  <c r="U117" i="36"/>
  <c r="U121" i="36"/>
  <c r="W52" i="36"/>
  <c r="Y14" i="36"/>
  <c r="U113" i="36"/>
  <c r="Y117" i="36"/>
  <c r="Y121" i="36"/>
  <c r="W14" i="36"/>
  <c r="W113" i="36"/>
  <c r="Y118" i="36"/>
  <c r="Y116" i="36"/>
  <c r="Y122" i="36"/>
  <c r="U118" i="36"/>
  <c r="U116" i="36"/>
  <c r="U122" i="36"/>
  <c r="W123" i="36" l="1"/>
  <c r="Y123" i="36"/>
  <c r="U123" i="36"/>
  <c r="Y15" i="36" l="1"/>
  <c r="W15" i="36"/>
  <c r="Y63" i="36"/>
  <c r="AT63" i="36"/>
  <c r="U63" i="36"/>
  <c r="W63" i="36"/>
  <c r="U15" i="36"/>
  <c r="Y15" i="35" l="1"/>
  <c r="AA15" i="35" l="1"/>
  <c r="AC15" i="35" l="1"/>
  <c r="AE15" i="35" l="1"/>
  <c r="S23" i="36" l="1"/>
  <c r="S26" i="36"/>
  <c r="S24" i="36"/>
  <c r="S25" i="36"/>
  <c r="S21" i="36"/>
  <c r="S22" i="36"/>
  <c r="S35" i="36" l="1"/>
  <c r="S46" i="36"/>
  <c r="S36" i="36" s="1"/>
  <c r="S45" i="36"/>
  <c r="S42" i="36"/>
  <c r="S34" i="36"/>
  <c r="S31" i="36"/>
  <c r="S44" i="36"/>
  <c r="S43" i="36"/>
  <c r="S114" i="36"/>
  <c r="S33" i="36"/>
  <c r="S32" i="36"/>
  <c r="S55" i="36" l="1"/>
  <c r="S53" i="36"/>
  <c r="S115" i="36"/>
  <c r="S54" i="36"/>
  <c r="S49" i="36"/>
  <c r="S59" i="36"/>
  <c r="S56" i="36"/>
  <c r="S127" i="36" s="1"/>
  <c r="BL55" i="36"/>
  <c r="BL54" i="36"/>
  <c r="BL59" i="36"/>
  <c r="BL53" i="36"/>
  <c r="S124" i="36" l="1"/>
  <c r="S125" i="36"/>
  <c r="S70" i="36"/>
  <c r="S120" i="36"/>
  <c r="S126" i="36"/>
  <c r="S65" i="36"/>
  <c r="BL70" i="36"/>
  <c r="BL65" i="36"/>
  <c r="S69" i="36" l="1"/>
  <c r="S64" i="36"/>
  <c r="BL64" i="36"/>
  <c r="BL69" i="36"/>
  <c r="S12" i="36" l="1"/>
  <c r="S41" i="36"/>
  <c r="S113" i="36" l="1"/>
  <c r="S118" i="36"/>
  <c r="S116" i="36"/>
  <c r="S122" i="36"/>
  <c r="S60" i="36" l="1"/>
  <c r="BL60" i="36"/>
  <c r="S71" i="36" l="1"/>
  <c r="BL71" i="36"/>
  <c r="S30" i="36" l="1"/>
  <c r="S20" i="36"/>
  <c r="S10" i="36"/>
  <c r="S112" i="36" l="1"/>
  <c r="S52" i="36"/>
  <c r="S14" i="36"/>
  <c r="S11" i="36"/>
  <c r="S117" i="36"/>
  <c r="S121" i="36"/>
  <c r="BL52" i="36"/>
  <c r="S123" i="36" l="1"/>
  <c r="S63" i="36" l="1"/>
  <c r="S15" i="36"/>
  <c r="BL63" i="36" l="1"/>
  <c r="AG15" i="35" l="1"/>
  <c r="AI15" i="35" l="1"/>
  <c r="G130" i="35" l="1"/>
  <c r="G129" i="36"/>
  <c r="G130" i="36" l="1"/>
  <c r="E129" i="36" l="1"/>
  <c r="E130" i="35"/>
  <c r="E130" i="36"/>
  <c r="W129" i="36" l="1"/>
  <c r="W130" i="35"/>
  <c r="W130" i="36"/>
  <c r="X129" i="36" l="1"/>
  <c r="X130" i="36"/>
  <c r="U130" i="35" l="1"/>
  <c r="U129" i="36"/>
  <c r="T130" i="36"/>
  <c r="U130" i="36" l="1"/>
  <c r="I129" i="36" l="1"/>
  <c r="I130" i="36"/>
  <c r="I130" i="35"/>
  <c r="S130" i="36" l="1"/>
  <c r="S130" i="35"/>
  <c r="S129" i="36"/>
  <c r="V129" i="36" l="1"/>
  <c r="V130" i="36"/>
  <c r="AI130" i="35" l="1"/>
  <c r="AG130" i="36" l="1"/>
  <c r="AG129" i="36"/>
  <c r="AG130" i="35"/>
  <c r="AE129" i="36" l="1"/>
  <c r="AE130" i="35"/>
  <c r="AE130" i="36"/>
  <c r="AC129" i="36"/>
  <c r="AC130" i="36"/>
  <c r="AC130" i="35"/>
  <c r="Y130" i="35" l="1"/>
  <c r="Y129" i="36"/>
  <c r="Y130" i="36"/>
  <c r="AA129" i="36"/>
  <c r="AA130" i="35"/>
  <c r="AA130" i="36"/>
  <c r="I15" i="35" l="1"/>
  <c r="E15" i="35"/>
  <c r="G15" i="35"/>
  <c r="N15" i="35" l="1"/>
  <c r="K15" i="35"/>
  <c r="K59" i="35" l="1"/>
  <c r="K101" i="35"/>
  <c r="N59" i="35"/>
  <c r="N101" i="35"/>
  <c r="BH20" i="36" l="1"/>
  <c r="BH21" i="36"/>
  <c r="BH45" i="36"/>
  <c r="BH59" i="36"/>
  <c r="BH24" i="36"/>
  <c r="AN54" i="36"/>
  <c r="BF54" i="36"/>
  <c r="AN41" i="36"/>
  <c r="BF41" i="36"/>
  <c r="AN55" i="36"/>
  <c r="BF55" i="36"/>
  <c r="AN69" i="36"/>
  <c r="BF69" i="36"/>
  <c r="BH10" i="36"/>
  <c r="AN53" i="36"/>
  <c r="BF53" i="36"/>
  <c r="BH12" i="36"/>
  <c r="BH23" i="36"/>
  <c r="BH63" i="36"/>
  <c r="AN12" i="36"/>
  <c r="BF12" i="36"/>
  <c r="AN42" i="36"/>
  <c r="BF42" i="36"/>
  <c r="AN70" i="36"/>
  <c r="BF70" i="36"/>
  <c r="AN43" i="36"/>
  <c r="BF43" i="36"/>
  <c r="AN71" i="36"/>
  <c r="BF71" i="36"/>
  <c r="BH71" i="36"/>
  <c r="BH26" i="36"/>
  <c r="BH42" i="36"/>
  <c r="BH25" i="36"/>
  <c r="BH49" i="36"/>
  <c r="BH65" i="36"/>
  <c r="BH54" i="36"/>
  <c r="AN20" i="36"/>
  <c r="BF20" i="36"/>
  <c r="AN44" i="36"/>
  <c r="BF44" i="36"/>
  <c r="AN21" i="36"/>
  <c r="BF21" i="36"/>
  <c r="AN45" i="36"/>
  <c r="BF45" i="36"/>
  <c r="AN59" i="36"/>
  <c r="BF59" i="36"/>
  <c r="AN10" i="36"/>
  <c r="BF10" i="36"/>
  <c r="BH70" i="36"/>
  <c r="AN26" i="36"/>
  <c r="BF26" i="36"/>
  <c r="BH22" i="36"/>
  <c r="BH52" i="36"/>
  <c r="BH53" i="36"/>
  <c r="BH64" i="36"/>
  <c r="AN22" i="36"/>
  <c r="BF22" i="36"/>
  <c r="AN60" i="36"/>
  <c r="BF60" i="36"/>
  <c r="AN23" i="36"/>
  <c r="BF23" i="36"/>
  <c r="AN63" i="36"/>
  <c r="BF63" i="36"/>
  <c r="BH43" i="36"/>
  <c r="AN52" i="36"/>
  <c r="BF52" i="36"/>
  <c r="BH44" i="36"/>
  <c r="BH60" i="36"/>
  <c r="BH41" i="36"/>
  <c r="BH55" i="36"/>
  <c r="BH69" i="36"/>
  <c r="AN24" i="36"/>
  <c r="BF24" i="36"/>
  <c r="AN64" i="36"/>
  <c r="BF64" i="36"/>
  <c r="AN25" i="36"/>
  <c r="BF25" i="36"/>
  <c r="AN49" i="36"/>
  <c r="BF49" i="36"/>
  <c r="AN65" i="36"/>
  <c r="BF65" i="36"/>
  <c r="BF80" i="36"/>
  <c r="BF78" i="36"/>
  <c r="BF79" i="36"/>
  <c r="BH35" i="36" l="1"/>
  <c r="AN31" i="36"/>
  <c r="BF31" i="36"/>
  <c r="AN35" i="36"/>
  <c r="BF35" i="36"/>
  <c r="AN11" i="36"/>
  <c r="BH32" i="36"/>
  <c r="AN32" i="36"/>
  <c r="BF32" i="36"/>
  <c r="AN30" i="36"/>
  <c r="BF30" i="36"/>
  <c r="BH31" i="36"/>
  <c r="BH34" i="36"/>
  <c r="AN34" i="36"/>
  <c r="BF34" i="36"/>
  <c r="BH30" i="36"/>
  <c r="BH33" i="36"/>
  <c r="AN33" i="36"/>
  <c r="BF33" i="36"/>
  <c r="BF77" i="36"/>
  <c r="AP24" i="36" l="1"/>
  <c r="BJ24" i="36"/>
  <c r="AP45" i="36"/>
  <c r="BJ45" i="36"/>
  <c r="AP49" i="36"/>
  <c r="BJ49" i="36"/>
  <c r="AP23" i="36"/>
  <c r="BJ23" i="36"/>
  <c r="AP43" i="36"/>
  <c r="BJ43" i="36"/>
  <c r="AP21" i="36"/>
  <c r="BJ21" i="36"/>
  <c r="AP25" i="36"/>
  <c r="BJ25" i="36"/>
  <c r="AP26" i="36"/>
  <c r="BJ26" i="36"/>
  <c r="AP22" i="36"/>
  <c r="BJ22" i="36"/>
  <c r="AP42" i="36"/>
  <c r="BJ42" i="36"/>
  <c r="AP44" i="36"/>
  <c r="BJ44" i="36"/>
  <c r="AP32" i="36" l="1"/>
  <c r="BJ32" i="36"/>
  <c r="AP35" i="36"/>
  <c r="BJ35" i="36"/>
  <c r="AP33" i="36"/>
  <c r="BJ33" i="36"/>
  <c r="AP34" i="36"/>
  <c r="BJ34" i="36"/>
  <c r="AP31" i="36"/>
  <c r="BJ31" i="36"/>
  <c r="AP60" i="36"/>
  <c r="BJ60" i="36"/>
  <c r="AP59" i="36" l="1"/>
  <c r="BJ59" i="36"/>
  <c r="AP55" i="36"/>
  <c r="BJ55" i="36"/>
  <c r="AP54" i="36"/>
  <c r="BJ54" i="36"/>
  <c r="AP53" i="36"/>
  <c r="BJ53" i="36"/>
  <c r="AP71" i="36" l="1"/>
  <c r="BJ71" i="36"/>
  <c r="AP69" i="36"/>
  <c r="BJ69" i="36"/>
  <c r="AP70" i="36"/>
  <c r="BJ70" i="36"/>
  <c r="AP65" i="36"/>
  <c r="BJ65" i="36"/>
  <c r="AP20" i="36"/>
  <c r="BJ20" i="36"/>
  <c r="AP64" i="36"/>
  <c r="BJ64" i="36"/>
  <c r="AP10" i="36"/>
  <c r="BJ10" i="36"/>
  <c r="AP12" i="36" l="1"/>
  <c r="BJ12" i="36"/>
  <c r="AP41" i="36"/>
  <c r="BJ41" i="36"/>
  <c r="BJ78" i="36"/>
  <c r="AP52" i="36" l="1"/>
  <c r="BJ52" i="36"/>
  <c r="AP30" i="36"/>
  <c r="BJ30" i="36"/>
  <c r="AP11" i="36"/>
  <c r="BJ77" i="36"/>
  <c r="BJ79" i="36"/>
  <c r="AP63" i="36" l="1"/>
  <c r="BJ63" i="36"/>
  <c r="BJ80" i="36"/>
  <c r="BH78" i="36" l="1"/>
  <c r="BH77" i="36" l="1"/>
  <c r="BH79" i="36" l="1"/>
  <c r="BH80" i="36" l="1"/>
  <c r="BD25" i="36" l="1"/>
  <c r="BD26" i="36"/>
  <c r="BD43" i="36"/>
  <c r="BD24" i="36"/>
  <c r="BD22" i="36"/>
  <c r="AL43" i="36" l="1"/>
  <c r="AR24" i="36"/>
  <c r="AR26" i="36"/>
  <c r="BD42" i="36"/>
  <c r="BD49" i="36"/>
  <c r="AT22" i="36"/>
  <c r="BD32" i="36"/>
  <c r="AL25" i="36"/>
  <c r="AR22" i="36"/>
  <c r="AT25" i="36"/>
  <c r="AL24" i="36"/>
  <c r="BL26" i="36"/>
  <c r="AL22" i="36"/>
  <c r="BD21" i="36"/>
  <c r="BD45" i="36"/>
  <c r="AR25" i="36"/>
  <c r="BD35" i="36"/>
  <c r="AT43" i="36"/>
  <c r="AT24" i="36"/>
  <c r="AT26" i="36"/>
  <c r="BL43" i="36"/>
  <c r="BL22" i="36"/>
  <c r="AR43" i="36"/>
  <c r="BL25" i="36"/>
  <c r="BL24" i="36"/>
  <c r="AL26" i="36"/>
  <c r="BD44" i="36"/>
  <c r="BD23" i="36"/>
  <c r="AT42" i="36" l="1"/>
  <c r="AT32" i="36"/>
  <c r="AT35" i="36"/>
  <c r="AR32" i="36"/>
  <c r="BD54" i="36"/>
  <c r="AR42" i="36"/>
  <c r="BL44" i="36"/>
  <c r="AL32" i="36"/>
  <c r="AL45" i="36"/>
  <c r="AL23" i="36"/>
  <c r="BD34" i="36"/>
  <c r="AT44" i="36"/>
  <c r="AR21" i="36"/>
  <c r="BD31" i="36"/>
  <c r="AR44" i="36"/>
  <c r="AL35" i="36"/>
  <c r="BL32" i="36"/>
  <c r="BL45" i="36"/>
  <c r="AT49" i="36"/>
  <c r="BD33" i="36"/>
  <c r="BL21" i="36"/>
  <c r="BL49" i="36"/>
  <c r="BL23" i="36"/>
  <c r="AL44" i="36"/>
  <c r="AT21" i="36"/>
  <c r="AR49" i="36"/>
  <c r="AR23" i="36"/>
  <c r="AR35" i="36"/>
  <c r="AL21" i="36"/>
  <c r="AL49" i="36"/>
  <c r="AL42" i="36"/>
  <c r="AR45" i="36"/>
  <c r="AT45" i="36"/>
  <c r="AT23" i="36"/>
  <c r="BL42" i="36"/>
  <c r="BL35" i="36"/>
  <c r="BD59" i="36" l="1"/>
  <c r="BD65" i="36"/>
  <c r="AL54" i="36"/>
  <c r="BL33" i="36"/>
  <c r="AT31" i="36"/>
  <c r="AR34" i="36"/>
  <c r="AR31" i="36"/>
  <c r="AT33" i="36"/>
  <c r="AL31" i="36"/>
  <c r="AT34" i="36"/>
  <c r="AL33" i="36"/>
  <c r="AL34" i="36"/>
  <c r="AR54" i="36"/>
  <c r="AR33" i="36"/>
  <c r="BL31" i="36"/>
  <c r="BL34" i="36"/>
  <c r="BD55" i="36"/>
  <c r="BD53" i="36"/>
  <c r="BD10" i="36" l="1"/>
  <c r="AL59" i="36"/>
  <c r="AR65" i="36"/>
  <c r="BD20" i="36"/>
  <c r="AR59" i="36"/>
  <c r="AL55" i="36"/>
  <c r="BD41" i="36"/>
  <c r="BD60" i="36"/>
  <c r="AL53" i="36"/>
  <c r="BD64" i="36"/>
  <c r="AL65" i="36"/>
  <c r="AR53" i="36"/>
  <c r="AR55" i="36"/>
  <c r="BD69" i="36"/>
  <c r="BD12" i="36"/>
  <c r="BD70" i="36"/>
  <c r="BD78" i="36"/>
  <c r="BD71" i="36" l="1"/>
  <c r="AL69" i="36"/>
  <c r="AR41" i="36"/>
  <c r="AT12" i="36"/>
  <c r="AR20" i="36"/>
  <c r="AR60" i="36"/>
  <c r="AL41" i="36"/>
  <c r="AL12" i="36"/>
  <c r="BL12" i="36"/>
  <c r="BL10" i="36"/>
  <c r="AR69" i="36"/>
  <c r="AL70" i="36"/>
  <c r="AL20" i="36"/>
  <c r="BL20" i="36"/>
  <c r="AL10" i="36"/>
  <c r="AR70" i="36"/>
  <c r="AT41" i="36"/>
  <c r="AT10" i="36"/>
  <c r="AL64" i="36"/>
  <c r="AL60" i="36"/>
  <c r="BD30" i="36"/>
  <c r="AT20" i="36"/>
  <c r="AR64" i="36"/>
  <c r="BL41" i="36"/>
  <c r="AR10" i="36"/>
  <c r="AL78" i="36"/>
  <c r="AR12" i="36"/>
  <c r="BD77" i="36"/>
  <c r="AR71" i="36" l="1"/>
  <c r="AL11" i="36"/>
  <c r="AL30" i="36"/>
  <c r="BL30" i="36"/>
  <c r="AR30" i="36"/>
  <c r="BD52" i="36"/>
  <c r="AT11" i="36"/>
  <c r="AL71" i="36"/>
  <c r="AT30" i="36"/>
  <c r="AL77" i="36"/>
  <c r="AR11" i="36"/>
  <c r="BD79" i="36"/>
  <c r="AR52" i="36" l="1"/>
  <c r="AL52" i="36"/>
  <c r="AL79" i="36"/>
  <c r="BD63" i="36" l="1"/>
  <c r="BD80" i="36"/>
  <c r="AL63" i="36" l="1"/>
  <c r="AL80" i="36"/>
  <c r="AR63" i="36"/>
  <c r="AA19" i="38" l="1"/>
  <c r="X33" i="38"/>
  <c r="X21" i="38"/>
  <c r="W34" i="38"/>
  <c r="V19" i="38"/>
  <c r="AA23" i="38"/>
  <c r="AA11" i="38"/>
  <c r="AA14" i="38"/>
  <c r="Z21" i="38"/>
  <c r="Z14" i="38"/>
  <c r="Y19" i="38"/>
  <c r="Y32" i="38"/>
  <c r="Y10" i="38"/>
  <c r="X17" i="38"/>
  <c r="X14" i="38"/>
  <c r="X13" i="38"/>
  <c r="X11" i="38"/>
  <c r="W27" i="38"/>
  <c r="W10" i="38"/>
  <c r="W22" i="38"/>
  <c r="W11" i="38"/>
  <c r="V31" i="38"/>
  <c r="V33" i="38"/>
  <c r="V29" i="38"/>
  <c r="AA33" i="38"/>
  <c r="AA26" i="38"/>
  <c r="Y30" i="38"/>
  <c r="W33" i="38"/>
  <c r="W31" i="38"/>
  <c r="V23" i="38"/>
  <c r="V10" i="38"/>
  <c r="AA34" i="38"/>
  <c r="AA10" i="38"/>
  <c r="AA22" i="38"/>
  <c r="AA17" i="38"/>
  <c r="Z23" i="38"/>
  <c r="Z22" i="38"/>
  <c r="Z34" i="38"/>
  <c r="Z10" i="38"/>
  <c r="Z31" i="38"/>
  <c r="Y27" i="38"/>
  <c r="Y14" i="38"/>
  <c r="Y23" i="38"/>
  <c r="X19" i="38"/>
  <c r="X35" i="38"/>
  <c r="X34" i="38"/>
  <c r="X32" i="38"/>
  <c r="X10" i="38"/>
  <c r="X27" i="38"/>
  <c r="W29" i="38"/>
  <c r="V17" i="38"/>
  <c r="Y26" i="38"/>
  <c r="Y33" i="38"/>
  <c r="W13" i="38"/>
  <c r="W21" i="38"/>
  <c r="V32" i="38"/>
  <c r="AA32" i="38"/>
  <c r="Z11" i="38"/>
  <c r="Z30" i="38"/>
  <c r="Z24" i="38"/>
  <c r="Z19" i="38"/>
  <c r="Y34" i="38"/>
  <c r="Y13" i="38"/>
  <c r="Y21" i="38"/>
  <c r="Y31" i="38"/>
  <c r="X30" i="38"/>
  <c r="X26" i="38"/>
  <c r="X29" i="38"/>
  <c r="X22" i="38"/>
  <c r="W35" i="38"/>
  <c r="W14" i="38"/>
  <c r="W19" i="38"/>
  <c r="W32" i="38"/>
  <c r="V11" i="38"/>
  <c r="V22" i="38"/>
  <c r="V27" i="38"/>
  <c r="V14" i="38"/>
  <c r="V21" i="38"/>
  <c r="V35" i="38"/>
  <c r="AA31" i="38"/>
  <c r="AA24" i="38"/>
  <c r="Z17" i="38"/>
  <c r="Z29" i="38"/>
  <c r="Y22" i="38"/>
  <c r="Y29" i="38"/>
  <c r="X23" i="38"/>
  <c r="W17" i="38"/>
  <c r="AA29" i="38"/>
  <c r="AA35" i="38"/>
  <c r="AA30" i="38"/>
  <c r="Z27" i="38"/>
  <c r="Z13" i="38"/>
  <c r="Z33" i="38"/>
  <c r="Y24" i="38"/>
  <c r="Y11" i="38"/>
  <c r="W30" i="38"/>
  <c r="W26" i="38"/>
  <c r="V13" i="38"/>
  <c r="V34" i="38"/>
  <c r="V26" i="38"/>
  <c r="AA13" i="38"/>
  <c r="AA27" i="38"/>
  <c r="AA21" i="38"/>
  <c r="Z32" i="38"/>
  <c r="Z26" i="38"/>
  <c r="Z35" i="38"/>
  <c r="Y35" i="38"/>
  <c r="Y17" i="38"/>
  <c r="X31" i="38"/>
  <c r="X24" i="38"/>
  <c r="W23" i="38"/>
  <c r="W24" i="38"/>
  <c r="V24" i="38"/>
  <c r="V30" i="38"/>
  <c r="K30" i="38" l="1"/>
  <c r="M30" i="38"/>
  <c r="G29" i="38"/>
  <c r="I19" i="38"/>
  <c r="W60" i="38"/>
  <c r="G27" i="38"/>
  <c r="K10" i="38"/>
  <c r="E19" i="38"/>
  <c r="I33" i="38"/>
  <c r="AA16" i="38"/>
  <c r="E23" i="38"/>
  <c r="K26" i="38"/>
  <c r="M26" i="38"/>
  <c r="Z61" i="38"/>
  <c r="Z15" i="38"/>
  <c r="E34" i="38"/>
  <c r="K29" i="38"/>
  <c r="M29" i="38"/>
  <c r="V58" i="38"/>
  <c r="E35" i="38"/>
  <c r="E14" i="38"/>
  <c r="E11" i="38"/>
  <c r="G32" i="38"/>
  <c r="Y62" i="38"/>
  <c r="Y55" i="38"/>
  <c r="K34" i="38"/>
  <c r="K11" i="38"/>
  <c r="M11" i="38"/>
  <c r="I32" i="38"/>
  <c r="I34" i="38"/>
  <c r="K23" i="38"/>
  <c r="Y60" i="38"/>
  <c r="K27" i="38"/>
  <c r="M34" i="38"/>
  <c r="G11" i="38"/>
  <c r="I11" i="38"/>
  <c r="I24" i="38"/>
  <c r="E13" i="38"/>
  <c r="K33" i="38"/>
  <c r="M33" i="38"/>
  <c r="K24" i="38"/>
  <c r="M24" i="38"/>
  <c r="E17" i="38"/>
  <c r="M10" i="38"/>
  <c r="M14" i="38"/>
  <c r="I23" i="38"/>
  <c r="X16" i="38"/>
  <c r="W18" i="38"/>
  <c r="AA12" i="38"/>
  <c r="Y16" i="38"/>
  <c r="W16" i="38"/>
  <c r="W15" i="38"/>
  <c r="V16" i="38"/>
  <c r="E30" i="38"/>
  <c r="K32" i="38"/>
  <c r="M32" i="38"/>
  <c r="AA60" i="38"/>
  <c r="G26" i="38"/>
  <c r="W61" i="38"/>
  <c r="G19" i="38"/>
  <c r="I22" i="38"/>
  <c r="W62" i="38"/>
  <c r="G21" i="38"/>
  <c r="W55" i="38"/>
  <c r="I35" i="38"/>
  <c r="X58" i="38"/>
  <c r="G31" i="38"/>
  <c r="AA15" i="38"/>
  <c r="Z18" i="38"/>
  <c r="X12" i="38"/>
  <c r="AA62" i="38"/>
  <c r="AA55" i="38"/>
  <c r="Z60" i="38"/>
  <c r="M27" i="38"/>
  <c r="G17" i="38"/>
  <c r="V60" i="38"/>
  <c r="E27" i="38"/>
  <c r="G35" i="38"/>
  <c r="W58" i="38"/>
  <c r="E32" i="38"/>
  <c r="G13" i="38"/>
  <c r="I17" i="38"/>
  <c r="K21" i="38"/>
  <c r="Z62" i="38"/>
  <c r="Z55" i="38"/>
  <c r="M21" i="38"/>
  <c r="X62" i="38"/>
  <c r="X55" i="38"/>
  <c r="I21" i="38"/>
  <c r="Y12" i="38"/>
  <c r="X15" i="38"/>
  <c r="V12" i="38"/>
  <c r="E24" i="38"/>
  <c r="I31" i="38"/>
  <c r="K17" i="38"/>
  <c r="M17" i="38"/>
  <c r="AA18" i="38"/>
  <c r="V15" i="38"/>
  <c r="V18" i="38"/>
  <c r="G24" i="38"/>
  <c r="V61" i="38"/>
  <c r="E26" i="38"/>
  <c r="G30" i="38"/>
  <c r="V55" i="38"/>
  <c r="V62" i="38"/>
  <c r="E21" i="38"/>
  <c r="G14" i="38"/>
  <c r="I29" i="38"/>
  <c r="X61" i="38"/>
  <c r="I26" i="38"/>
  <c r="I30" i="38"/>
  <c r="I27" i="38"/>
  <c r="X60" i="38"/>
  <c r="K22" i="38"/>
  <c r="M22" i="38"/>
  <c r="E29" i="38"/>
  <c r="E33" i="38"/>
  <c r="E31" i="38"/>
  <c r="G22" i="38"/>
  <c r="I13" i="38"/>
  <c r="Z16" i="38"/>
  <c r="Y15" i="38"/>
  <c r="X18" i="38"/>
  <c r="Z12" i="38"/>
  <c r="Y18" i="38"/>
  <c r="W12" i="38"/>
  <c r="G23" i="38"/>
  <c r="Y58" i="38"/>
  <c r="K35" i="38"/>
  <c r="Z58" i="38"/>
  <c r="M35" i="38"/>
  <c r="M13" i="38"/>
  <c r="AA58" i="38"/>
  <c r="E22" i="38"/>
  <c r="K31" i="38"/>
  <c r="K13" i="38"/>
  <c r="K19" i="38"/>
  <c r="M19" i="38"/>
  <c r="Y61" i="38"/>
  <c r="I10" i="38"/>
  <c r="K14" i="38"/>
  <c r="M31" i="38"/>
  <c r="M23" i="38"/>
  <c r="E10" i="38"/>
  <c r="G33" i="38"/>
  <c r="AA61" i="38"/>
  <c r="G10" i="38"/>
  <c r="I14" i="38"/>
  <c r="G34" i="38"/>
  <c r="V51" i="38" l="1"/>
  <c r="X51" i="38"/>
  <c r="AC10" i="38"/>
  <c r="O10" i="38"/>
  <c r="P23" i="38"/>
  <c r="P14" i="38"/>
  <c r="E62" i="38"/>
  <c r="AC21" i="38"/>
  <c r="O21" i="38"/>
  <c r="E55" i="38"/>
  <c r="AC26" i="38"/>
  <c r="E61" i="38"/>
  <c r="O26" i="38"/>
  <c r="R26" i="38"/>
  <c r="Y52" i="38"/>
  <c r="I62" i="38"/>
  <c r="I55" i="38"/>
  <c r="AD21" i="38"/>
  <c r="R27" i="38"/>
  <c r="M60" i="38"/>
  <c r="S27" i="38"/>
  <c r="AD22" i="38"/>
  <c r="Z20" i="38"/>
  <c r="Z67" i="38" s="1"/>
  <c r="W20" i="38"/>
  <c r="W67" i="38" s="1"/>
  <c r="P10" i="38"/>
  <c r="R23" i="38"/>
  <c r="S23" i="38"/>
  <c r="AD10" i="38"/>
  <c r="K61" i="38"/>
  <c r="R31" i="38"/>
  <c r="S31" i="38"/>
  <c r="S19" i="38"/>
  <c r="R13" i="38"/>
  <c r="S13" i="38"/>
  <c r="R33" i="38"/>
  <c r="AC33" i="38"/>
  <c r="O33" i="38"/>
  <c r="AD27" i="38"/>
  <c r="I60" i="38"/>
  <c r="AD29" i="38"/>
  <c r="P30" i="38"/>
  <c r="AD31" i="38"/>
  <c r="P13" i="38"/>
  <c r="I12" i="38"/>
  <c r="X52" i="38"/>
  <c r="AA68" i="38"/>
  <c r="G16" i="38"/>
  <c r="AA52" i="38"/>
  <c r="O17" i="38"/>
  <c r="AC17" i="38"/>
  <c r="O11" i="38"/>
  <c r="AC11" i="38"/>
  <c r="O14" i="38"/>
  <c r="AC14" i="38"/>
  <c r="R35" i="38"/>
  <c r="O35" i="38"/>
  <c r="E58" i="38"/>
  <c r="AC35" i="38"/>
  <c r="AD33" i="38"/>
  <c r="G60" i="38"/>
  <c r="P27" i="38"/>
  <c r="AD14" i="38"/>
  <c r="X20" i="38"/>
  <c r="AA20" i="38"/>
  <c r="AA67" i="38" s="1"/>
  <c r="Y20" i="38"/>
  <c r="V20" i="38"/>
  <c r="P33" i="38"/>
  <c r="O22" i="38"/>
  <c r="AC22" i="38"/>
  <c r="R22" i="38"/>
  <c r="K16" i="38"/>
  <c r="M16" i="38"/>
  <c r="P22" i="38"/>
  <c r="AD30" i="38"/>
  <c r="E18" i="38"/>
  <c r="G55" i="38"/>
  <c r="G62" i="38"/>
  <c r="P21" i="38"/>
  <c r="G18" i="38"/>
  <c r="AD23" i="38"/>
  <c r="R24" i="38"/>
  <c r="S24" i="38"/>
  <c r="S33" i="38"/>
  <c r="AA51" i="38"/>
  <c r="S34" i="38"/>
  <c r="AD32" i="38"/>
  <c r="R11" i="38"/>
  <c r="S11" i="38"/>
  <c r="R29" i="38"/>
  <c r="S29" i="38"/>
  <c r="O34" i="38"/>
  <c r="AC34" i="38"/>
  <c r="R34" i="38"/>
  <c r="K15" i="38"/>
  <c r="Z69" i="38"/>
  <c r="M15" i="38"/>
  <c r="Z68" i="38"/>
  <c r="P29" i="38"/>
  <c r="R30" i="38"/>
  <c r="S30" i="38"/>
  <c r="W52" i="38"/>
  <c r="G12" i="38"/>
  <c r="S22" i="38"/>
  <c r="O24" i="38"/>
  <c r="AC24" i="38"/>
  <c r="R21" i="38"/>
  <c r="S21" i="38"/>
  <c r="M62" i="38"/>
  <c r="M55" i="38"/>
  <c r="AD17" i="38"/>
  <c r="O32" i="38"/>
  <c r="AC32" i="38"/>
  <c r="R32" i="38"/>
  <c r="P17" i="38"/>
  <c r="AD35" i="38"/>
  <c r="I58" i="38"/>
  <c r="P19" i="38"/>
  <c r="P26" i="38"/>
  <c r="G61" i="38"/>
  <c r="S32" i="38"/>
  <c r="I16" i="38"/>
  <c r="AD11" i="38"/>
  <c r="P11" i="38"/>
  <c r="K60" i="38"/>
  <c r="M58" i="38"/>
  <c r="S35" i="38"/>
  <c r="O31" i="38"/>
  <c r="AC31" i="38"/>
  <c r="AC29" i="38"/>
  <c r="O29" i="38"/>
  <c r="AD26" i="38"/>
  <c r="I61" i="38"/>
  <c r="E60" i="38"/>
  <c r="AC27" i="38"/>
  <c r="O27" i="38"/>
  <c r="O30" i="38"/>
  <c r="AC30" i="38"/>
  <c r="G15" i="38"/>
  <c r="W68" i="38"/>
  <c r="Z51" i="38"/>
  <c r="AD24" i="38"/>
  <c r="K12" i="38"/>
  <c r="M12" i="38"/>
  <c r="Z52" i="38"/>
  <c r="Z70" i="38"/>
  <c r="I18" i="38"/>
  <c r="Y68" i="38"/>
  <c r="P34" i="38"/>
  <c r="W51" i="38"/>
  <c r="R14" i="38"/>
  <c r="S14" i="38"/>
  <c r="R10" i="38"/>
  <c r="S10" i="38"/>
  <c r="O13" i="38"/>
  <c r="AC13" i="38"/>
  <c r="P32" i="38"/>
  <c r="K58" i="38"/>
  <c r="AD13" i="38"/>
  <c r="P24" i="38"/>
  <c r="V68" i="38"/>
  <c r="E15" i="38"/>
  <c r="R17" i="38"/>
  <c r="S17" i="38"/>
  <c r="V52" i="38"/>
  <c r="E12" i="38"/>
  <c r="X68" i="38"/>
  <c r="I15" i="38"/>
  <c r="K62" i="38"/>
  <c r="K55" i="38"/>
  <c r="G58" i="38"/>
  <c r="P35" i="38"/>
  <c r="K18" i="38"/>
  <c r="M18" i="38"/>
  <c r="P31" i="38"/>
  <c r="E16" i="38"/>
  <c r="AD34" i="38"/>
  <c r="M61" i="38"/>
  <c r="S26" i="38"/>
  <c r="AC23" i="38"/>
  <c r="O23" i="38"/>
  <c r="AC19" i="38"/>
  <c r="O19" i="38"/>
  <c r="R19" i="38"/>
  <c r="Y51" i="38"/>
  <c r="AD19" i="38"/>
  <c r="M51" i="38" l="1"/>
  <c r="G51" i="38"/>
  <c r="E51" i="38"/>
  <c r="K51" i="38"/>
  <c r="P61" i="38"/>
  <c r="AC12" i="38"/>
  <c r="R12" i="38"/>
  <c r="O12" i="38"/>
  <c r="E52" i="38"/>
  <c r="V67" i="38"/>
  <c r="V53" i="38"/>
  <c r="E20" i="38"/>
  <c r="E67" i="38" s="1"/>
  <c r="Y67" i="38"/>
  <c r="Y53" i="38"/>
  <c r="P16" i="38"/>
  <c r="I52" i="38"/>
  <c r="AD12" i="38"/>
  <c r="O62" i="38"/>
  <c r="R62" i="38"/>
  <c r="AA28" i="38"/>
  <c r="Z28" i="38"/>
  <c r="W25" i="38"/>
  <c r="R18" i="38"/>
  <c r="S18" i="38"/>
  <c r="E68" i="38"/>
  <c r="O15" i="38"/>
  <c r="AC15" i="38"/>
  <c r="M52" i="38"/>
  <c r="M70" i="38"/>
  <c r="S12" i="38"/>
  <c r="P18" i="38"/>
  <c r="X67" i="38"/>
  <c r="I20" i="38"/>
  <c r="X53" i="38"/>
  <c r="K20" i="38"/>
  <c r="K67" i="38" s="1"/>
  <c r="M20" i="38"/>
  <c r="Z53" i="38"/>
  <c r="Y25" i="38"/>
  <c r="X28" i="38"/>
  <c r="V28" i="38"/>
  <c r="R16" i="38"/>
  <c r="O16" i="38"/>
  <c r="AC16" i="38"/>
  <c r="K68" i="38"/>
  <c r="Z25" i="38"/>
  <c r="X25" i="38"/>
  <c r="AA25" i="38"/>
  <c r="Y28" i="38"/>
  <c r="W28" i="38"/>
  <c r="V25" i="38"/>
  <c r="AD15" i="38"/>
  <c r="I68" i="38"/>
  <c r="K52" i="38"/>
  <c r="K70" i="38"/>
  <c r="G68" i="38"/>
  <c r="P15" i="38"/>
  <c r="G52" i="38"/>
  <c r="P12" i="38"/>
  <c r="O58" i="38"/>
  <c r="O61" i="38"/>
  <c r="R61" i="38"/>
  <c r="AD18" i="38"/>
  <c r="O60" i="38"/>
  <c r="R60" i="38"/>
  <c r="AD16" i="38"/>
  <c r="R15" i="38"/>
  <c r="S15" i="38"/>
  <c r="M68" i="38"/>
  <c r="R55" i="38"/>
  <c r="R58" i="38"/>
  <c r="W53" i="38"/>
  <c r="G20" i="38"/>
  <c r="G67" i="38" s="1"/>
  <c r="O55" i="38"/>
  <c r="P62" i="38"/>
  <c r="O18" i="38"/>
  <c r="AC18" i="38"/>
  <c r="S16" i="38"/>
  <c r="AA53" i="38"/>
  <c r="P60" i="38"/>
  <c r="I51" i="38"/>
  <c r="R51" i="38" l="1"/>
  <c r="O51" i="38"/>
  <c r="X56" i="38"/>
  <c r="I28" i="38"/>
  <c r="X57" i="38"/>
  <c r="P20" i="38"/>
  <c r="G53" i="38"/>
  <c r="Y56" i="38"/>
  <c r="K28" i="38"/>
  <c r="Y57" i="38"/>
  <c r="V56" i="38"/>
  <c r="E28" i="38"/>
  <c r="V57" i="38"/>
  <c r="Z54" i="38"/>
  <c r="M25" i="38"/>
  <c r="K53" i="38"/>
  <c r="X54" i="38"/>
  <c r="I25" i="38"/>
  <c r="W56" i="38"/>
  <c r="W54" i="38"/>
  <c r="G25" i="38"/>
  <c r="O52" i="38"/>
  <c r="V54" i="38"/>
  <c r="E25" i="38"/>
  <c r="AA56" i="38"/>
  <c r="AA57" i="38"/>
  <c r="AC20" i="38"/>
  <c r="R20" i="38"/>
  <c r="O20" i="38"/>
  <c r="E53" i="38"/>
  <c r="R52" i="38"/>
  <c r="G28" i="38"/>
  <c r="W57" i="38"/>
  <c r="AA54" i="38"/>
  <c r="I67" i="38"/>
  <c r="I53" i="38"/>
  <c r="AD20" i="38"/>
  <c r="Z56" i="38"/>
  <c r="M28" i="38"/>
  <c r="Z57" i="38"/>
  <c r="Y54" i="38"/>
  <c r="K25" i="38"/>
  <c r="M67" i="38"/>
  <c r="S20" i="38"/>
  <c r="M53" i="38"/>
  <c r="AD25" i="38" l="1"/>
  <c r="I54" i="38"/>
  <c r="K54" i="38"/>
  <c r="G56" i="38"/>
  <c r="P25" i="38"/>
  <c r="G54" i="38"/>
  <c r="K56" i="38"/>
  <c r="K57" i="38"/>
  <c r="R53" i="38"/>
  <c r="S25" i="38"/>
  <c r="M54" i="38"/>
  <c r="P28" i="38"/>
  <c r="G57" i="38"/>
  <c r="O25" i="38"/>
  <c r="AC25" i="38"/>
  <c r="E54" i="38"/>
  <c r="R25" i="38"/>
  <c r="I56" i="38"/>
  <c r="AD28" i="38"/>
  <c r="I57" i="38"/>
  <c r="S28" i="38"/>
  <c r="M56" i="38"/>
  <c r="M57" i="38"/>
  <c r="O53" i="38"/>
  <c r="O28" i="38"/>
  <c r="AC28" i="38"/>
  <c r="E56" i="38"/>
  <c r="R28" i="38"/>
  <c r="E57" i="38"/>
  <c r="O54" i="38" l="1"/>
  <c r="O56" i="38"/>
  <c r="O57" i="38"/>
  <c r="R54" i="38"/>
  <c r="R56" i="38"/>
  <c r="R57" i="38"/>
  <c r="W70" i="38" l="1"/>
  <c r="W69" i="38"/>
  <c r="X70" i="38" l="1"/>
  <c r="X69" i="38"/>
  <c r="AL105" i="35" l="1"/>
  <c r="AL101" i="35"/>
  <c r="AL104" i="35"/>
  <c r="AL103" i="35"/>
  <c r="AL106" i="35"/>
  <c r="AL102" i="35"/>
  <c r="AL63" i="35"/>
  <c r="AL59" i="35"/>
  <c r="AL62" i="35"/>
  <c r="AL61" i="35"/>
  <c r="AL65" i="35"/>
  <c r="AL64" i="35"/>
  <c r="AL60" i="35"/>
  <c r="AL72" i="35"/>
  <c r="AL95" i="35"/>
  <c r="AL74" i="35"/>
  <c r="AL12" i="35"/>
  <c r="AL53" i="35"/>
  <c r="AL25" i="35"/>
  <c r="AL55" i="35"/>
  <c r="AL52" i="35"/>
  <c r="AL39" i="35"/>
  <c r="AL44" i="35"/>
  <c r="AL71" i="35"/>
  <c r="AL93" i="35"/>
  <c r="AL42" i="35"/>
  <c r="AL97" i="35"/>
  <c r="AL54" i="35"/>
  <c r="AL26" i="35"/>
  <c r="AL10" i="35"/>
  <c r="AL21" i="35"/>
  <c r="AL50" i="35"/>
  <c r="AL51" i="35"/>
  <c r="AL45" i="35"/>
  <c r="AL24" i="35"/>
  <c r="AL49" i="35"/>
  <c r="AL22" i="35"/>
  <c r="AL20" i="35"/>
  <c r="AL40" i="35"/>
  <c r="AL78" i="35"/>
  <c r="AL82" i="35"/>
  <c r="AL80" i="35"/>
  <c r="AL79" i="35"/>
  <c r="AL35" i="35" l="1"/>
  <c r="AL32" i="35"/>
  <c r="AL11" i="35"/>
  <c r="AL30" i="35"/>
  <c r="AL34" i="35"/>
  <c r="AL87" i="35" l="1"/>
  <c r="AL41" i="35"/>
  <c r="AL70" i="35"/>
  <c r="AL73" i="35"/>
  <c r="AL89" i="35"/>
  <c r="AL81" i="35"/>
  <c r="AL98" i="35"/>
  <c r="AL88" i="35"/>
  <c r="AL86" i="35"/>
  <c r="AL85" i="35"/>
  <c r="AL90" i="35"/>
  <c r="AL23" i="35"/>
  <c r="AL96" i="35"/>
  <c r="AL43" i="35"/>
  <c r="AL77" i="35"/>
  <c r="AL94" i="35"/>
  <c r="AL69" i="35"/>
  <c r="AL19" i="35"/>
  <c r="AL29" i="35" l="1"/>
  <c r="AL31" i="35"/>
  <c r="AL33" i="35"/>
  <c r="AN98" i="35" l="1"/>
  <c r="AN74" i="35"/>
  <c r="AN97" i="35"/>
  <c r="AN73" i="35"/>
  <c r="AN96" i="35"/>
  <c r="AN72" i="35"/>
  <c r="AN95" i="35"/>
  <c r="AN71" i="35"/>
  <c r="AN94" i="35"/>
  <c r="AN70" i="35"/>
  <c r="AN26" i="35"/>
  <c r="AN25" i="35"/>
  <c r="AN24" i="35"/>
  <c r="AN23" i="35"/>
  <c r="AN22" i="35"/>
  <c r="AN21" i="35" l="1"/>
  <c r="AN93" i="35"/>
  <c r="AN40" i="35"/>
  <c r="AN42" i="35"/>
  <c r="AN43" i="35"/>
  <c r="AN41" i="35"/>
  <c r="AN44" i="35"/>
  <c r="AN45" i="35"/>
  <c r="AN81" i="35"/>
  <c r="AN89" i="35"/>
  <c r="AN69" i="35"/>
  <c r="AN80" i="35"/>
  <c r="AN88" i="35"/>
  <c r="AN20" i="35"/>
  <c r="AN79" i="35"/>
  <c r="AN87" i="35"/>
  <c r="AN50" i="35"/>
  <c r="AN52" i="35"/>
  <c r="AN53" i="35"/>
  <c r="AN51" i="35"/>
  <c r="AN54" i="35"/>
  <c r="AN55" i="35"/>
  <c r="AN78" i="35"/>
  <c r="AN86" i="35"/>
  <c r="AN82" i="35"/>
  <c r="AN90" i="35"/>
  <c r="AN19" i="35" l="1"/>
  <c r="AN31" i="35"/>
  <c r="AN32" i="35"/>
  <c r="AN10" i="35"/>
  <c r="AN35" i="35"/>
  <c r="AN39" i="35"/>
  <c r="AN34" i="35"/>
  <c r="AN49" i="35"/>
  <c r="AN77" i="35"/>
  <c r="AN85" i="35"/>
  <c r="AN12" i="35"/>
  <c r="AN33" i="35"/>
  <c r="AN30" i="35"/>
  <c r="AN29" i="35" l="1"/>
  <c r="AN11" i="35"/>
  <c r="AN60" i="35" l="1"/>
  <c r="AN62" i="35"/>
  <c r="AN63" i="35"/>
  <c r="AN64" i="35"/>
  <c r="AN105" i="35"/>
  <c r="AN61" i="35"/>
  <c r="AN102" i="35"/>
  <c r="AN103" i="35"/>
  <c r="AN104" i="35"/>
  <c r="AR26" i="35" l="1"/>
  <c r="AN65" i="35" l="1"/>
  <c r="AN101" i="35" l="1"/>
  <c r="AN59" i="35"/>
  <c r="AN106" i="35"/>
  <c r="AR44" i="35" l="1"/>
  <c r="AR86" i="35"/>
  <c r="AR45" i="35"/>
  <c r="AR88" i="35"/>
  <c r="AP24" i="35"/>
  <c r="AR24" i="35"/>
  <c r="AP25" i="35"/>
  <c r="AR25" i="35"/>
  <c r="AP45" i="35"/>
  <c r="AP44" i="35"/>
  <c r="AP86" i="35"/>
  <c r="AP88" i="35"/>
  <c r="AR89" i="35" l="1"/>
  <c r="AR87" i="35"/>
  <c r="AR34" i="35"/>
  <c r="AR35" i="35"/>
  <c r="AP70" i="35"/>
  <c r="AR70" i="35"/>
  <c r="AP72" i="35"/>
  <c r="AR72" i="35"/>
  <c r="AP71" i="35"/>
  <c r="AR71" i="35"/>
  <c r="AP73" i="35"/>
  <c r="AR73" i="35"/>
  <c r="AP34" i="35"/>
  <c r="AP89" i="35"/>
  <c r="AP35" i="35"/>
  <c r="AP87" i="35"/>
  <c r="AR42" i="35" l="1"/>
  <c r="AR43" i="35"/>
  <c r="AR54" i="35"/>
  <c r="AR41" i="35"/>
  <c r="AR55" i="35"/>
  <c r="AR21" i="35"/>
  <c r="AP80" i="35"/>
  <c r="AR80" i="35"/>
  <c r="AP23" i="35"/>
  <c r="AR23" i="35"/>
  <c r="AP95" i="35"/>
  <c r="AR95" i="35"/>
  <c r="AP81" i="35"/>
  <c r="AR81" i="35"/>
  <c r="AP94" i="35"/>
  <c r="AR94" i="35"/>
  <c r="AP79" i="35"/>
  <c r="AR79" i="35"/>
  <c r="AP78" i="35"/>
  <c r="AR78" i="35"/>
  <c r="AP96" i="35"/>
  <c r="AR96" i="35"/>
  <c r="AP22" i="35"/>
  <c r="AR22" i="35"/>
  <c r="AP43" i="35"/>
  <c r="AP41" i="35"/>
  <c r="AP54" i="35"/>
  <c r="AP55" i="35"/>
  <c r="AP42" i="35"/>
  <c r="AP21" i="35"/>
  <c r="AR31" i="35" l="1"/>
  <c r="AR20" i="35"/>
  <c r="AR32" i="35"/>
  <c r="AR33" i="35"/>
  <c r="AP65" i="35"/>
  <c r="AR65" i="35"/>
  <c r="AP64" i="35"/>
  <c r="AR64" i="35"/>
  <c r="AP97" i="35"/>
  <c r="AR97" i="35"/>
  <c r="AP33" i="35"/>
  <c r="AP32" i="35"/>
  <c r="AP20" i="35"/>
  <c r="AP31" i="35"/>
  <c r="AR51" i="35" l="1"/>
  <c r="AR52" i="35"/>
  <c r="AR40" i="35"/>
  <c r="AR53" i="35"/>
  <c r="AP104" i="35"/>
  <c r="AR104" i="35"/>
  <c r="AP52" i="35"/>
  <c r="AP53" i="35"/>
  <c r="AP51" i="35"/>
  <c r="AP40" i="35"/>
  <c r="AR30" i="35" l="1"/>
  <c r="AR12" i="35"/>
  <c r="AR85" i="35"/>
  <c r="AR50" i="35"/>
  <c r="AR39" i="35"/>
  <c r="AP103" i="35"/>
  <c r="AR103" i="35"/>
  <c r="AP63" i="35"/>
  <c r="AR63" i="35"/>
  <c r="AP62" i="35"/>
  <c r="AR62" i="35"/>
  <c r="AP105" i="35"/>
  <c r="AR105" i="35"/>
  <c r="AP61" i="35"/>
  <c r="AR61" i="35"/>
  <c r="AP50" i="35"/>
  <c r="AP12" i="35"/>
  <c r="AP30" i="35"/>
  <c r="AP39" i="35"/>
  <c r="AP85" i="35"/>
  <c r="AR10" i="35" l="1"/>
  <c r="AR90" i="35"/>
  <c r="AR19" i="35"/>
  <c r="AP60" i="35"/>
  <c r="AR60" i="35"/>
  <c r="AP69" i="35"/>
  <c r="AR69" i="35"/>
  <c r="AP102" i="35"/>
  <c r="AR102" i="35"/>
  <c r="AP19" i="35"/>
  <c r="AP90" i="35"/>
  <c r="AP10" i="35"/>
  <c r="AR29" i="35" l="1"/>
  <c r="AR11" i="35"/>
  <c r="AR49" i="35"/>
  <c r="AP11" i="35"/>
  <c r="AP29" i="35"/>
  <c r="AP77" i="35"/>
  <c r="AR77" i="35"/>
  <c r="AP74" i="35"/>
  <c r="AR74" i="35"/>
  <c r="AP93" i="35"/>
  <c r="AR93" i="35"/>
  <c r="AP49" i="35"/>
  <c r="AP82" i="35" l="1"/>
  <c r="AR82" i="35"/>
  <c r="AP101" i="35" l="1"/>
  <c r="AR101" i="35"/>
  <c r="AP59" i="35"/>
  <c r="AR59" i="35"/>
  <c r="AP98" i="35"/>
  <c r="AR98" i="35"/>
  <c r="AP106" i="35" l="1"/>
  <c r="AR106" i="35"/>
  <c r="AZ26" i="35" l="1"/>
  <c r="BB26" i="35"/>
  <c r="AV26" i="35"/>
  <c r="AX26" i="35"/>
  <c r="AP26" i="35"/>
  <c r="AT26" i="35"/>
  <c r="BB25" i="35" l="1"/>
  <c r="BB24" i="35"/>
  <c r="AZ44" i="35" l="1"/>
  <c r="BB44" i="35"/>
  <c r="AZ88" i="35"/>
  <c r="BB88" i="35"/>
  <c r="AZ45" i="35"/>
  <c r="BB45" i="35"/>
  <c r="AZ86" i="35"/>
  <c r="BB86" i="35"/>
  <c r="AX24" i="35"/>
  <c r="AZ24" i="35"/>
  <c r="AX25" i="35"/>
  <c r="AZ25" i="35"/>
  <c r="AV44" i="35"/>
  <c r="AX44" i="35"/>
  <c r="AV88" i="35"/>
  <c r="AX88" i="35"/>
  <c r="AV86" i="35"/>
  <c r="AX86" i="35"/>
  <c r="AV45" i="35"/>
  <c r="AX45" i="35"/>
  <c r="AT25" i="35"/>
  <c r="AV25" i="35"/>
  <c r="AT24" i="35"/>
  <c r="AV24" i="35"/>
  <c r="BB73" i="35"/>
  <c r="BB70" i="35"/>
  <c r="BB71" i="35"/>
  <c r="AT45" i="35"/>
  <c r="AT44" i="35"/>
  <c r="AT88" i="35"/>
  <c r="AT86" i="35"/>
  <c r="AZ34" i="35" l="1"/>
  <c r="BB34" i="35"/>
  <c r="BB35" i="35"/>
  <c r="AZ35" i="35"/>
  <c r="AZ89" i="35"/>
  <c r="BB89" i="35"/>
  <c r="AZ87" i="35"/>
  <c r="BB87" i="35"/>
  <c r="AZ72" i="35"/>
  <c r="BB72" i="35"/>
  <c r="AX71" i="35"/>
  <c r="AZ71" i="35"/>
  <c r="AX70" i="35"/>
  <c r="AZ70" i="35"/>
  <c r="AX73" i="35"/>
  <c r="AZ73" i="35"/>
  <c r="AX35" i="35"/>
  <c r="AX34" i="35"/>
  <c r="AV89" i="35"/>
  <c r="AX89" i="35"/>
  <c r="AV87" i="35"/>
  <c r="AX87" i="35"/>
  <c r="BB80" i="35"/>
  <c r="AX72" i="35"/>
  <c r="AT34" i="35"/>
  <c r="AV34" i="35"/>
  <c r="AV35" i="35"/>
  <c r="AT35" i="35"/>
  <c r="AT71" i="35"/>
  <c r="AV71" i="35"/>
  <c r="AT70" i="35"/>
  <c r="AV70" i="35"/>
  <c r="AT80" i="35"/>
  <c r="AV80" i="35"/>
  <c r="AT73" i="35"/>
  <c r="AV73" i="35"/>
  <c r="AT72" i="35"/>
  <c r="AV72" i="35"/>
  <c r="BB78" i="35"/>
  <c r="BB23" i="35"/>
  <c r="BB22" i="35"/>
  <c r="BB96" i="35"/>
  <c r="BB94" i="35"/>
  <c r="BB95" i="35"/>
  <c r="BB81" i="35"/>
  <c r="AT89" i="35"/>
  <c r="BB79" i="35"/>
  <c r="AT87" i="35"/>
  <c r="AZ55" i="35" l="1"/>
  <c r="BB55" i="35"/>
  <c r="AZ41" i="35"/>
  <c r="BB41" i="35"/>
  <c r="AZ43" i="35"/>
  <c r="BB43" i="35"/>
  <c r="AZ54" i="35"/>
  <c r="BB54" i="35"/>
  <c r="AZ42" i="35"/>
  <c r="BB42" i="35"/>
  <c r="AZ21" i="35"/>
  <c r="BB21" i="35"/>
  <c r="AX95" i="35"/>
  <c r="AZ95" i="35"/>
  <c r="AX23" i="35"/>
  <c r="AZ23" i="35"/>
  <c r="AX96" i="35"/>
  <c r="AZ96" i="35"/>
  <c r="AX79" i="35"/>
  <c r="AZ79" i="35"/>
  <c r="AX78" i="35"/>
  <c r="AZ78" i="35"/>
  <c r="AX22" i="35"/>
  <c r="AZ22" i="35"/>
  <c r="AX80" i="35"/>
  <c r="AZ80" i="35"/>
  <c r="AX94" i="35"/>
  <c r="AZ94" i="35"/>
  <c r="AX81" i="35"/>
  <c r="AZ81" i="35"/>
  <c r="AV54" i="35"/>
  <c r="AX54" i="35"/>
  <c r="AV42" i="35"/>
  <c r="AX42" i="35"/>
  <c r="AV21" i="35"/>
  <c r="AX21" i="35"/>
  <c r="AV55" i="35"/>
  <c r="AX55" i="35"/>
  <c r="AV41" i="35"/>
  <c r="AX41" i="35"/>
  <c r="AV43" i="35"/>
  <c r="AX43" i="35"/>
  <c r="AT79" i="35"/>
  <c r="AV79" i="35"/>
  <c r="AT94" i="35"/>
  <c r="AV94" i="35"/>
  <c r="AT78" i="35"/>
  <c r="AV78" i="35"/>
  <c r="AT81" i="35"/>
  <c r="AV81" i="35"/>
  <c r="AT22" i="35"/>
  <c r="AV22" i="35"/>
  <c r="AT95" i="35"/>
  <c r="AV95" i="35"/>
  <c r="AT96" i="35"/>
  <c r="AV96" i="35"/>
  <c r="AT23" i="35"/>
  <c r="AV23" i="35"/>
  <c r="BB65" i="35"/>
  <c r="BB64" i="35"/>
  <c r="BB97" i="35"/>
  <c r="AT54" i="35"/>
  <c r="AT55" i="35"/>
  <c r="AT42" i="35"/>
  <c r="AT43" i="35"/>
  <c r="AT41" i="35"/>
  <c r="AT21" i="35"/>
  <c r="AZ32" i="35" l="1"/>
  <c r="BB33" i="35"/>
  <c r="BB32" i="35"/>
  <c r="AZ33" i="35"/>
  <c r="BB31" i="35"/>
  <c r="AZ31" i="35"/>
  <c r="AZ20" i="35"/>
  <c r="BB20" i="35"/>
  <c r="AV31" i="35"/>
  <c r="AX64" i="35"/>
  <c r="AZ64" i="35"/>
  <c r="AX97" i="35"/>
  <c r="AZ97" i="35"/>
  <c r="AX65" i="35"/>
  <c r="AZ65" i="35"/>
  <c r="AX33" i="35"/>
  <c r="AX32" i="35"/>
  <c r="AV20" i="35"/>
  <c r="AX20" i="35"/>
  <c r="AX31" i="35"/>
  <c r="AV33" i="35"/>
  <c r="AV32" i="35"/>
  <c r="AT32" i="35"/>
  <c r="AT33" i="35"/>
  <c r="AT64" i="35"/>
  <c r="AV64" i="35"/>
  <c r="AT97" i="35"/>
  <c r="AV97" i="35"/>
  <c r="AT65" i="35"/>
  <c r="AV65" i="35"/>
  <c r="BB104" i="35"/>
  <c r="AT31" i="35"/>
  <c r="AT20" i="35"/>
  <c r="AZ52" i="35" l="1"/>
  <c r="BB52" i="35"/>
  <c r="AZ53" i="35"/>
  <c r="BB53" i="35"/>
  <c r="AZ51" i="35"/>
  <c r="BB51" i="35"/>
  <c r="AZ40" i="35"/>
  <c r="BB40" i="35"/>
  <c r="AX104" i="35"/>
  <c r="AZ104" i="35"/>
  <c r="AV40" i="35"/>
  <c r="AX40" i="35"/>
  <c r="AV51" i="35"/>
  <c r="AX51" i="35"/>
  <c r="AV52" i="35"/>
  <c r="AX52" i="35"/>
  <c r="AV53" i="35"/>
  <c r="AX53" i="35"/>
  <c r="AT104" i="35"/>
  <c r="AV104" i="35"/>
  <c r="BB62" i="35"/>
  <c r="BB63" i="35"/>
  <c r="BB105" i="35"/>
  <c r="BB103" i="35"/>
  <c r="BB61" i="35"/>
  <c r="AT51" i="35"/>
  <c r="AT52" i="35"/>
  <c r="AT53" i="35"/>
  <c r="AT40" i="35"/>
  <c r="AZ30" i="35" l="1"/>
  <c r="AZ85" i="35"/>
  <c r="BB85" i="35"/>
  <c r="AZ50" i="35"/>
  <c r="BB50" i="35"/>
  <c r="AZ39" i="35"/>
  <c r="BB39" i="35"/>
  <c r="AZ12" i="35"/>
  <c r="BB12" i="35"/>
  <c r="BB30" i="35"/>
  <c r="AX63" i="35"/>
  <c r="AZ63" i="35"/>
  <c r="AX103" i="35"/>
  <c r="AZ103" i="35"/>
  <c r="AX61" i="35"/>
  <c r="AZ61" i="35"/>
  <c r="AX105" i="35"/>
  <c r="AZ105" i="35"/>
  <c r="AX62" i="35"/>
  <c r="AZ62" i="35"/>
  <c r="AV30" i="35"/>
  <c r="AV12" i="35"/>
  <c r="AX12" i="35"/>
  <c r="AV39" i="35"/>
  <c r="AX39" i="35"/>
  <c r="AV85" i="35"/>
  <c r="AX85" i="35"/>
  <c r="AV50" i="35"/>
  <c r="AX50" i="35"/>
  <c r="AX30" i="35"/>
  <c r="AT63" i="35"/>
  <c r="AV63" i="35"/>
  <c r="AT103" i="35"/>
  <c r="AV103" i="35"/>
  <c r="AT61" i="35"/>
  <c r="AV61" i="35"/>
  <c r="AT105" i="35"/>
  <c r="AV105" i="35"/>
  <c r="AT62" i="35"/>
  <c r="AV62" i="35"/>
  <c r="BB60" i="35"/>
  <c r="BB102" i="35"/>
  <c r="BB69" i="35"/>
  <c r="BB10" i="35"/>
  <c r="BB19" i="35"/>
  <c r="AT30" i="35"/>
  <c r="AT39" i="35"/>
  <c r="AT12" i="35"/>
  <c r="AT85" i="35"/>
  <c r="AT50" i="35"/>
  <c r="AZ90" i="35" l="1"/>
  <c r="BB90" i="35"/>
  <c r="BB29" i="35"/>
  <c r="BB11" i="35"/>
  <c r="AX102" i="35"/>
  <c r="AZ102" i="35"/>
  <c r="AX10" i="35"/>
  <c r="AZ10" i="35"/>
  <c r="AX60" i="35"/>
  <c r="AZ60" i="35"/>
  <c r="AX69" i="35"/>
  <c r="AZ69" i="35"/>
  <c r="AX19" i="35"/>
  <c r="AZ19" i="35"/>
  <c r="AV90" i="35"/>
  <c r="AX90" i="35"/>
  <c r="AV10" i="35"/>
  <c r="AT60" i="35"/>
  <c r="AV60" i="35"/>
  <c r="AT69" i="35"/>
  <c r="AV69" i="35"/>
  <c r="AV19" i="35"/>
  <c r="AT102" i="35"/>
  <c r="AV102" i="35"/>
  <c r="BB77" i="35"/>
  <c r="BB93" i="35"/>
  <c r="BB74" i="35"/>
  <c r="AT19" i="35"/>
  <c r="AT10" i="35"/>
  <c r="AT90" i="35"/>
  <c r="AX11" i="35" l="1"/>
  <c r="AZ49" i="35"/>
  <c r="BB49" i="35"/>
  <c r="AX74" i="35"/>
  <c r="AZ74" i="35"/>
  <c r="AX77" i="35"/>
  <c r="AZ77" i="35"/>
  <c r="AZ29" i="35"/>
  <c r="AZ11" i="35"/>
  <c r="AX93" i="35"/>
  <c r="AZ93" i="35"/>
  <c r="AX29" i="35"/>
  <c r="AV49" i="35"/>
  <c r="AX49" i="35"/>
  <c r="AT74" i="35"/>
  <c r="AV74" i="35"/>
  <c r="AT77" i="35"/>
  <c r="AV77" i="35"/>
  <c r="AT93" i="35"/>
  <c r="AV93" i="35"/>
  <c r="AV29" i="35"/>
  <c r="AV11" i="35"/>
  <c r="BB82" i="35"/>
  <c r="AT29" i="35"/>
  <c r="AT11" i="35"/>
  <c r="AT49" i="35"/>
  <c r="AX82" i="35" l="1"/>
  <c r="AZ82" i="35"/>
  <c r="AT82" i="35"/>
  <c r="AV82" i="35"/>
  <c r="BB98" i="35"/>
  <c r="BB101" i="35"/>
  <c r="BB59" i="35"/>
  <c r="AX59" i="35" l="1"/>
  <c r="AZ59" i="35"/>
  <c r="AX101" i="35"/>
  <c r="AZ101" i="35"/>
  <c r="AX98" i="35"/>
  <c r="AZ98" i="35"/>
  <c r="AT59" i="35"/>
  <c r="AV59" i="35"/>
  <c r="AT98" i="35"/>
  <c r="AV98" i="35"/>
  <c r="AT101" i="35"/>
  <c r="AV101" i="35"/>
  <c r="BB106" i="35"/>
  <c r="AX106" i="35" l="1"/>
  <c r="AZ106" i="35"/>
  <c r="AT106" i="35"/>
  <c r="AV106" i="35"/>
  <c r="BF26" i="35" l="1"/>
  <c r="BH26" i="35" l="1"/>
  <c r="BH44" i="35" l="1"/>
  <c r="BH25" i="35"/>
  <c r="BH45" i="35"/>
  <c r="BH24" i="35"/>
  <c r="BH89" i="35"/>
  <c r="BH87" i="35"/>
  <c r="BH88" i="35"/>
  <c r="BH86" i="35"/>
  <c r="BH73" i="35"/>
  <c r="BH70" i="35"/>
  <c r="BH72" i="35"/>
  <c r="BH71" i="35"/>
  <c r="BH78" i="35" l="1"/>
  <c r="BH80" i="35"/>
  <c r="BH79" i="35"/>
  <c r="BH81" i="35"/>
  <c r="BH35" i="35"/>
  <c r="BH34" i="35"/>
  <c r="BH42" i="35" l="1"/>
  <c r="BH22" i="35"/>
  <c r="BH21" i="35"/>
  <c r="BH23" i="35"/>
  <c r="BH41" i="35"/>
  <c r="BH43" i="35"/>
  <c r="BH55" i="35"/>
  <c r="BH54" i="35"/>
  <c r="BH64" i="35"/>
  <c r="BH65" i="35"/>
  <c r="BH20" i="35" l="1"/>
  <c r="BH40" i="35"/>
  <c r="BH95" i="35"/>
  <c r="BH96" i="35"/>
  <c r="BH97" i="35"/>
  <c r="BH94" i="35"/>
  <c r="BH33" i="35"/>
  <c r="BH31" i="35"/>
  <c r="BH32" i="35"/>
  <c r="BH63" i="35"/>
  <c r="BH61" i="35"/>
  <c r="BH62" i="35"/>
  <c r="BH53" i="35" l="1"/>
  <c r="BH51" i="35"/>
  <c r="BH52" i="35"/>
  <c r="BH30" i="35"/>
  <c r="BH60" i="35"/>
  <c r="BH19" i="35" l="1"/>
  <c r="BH69" i="35"/>
  <c r="BH10" i="35"/>
  <c r="BH50" i="35"/>
  <c r="BH105" i="35"/>
  <c r="BH102" i="35"/>
  <c r="BH103" i="35"/>
  <c r="BH104" i="35"/>
  <c r="BH90" i="35"/>
  <c r="BH85" i="35" l="1"/>
  <c r="BH39" i="35"/>
  <c r="BH12" i="35"/>
  <c r="BH74" i="35"/>
  <c r="BH82" i="35" l="1"/>
  <c r="BH49" i="35"/>
  <c r="BH93" i="35"/>
  <c r="BH11" i="35"/>
  <c r="BH29" i="35"/>
  <c r="BH77" i="35"/>
  <c r="BH98" i="35" l="1"/>
  <c r="BH59" i="35"/>
  <c r="BH101" i="35"/>
  <c r="BH106" i="35" l="1"/>
  <c r="BF44" i="35" l="1"/>
  <c r="BF24" i="35" l="1"/>
  <c r="BF45" i="35"/>
  <c r="BF89" i="35"/>
  <c r="BF72" i="35"/>
  <c r="BF87" i="35"/>
  <c r="BF71" i="35"/>
  <c r="BF88" i="35"/>
  <c r="BF70" i="35"/>
  <c r="BF73" i="35"/>
  <c r="BF86" i="35"/>
  <c r="BF34" i="35" l="1"/>
  <c r="BF78" i="35"/>
  <c r="BF54" i="35"/>
  <c r="BF43" i="35"/>
  <c r="BF41" i="35"/>
  <c r="BF80" i="35"/>
  <c r="BF79" i="35"/>
  <c r="BF81" i="35"/>
  <c r="BF96" i="35"/>
  <c r="BF94" i="35"/>
  <c r="BF97" i="35"/>
  <c r="BF95" i="35"/>
  <c r="BF42" i="35" l="1"/>
  <c r="BF23" i="35"/>
  <c r="BF22" i="35"/>
  <c r="BF21" i="35"/>
  <c r="BF64" i="35"/>
  <c r="BF33" i="35" l="1"/>
  <c r="BF31" i="35"/>
  <c r="BF51" i="35"/>
  <c r="BF53" i="35"/>
  <c r="BF40" i="35"/>
  <c r="BF52" i="35"/>
  <c r="BF20" i="35"/>
  <c r="BF32" i="35"/>
  <c r="BF63" i="35"/>
  <c r="BF61" i="35"/>
  <c r="BF62" i="35"/>
  <c r="BF50" i="35" l="1"/>
  <c r="BF30" i="35"/>
  <c r="BF105" i="35"/>
  <c r="BF60" i="35"/>
  <c r="BF104" i="35"/>
  <c r="BF103" i="35"/>
  <c r="BF102" i="35"/>
  <c r="BF85" i="35" l="1"/>
  <c r="BF39" i="35"/>
  <c r="BF12" i="35"/>
  <c r="BF90" i="35" l="1"/>
  <c r="BF25" i="35" l="1"/>
  <c r="BF35" i="35" l="1"/>
  <c r="BF55" i="35" l="1"/>
  <c r="BF65" i="35"/>
  <c r="BF19" i="35" l="1"/>
  <c r="BF10" i="35"/>
  <c r="BF69" i="35"/>
  <c r="BF29" i="35" l="1"/>
  <c r="BF77" i="35"/>
  <c r="BF11" i="35"/>
  <c r="BF74" i="35"/>
  <c r="BF82" i="35" l="1"/>
  <c r="BF49" i="35"/>
  <c r="BF93" i="35"/>
  <c r="BF98" i="35" l="1"/>
  <c r="BF59" i="35" l="1"/>
  <c r="BF101" i="35"/>
  <c r="BF106" i="35"/>
  <c r="BD26" i="35" l="1"/>
  <c r="BL26" i="35" l="1"/>
  <c r="BJ26" i="35"/>
  <c r="BD45" i="35" l="1"/>
  <c r="BJ45" i="35" l="1"/>
  <c r="BL45" i="35"/>
  <c r="BD86" i="35" l="1"/>
  <c r="BD71" i="35"/>
  <c r="BD87" i="35"/>
  <c r="BD73" i="35"/>
  <c r="BD88" i="35"/>
  <c r="BD95" i="35"/>
  <c r="BJ71" i="35" l="1"/>
  <c r="BL71" i="35"/>
  <c r="BD89" i="35"/>
  <c r="BD72" i="35"/>
  <c r="BJ95" i="35"/>
  <c r="BL95" i="35"/>
  <c r="BD70" i="35"/>
  <c r="BD25" i="35"/>
  <c r="BL73" i="35"/>
  <c r="BJ73" i="35"/>
  <c r="BJ86" i="35"/>
  <c r="BL86" i="35"/>
  <c r="BD24" i="35"/>
  <c r="BJ88" i="35"/>
  <c r="BL88" i="35"/>
  <c r="BD44" i="35"/>
  <c r="BL87" i="35"/>
  <c r="BD79" i="35"/>
  <c r="BJ87" i="35"/>
  <c r="BD80" i="35" l="1"/>
  <c r="BD78" i="35"/>
  <c r="BD81" i="35"/>
  <c r="BJ89" i="35"/>
  <c r="BL89" i="35"/>
  <c r="BJ25" i="35"/>
  <c r="BL25" i="35"/>
  <c r="BD35" i="35"/>
  <c r="BL44" i="35"/>
  <c r="BD34" i="35"/>
  <c r="BJ44" i="35"/>
  <c r="BJ24" i="35"/>
  <c r="BL24" i="35"/>
  <c r="BL70" i="35"/>
  <c r="BJ70" i="35"/>
  <c r="BJ72" i="35"/>
  <c r="BL72" i="35"/>
  <c r="BL79" i="35"/>
  <c r="BJ79" i="35"/>
  <c r="BD97" i="35"/>
  <c r="BD96" i="35"/>
  <c r="BD94" i="35"/>
  <c r="BL80" i="35" l="1"/>
  <c r="BJ80" i="35"/>
  <c r="BJ78" i="35"/>
  <c r="BL78" i="35"/>
  <c r="BD22" i="35"/>
  <c r="BJ34" i="35"/>
  <c r="BL34" i="35"/>
  <c r="BD54" i="35"/>
  <c r="BJ97" i="35"/>
  <c r="BL97" i="35"/>
  <c r="BD23" i="35"/>
  <c r="BD21" i="35"/>
  <c r="BD43" i="35"/>
  <c r="BD55" i="35"/>
  <c r="BL96" i="35"/>
  <c r="BJ96" i="35"/>
  <c r="BD42" i="35"/>
  <c r="BL35" i="35"/>
  <c r="BJ35" i="35"/>
  <c r="BD41" i="35"/>
  <c r="BL94" i="35"/>
  <c r="BJ94" i="35"/>
  <c r="BJ81" i="35"/>
  <c r="BL81" i="35"/>
  <c r="BD65" i="35"/>
  <c r="BD64" i="35"/>
  <c r="BJ55" i="35" l="1"/>
  <c r="BL55" i="35"/>
  <c r="BL23" i="35"/>
  <c r="BJ23" i="35"/>
  <c r="BL22" i="35"/>
  <c r="BJ22" i="35"/>
  <c r="BJ43" i="35"/>
  <c r="BL43" i="35"/>
  <c r="BD33" i="35"/>
  <c r="BL54" i="35"/>
  <c r="BJ54" i="35"/>
  <c r="BD20" i="35"/>
  <c r="BD40" i="35"/>
  <c r="BJ64" i="35"/>
  <c r="BL64" i="35"/>
  <c r="BJ65" i="35"/>
  <c r="BL65" i="35"/>
  <c r="BD31" i="35"/>
  <c r="BJ41" i="35"/>
  <c r="BL41" i="35"/>
  <c r="BD32" i="35"/>
  <c r="BJ42" i="35"/>
  <c r="BL42" i="35"/>
  <c r="BJ21" i="35"/>
  <c r="BL21" i="35"/>
  <c r="BD61" i="35"/>
  <c r="BD63" i="35"/>
  <c r="BD62" i="35"/>
  <c r="BL40" i="35" l="1"/>
  <c r="BD30" i="35"/>
  <c r="BJ40" i="35"/>
  <c r="BD105" i="35"/>
  <c r="BD52" i="35"/>
  <c r="BJ62" i="35"/>
  <c r="BL62" i="35"/>
  <c r="BJ63" i="35"/>
  <c r="BL63" i="35"/>
  <c r="BD51" i="35"/>
  <c r="BD104" i="35"/>
  <c r="BD102" i="35"/>
  <c r="BD103" i="35"/>
  <c r="BL33" i="35"/>
  <c r="BJ33" i="35"/>
  <c r="BD53" i="35"/>
  <c r="BJ61" i="35"/>
  <c r="BL61" i="35"/>
  <c r="BJ32" i="35"/>
  <c r="BL32" i="35"/>
  <c r="BL31" i="35"/>
  <c r="BJ31" i="35"/>
  <c r="BJ20" i="35"/>
  <c r="BL20" i="35"/>
  <c r="BD60" i="35"/>
  <c r="BJ53" i="35" l="1"/>
  <c r="BL53" i="35"/>
  <c r="BD50" i="35"/>
  <c r="BJ102" i="35"/>
  <c r="BL102" i="35"/>
  <c r="BL105" i="35"/>
  <c r="BJ105" i="35"/>
  <c r="BD19" i="35"/>
  <c r="BD69" i="35"/>
  <c r="BD10" i="35"/>
  <c r="BD85" i="35"/>
  <c r="BD12" i="35"/>
  <c r="BD39" i="35"/>
  <c r="BL103" i="35"/>
  <c r="BJ103" i="35"/>
  <c r="BL51" i="35"/>
  <c r="BJ51" i="35"/>
  <c r="BL30" i="35"/>
  <c r="BJ30" i="35"/>
  <c r="BL60" i="35"/>
  <c r="BJ60" i="35"/>
  <c r="BL52" i="35"/>
  <c r="BJ52" i="35"/>
  <c r="BJ104" i="35"/>
  <c r="BL104" i="35"/>
  <c r="BD29" i="35" l="1"/>
  <c r="BL39" i="35"/>
  <c r="BJ39" i="35"/>
  <c r="BL69" i="35"/>
  <c r="BJ69" i="35"/>
  <c r="BL19" i="35"/>
  <c r="BJ19" i="35"/>
  <c r="BJ50" i="35"/>
  <c r="BL50" i="35"/>
  <c r="BL12" i="35"/>
  <c r="BJ12" i="35"/>
  <c r="BD11" i="35"/>
  <c r="BJ10" i="35"/>
  <c r="BL10" i="35"/>
  <c r="BD77" i="35"/>
  <c r="BJ85" i="35"/>
  <c r="BL85" i="35"/>
  <c r="BL11" i="35" l="1"/>
  <c r="BJ11" i="35"/>
  <c r="BD93" i="35"/>
  <c r="BD49" i="35"/>
  <c r="BD74" i="35"/>
  <c r="BD90" i="35"/>
  <c r="BL77" i="35"/>
  <c r="BJ77" i="35"/>
  <c r="BL29" i="35"/>
  <c r="BJ29" i="35"/>
  <c r="BL74" i="35" l="1"/>
  <c r="BJ74" i="35"/>
  <c r="BL93" i="35"/>
  <c r="BJ93" i="35"/>
  <c r="BJ49" i="35"/>
  <c r="BL49" i="35"/>
  <c r="BD82" i="35"/>
  <c r="BL90" i="35"/>
  <c r="BJ90" i="35"/>
  <c r="BD98" i="35"/>
  <c r="BD59" i="35" l="1"/>
  <c r="BD101" i="35"/>
  <c r="BD106" i="35"/>
  <c r="BL98" i="35"/>
  <c r="BJ98" i="35"/>
  <c r="BJ82" i="35"/>
  <c r="BL82" i="35"/>
  <c r="BL106" i="35" l="1"/>
  <c r="BJ106" i="35"/>
  <c r="BL101" i="35" l="1"/>
  <c r="BL59" i="35"/>
  <c r="BJ101" i="35"/>
  <c r="BJ59" i="35"/>
  <c r="BB32" i="38" l="1"/>
  <c r="BB29" i="38"/>
  <c r="BA34" i="38"/>
  <c r="BA14" i="38"/>
  <c r="BA35" i="38"/>
  <c r="AX10" i="38"/>
  <c r="BB26" i="38"/>
  <c r="BA11" i="38"/>
  <c r="BA23" i="38"/>
  <c r="AY10" i="38"/>
  <c r="AY22" i="38"/>
  <c r="AX19" i="38"/>
  <c r="AX34" i="38"/>
  <c r="BB27" i="38"/>
  <c r="AZ33" i="38"/>
  <c r="AY33" i="38"/>
  <c r="AY31" i="38"/>
  <c r="BB23" i="38"/>
  <c r="BB11" i="38"/>
  <c r="BB24" i="38"/>
  <c r="AZ21" i="38"/>
  <c r="AZ10" i="38"/>
  <c r="AY24" i="38"/>
  <c r="AX26" i="38"/>
  <c r="AX11" i="38"/>
  <c r="BB17" i="38"/>
  <c r="BA13" i="38"/>
  <c r="AY21" i="38"/>
  <c r="AY34" i="38"/>
  <c r="BB33" i="38"/>
  <c r="BB35" i="38"/>
  <c r="AY35" i="38"/>
  <c r="AY13" i="38"/>
  <c r="AX17" i="38"/>
  <c r="AX35" i="38"/>
  <c r="BB13" i="38"/>
  <c r="BA19" i="38"/>
  <c r="AY19" i="38"/>
  <c r="BB10" i="38"/>
  <c r="AY26" i="38"/>
  <c r="AX33" i="38"/>
  <c r="AY27" i="38"/>
  <c r="AX21" i="38"/>
  <c r="AX23" i="38"/>
  <c r="BB30" i="38"/>
  <c r="BB19" i="38"/>
  <c r="AX30" i="38"/>
  <c r="BB34" i="38"/>
  <c r="BA27" i="38"/>
  <c r="AX29" i="38"/>
  <c r="BB14" i="38"/>
  <c r="BA21" i="38"/>
  <c r="BA33" i="38"/>
  <c r="AZ27" i="38"/>
  <c r="AY17" i="38"/>
  <c r="BA31" i="38"/>
  <c r="AZ35" i="38"/>
  <c r="AY30" i="38"/>
  <c r="AY23" i="38"/>
  <c r="BB22" i="38"/>
  <c r="BB21" i="38"/>
  <c r="BA26" i="38"/>
  <c r="BA10" i="38"/>
  <c r="AZ26" i="38"/>
  <c r="AX14" i="38"/>
  <c r="BB31" i="38"/>
  <c r="BA22" i="38"/>
  <c r="BA30" i="38"/>
  <c r="AX27" i="38"/>
  <c r="AH13" i="38" l="1"/>
  <c r="AX13" i="38"/>
  <c r="AZ11" i="38"/>
  <c r="AN32" i="38"/>
  <c r="BA32" i="38"/>
  <c r="AN29" i="38"/>
  <c r="BA29" i="38"/>
  <c r="AZ22" i="38"/>
  <c r="AZ14" i="38"/>
  <c r="AZ23" i="38"/>
  <c r="AY29" i="38"/>
  <c r="AH24" i="38"/>
  <c r="AX24" i="38"/>
  <c r="AZ13" i="38"/>
  <c r="AN24" i="38"/>
  <c r="BA24" i="38"/>
  <c r="AY11" i="38"/>
  <c r="AZ29" i="38"/>
  <c r="AZ32" i="38"/>
  <c r="AZ19" i="38"/>
  <c r="AY32" i="38"/>
  <c r="AZ31" i="38"/>
  <c r="AY14" i="38"/>
  <c r="AZ17" i="38"/>
  <c r="AH32" i="38"/>
  <c r="AX32" i="38"/>
  <c r="AZ24" i="38"/>
  <c r="AH31" i="38"/>
  <c r="AX31" i="38"/>
  <c r="AZ34" i="38"/>
  <c r="AH22" i="38"/>
  <c r="AX22" i="38"/>
  <c r="AN17" i="38"/>
  <c r="BA17" i="38"/>
  <c r="AZ30" i="38"/>
  <c r="AH29" i="38"/>
  <c r="AN13" i="38"/>
  <c r="BA16" i="38"/>
  <c r="BA12" i="38"/>
  <c r="AN31" i="38"/>
  <c r="AN21" i="38"/>
  <c r="AW27" i="38"/>
  <c r="AW33" i="38"/>
  <c r="AH14" i="38"/>
  <c r="AZ12" i="38"/>
  <c r="AY12" i="38"/>
  <c r="AH10" i="38"/>
  <c r="BA18" i="38"/>
  <c r="AH27" i="38"/>
  <c r="AH30" i="38"/>
  <c r="AH23" i="38"/>
  <c r="AL21" i="38"/>
  <c r="BB16" i="38"/>
  <c r="AY15" i="38"/>
  <c r="AY16" i="38"/>
  <c r="AW26" i="38"/>
  <c r="AL26" i="38"/>
  <c r="AJ33" i="38"/>
  <c r="AN34" i="38"/>
  <c r="AW35" i="38"/>
  <c r="AN26" i="38"/>
  <c r="AX18" i="38"/>
  <c r="AH21" i="38"/>
  <c r="AL33" i="38"/>
  <c r="AN35" i="38"/>
  <c r="AZ15" i="38"/>
  <c r="BB18" i="38"/>
  <c r="AN27" i="38"/>
  <c r="AW10" i="38"/>
  <c r="AH35" i="38"/>
  <c r="AJ35" i="38"/>
  <c r="AH33" i="38"/>
  <c r="AN19" i="38"/>
  <c r="AJ21" i="38"/>
  <c r="AN23" i="38"/>
  <c r="AX15" i="38"/>
  <c r="AN33" i="38"/>
  <c r="AJ27" i="38"/>
  <c r="AH19" i="38"/>
  <c r="AJ10" i="38"/>
  <c r="AN10" i="38"/>
  <c r="AL35" i="38"/>
  <c r="AL27" i="38"/>
  <c r="AX12" i="38"/>
  <c r="AN22" i="38"/>
  <c r="AH26" i="38"/>
  <c r="AN14" i="38"/>
  <c r="AY18" i="38"/>
  <c r="AW21" i="38"/>
  <c r="AH17" i="38"/>
  <c r="BB15" i="38"/>
  <c r="BB12" i="38"/>
  <c r="AJ26" i="38"/>
  <c r="AN11" i="38"/>
  <c r="AJ34" i="38" l="1"/>
  <c r="AW24" i="38"/>
  <c r="AW32" i="38"/>
  <c r="AW13" i="38"/>
  <c r="AL31" i="38"/>
  <c r="AJ19" i="38"/>
  <c r="AF23" i="38"/>
  <c r="AW23" i="38"/>
  <c r="AJ32" i="38"/>
  <c r="AZ18" i="38"/>
  <c r="AZ16" i="38"/>
  <c r="AN30" i="38"/>
  <c r="AJ14" i="38"/>
  <c r="AL24" i="38"/>
  <c r="AL19" i="38"/>
  <c r="AL13" i="38"/>
  <c r="AL14" i="38"/>
  <c r="AF19" i="38"/>
  <c r="AW19" i="38"/>
  <c r="BA15" i="38"/>
  <c r="AH34" i="38"/>
  <c r="AL30" i="38"/>
  <c r="AL34" i="38"/>
  <c r="AL10" i="38"/>
  <c r="AF34" i="38"/>
  <c r="AW34" i="38"/>
  <c r="AF30" i="38"/>
  <c r="AW30" i="38"/>
  <c r="AL32" i="38"/>
  <c r="AL22" i="38"/>
  <c r="AJ31" i="38"/>
  <c r="AJ22" i="38"/>
  <c r="AF14" i="38"/>
  <c r="AW14" i="38"/>
  <c r="AJ17" i="38"/>
  <c r="AJ24" i="38"/>
  <c r="AW22" i="38"/>
  <c r="AH11" i="38"/>
  <c r="AL17" i="38"/>
  <c r="AL29" i="38"/>
  <c r="AL11" i="38"/>
  <c r="AL23" i="38"/>
  <c r="AF29" i="38"/>
  <c r="AW29" i="38"/>
  <c r="AF17" i="38"/>
  <c r="AW17" i="38"/>
  <c r="AJ11" i="38"/>
  <c r="AJ29" i="38"/>
  <c r="AJ13" i="38"/>
  <c r="AJ30" i="38"/>
  <c r="AW31" i="38"/>
  <c r="AJ23" i="38"/>
  <c r="AH16" i="38"/>
  <c r="AX16" i="38"/>
  <c r="AF11" i="38"/>
  <c r="AW11" i="38"/>
  <c r="AH15" i="38"/>
  <c r="AF35" i="38"/>
  <c r="AL12" i="38"/>
  <c r="AN16" i="38"/>
  <c r="AN15" i="38"/>
  <c r="AH18" i="38"/>
  <c r="AF21" i="38"/>
  <c r="AH12" i="38"/>
  <c r="AJ12" i="38"/>
  <c r="AY20" i="38"/>
  <c r="AF33" i="38"/>
  <c r="AF10" i="38"/>
  <c r="AN18" i="38"/>
  <c r="AX20" i="38"/>
  <c r="AW12" i="38"/>
  <c r="AL15" i="38"/>
  <c r="AJ15" i="38"/>
  <c r="AF27" i="38"/>
  <c r="AN12" i="38"/>
  <c r="AS31" i="38" l="1"/>
  <c r="AT13" i="38"/>
  <c r="AS14" i="38"/>
  <c r="AQ21" i="38"/>
  <c r="AQ17" i="38"/>
  <c r="AQ35" i="38"/>
  <c r="AJ18" i="38"/>
  <c r="AS30" i="38"/>
  <c r="AF32" i="38"/>
  <c r="AP30" i="38"/>
  <c r="AT14" i="38"/>
  <c r="AF18" i="38"/>
  <c r="AW18" i="38"/>
  <c r="AS11" i="38"/>
  <c r="AQ10" i="38"/>
  <c r="AF24" i="38"/>
  <c r="AP14" i="38"/>
  <c r="AL18" i="38"/>
  <c r="BA20" i="38"/>
  <c r="AS17" i="38"/>
  <c r="AF26" i="38"/>
  <c r="AP32" i="38"/>
  <c r="AQ19" i="38"/>
  <c r="AQ11" i="38"/>
  <c r="BB20" i="38"/>
  <c r="AS32" i="38"/>
  <c r="AS24" i="38"/>
  <c r="AQ29" i="38"/>
  <c r="AP17" i="38"/>
  <c r="AQ30" i="38"/>
  <c r="AP23" i="38"/>
  <c r="AP29" i="38"/>
  <c r="AQ23" i="38"/>
  <c r="AQ34" i="38"/>
  <c r="AT23" i="38"/>
  <c r="AT19" i="38"/>
  <c r="AT29" i="38"/>
  <c r="AJ16" i="38"/>
  <c r="AT17" i="38"/>
  <c r="AS19" i="38"/>
  <c r="AF22" i="38"/>
  <c r="AZ20" i="38"/>
  <c r="AW16" i="38"/>
  <c r="AT11" i="38"/>
  <c r="AS23" i="38"/>
  <c r="AS29" i="38"/>
  <c r="AF13" i="38"/>
  <c r="AP24" i="38"/>
  <c r="AW15" i="38"/>
  <c r="AQ14" i="38"/>
  <c r="AS22" i="38"/>
  <c r="AP19" i="38"/>
  <c r="AF31" i="38"/>
  <c r="AP11" i="38"/>
  <c r="AP22" i="38"/>
  <c r="AT22" i="38"/>
  <c r="AL16" i="38"/>
  <c r="BA28" i="38"/>
  <c r="AH20" i="38"/>
  <c r="AP21" i="38"/>
  <c r="AS21" i="38"/>
  <c r="AX25" i="38"/>
  <c r="AZ25" i="38"/>
  <c r="BB28" i="38"/>
  <c r="AY28" i="38"/>
  <c r="AP10" i="38"/>
  <c r="AS10" i="38"/>
  <c r="AZ28" i="38"/>
  <c r="AS33" i="38"/>
  <c r="AP33" i="38"/>
  <c r="AL20" i="38"/>
  <c r="AX28" i="38"/>
  <c r="BA25" i="38"/>
  <c r="AY25" i="38"/>
  <c r="AS35" i="38"/>
  <c r="AP35" i="38"/>
  <c r="AN20" i="38"/>
  <c r="AT18" i="38" l="1"/>
  <c r="AT24" i="38"/>
  <c r="AW20" i="38"/>
  <c r="AS16" i="38"/>
  <c r="AP31" i="38"/>
  <c r="AT33" i="38"/>
  <c r="AF16" i="38"/>
  <c r="AF15" i="38"/>
  <c r="BB25" i="38"/>
  <c r="AS34" i="38"/>
  <c r="AT26" i="38"/>
  <c r="AQ18" i="38"/>
  <c r="AQ27" i="38"/>
  <c r="AT27" i="38"/>
  <c r="AT30" i="38"/>
  <c r="AS18" i="38"/>
  <c r="AP27" i="38"/>
  <c r="AT32" i="38"/>
  <c r="AP26" i="38"/>
  <c r="AJ20" i="38"/>
  <c r="AS26" i="38"/>
  <c r="AS27" i="38"/>
  <c r="AF12" i="38"/>
  <c r="AQ13" i="38"/>
  <c r="AQ32" i="38"/>
  <c r="AP34" i="38"/>
  <c r="AQ31" i="38"/>
  <c r="AP13" i="38"/>
  <c r="AP18" i="38"/>
  <c r="AT31" i="38"/>
  <c r="AQ33" i="38"/>
  <c r="AQ24" i="38"/>
  <c r="AT10" i="38"/>
  <c r="AQ26" i="38"/>
  <c r="AT35" i="38"/>
  <c r="AQ22" i="38"/>
  <c r="AT21" i="38"/>
  <c r="AT34" i="38"/>
  <c r="AS13" i="38"/>
  <c r="AJ28" i="38"/>
  <c r="AS12" i="38"/>
  <c r="AP12" i="38"/>
  <c r="AH28" i="38"/>
  <c r="AN28" i="38"/>
  <c r="AJ25" i="38"/>
  <c r="AL28" i="38"/>
  <c r="AH25" i="38"/>
  <c r="AW25" i="38"/>
  <c r="AL25" i="38"/>
  <c r="AW28" i="38"/>
  <c r="AN25" i="38"/>
  <c r="AT12" i="38" l="1"/>
  <c r="AF20" i="38"/>
  <c r="AT15" i="38"/>
  <c r="AQ16" i="38"/>
  <c r="AS15" i="38"/>
  <c r="AQ12" i="38"/>
  <c r="AT16" i="38"/>
  <c r="AP16" i="38"/>
  <c r="AP15" i="38"/>
  <c r="AQ15" i="38"/>
  <c r="AP20" i="38"/>
  <c r="AS20" i="38"/>
  <c r="AF28" i="38"/>
  <c r="AQ20" i="38" l="1"/>
  <c r="AF25" i="38"/>
  <c r="AT20" i="38"/>
  <c r="AP28" i="38"/>
  <c r="AS28" i="38"/>
  <c r="AS25" i="38"/>
  <c r="AP25" i="38"/>
  <c r="AT28" i="38" l="1"/>
  <c r="AQ25" i="38"/>
  <c r="AQ28" i="38"/>
  <c r="AT25" i="38"/>
  <c r="AC129" i="35" l="1"/>
  <c r="AE129" i="35"/>
  <c r="AI129" i="35" l="1"/>
  <c r="AI130" i="36"/>
  <c r="AI129" i="36"/>
  <c r="AG129" i="35"/>
  <c r="AA129" i="35"/>
  <c r="I129" i="35" l="1"/>
  <c r="G129" i="35"/>
  <c r="S129" i="35"/>
  <c r="Y129" i="35" l="1"/>
  <c r="E129" i="35" l="1"/>
  <c r="U129" i="35" l="1"/>
  <c r="W129" i="35"/>
  <c r="G70" i="38" l="1"/>
  <c r="I70" i="38"/>
  <c r="I69" i="38"/>
  <c r="AA70" i="38" l="1"/>
  <c r="AA69" i="38"/>
  <c r="E69" i="38" l="1"/>
  <c r="E70" i="38"/>
  <c r="Y70" i="38"/>
  <c r="Y69" i="38"/>
  <c r="V69" i="38" l="1"/>
  <c r="V70" i="38"/>
  <c r="E11" i="36" l="1"/>
  <c r="BD11" i="36" l="1"/>
  <c r="G11" i="36" l="1"/>
  <c r="BF11" i="36" l="1"/>
  <c r="O11" i="36"/>
  <c r="N11" i="36"/>
  <c r="BL11" i="36" s="1"/>
  <c r="I11" i="36" l="1"/>
  <c r="BH11" i="36" l="1"/>
  <c r="L11" i="36"/>
  <c r="K11" i="36"/>
  <c r="BJ11" i="36" s="1"/>
</calcChain>
</file>

<file path=xl/sharedStrings.xml><?xml version="1.0" encoding="utf-8"?>
<sst xmlns="http://schemas.openxmlformats.org/spreadsheetml/2006/main" count="1038" uniqueCount="320">
  <si>
    <t>ROA (%)</t>
  </si>
  <si>
    <t>ROE (%)</t>
  </si>
  <si>
    <t xml:space="preserve">           </t>
  </si>
  <si>
    <t xml:space="preserve">  </t>
  </si>
  <si>
    <t>%</t>
  </si>
  <si>
    <t xml:space="preserve"> </t>
  </si>
  <si>
    <t>Capital</t>
  </si>
  <si>
    <t>RORWA (%)</t>
  </si>
  <si>
    <t>Abs.</t>
  </si>
  <si>
    <t>Importe</t>
  </si>
  <si>
    <t>rof</t>
  </si>
  <si>
    <t>MB</t>
  </si>
  <si>
    <t>LTD (%)</t>
  </si>
  <si>
    <t>NSFR (%)</t>
  </si>
  <si>
    <t>Pasivos amparados por contratos de seguro o reaseguro</t>
  </si>
  <si>
    <t>0001</t>
  </si>
  <si>
    <t>0009</t>
  </si>
  <si>
    <t>Mi</t>
  </si>
  <si>
    <t>0016</t>
  </si>
  <si>
    <t>COMNET</t>
  </si>
  <si>
    <t>0033</t>
  </si>
  <si>
    <t>opoc</t>
  </si>
  <si>
    <t>0088</t>
  </si>
  <si>
    <t>0039</t>
  </si>
  <si>
    <t>0040</t>
  </si>
  <si>
    <t>0041</t>
  </si>
  <si>
    <t>0042</t>
  </si>
  <si>
    <t>0047</t>
  </si>
  <si>
    <t>mexpl</t>
  </si>
  <si>
    <t>REA</t>
  </si>
  <si>
    <t>0057</t>
  </si>
  <si>
    <t>0065</t>
  </si>
  <si>
    <t>0066</t>
  </si>
  <si>
    <t>0067</t>
  </si>
  <si>
    <t>0075</t>
  </si>
  <si>
    <t>Activos amparados por contratos de seguro o reaseguro</t>
  </si>
  <si>
    <t>Most significant figures</t>
  </si>
  <si>
    <t>(EUR Thousands)</t>
  </si>
  <si>
    <t>Profit before tax</t>
  </si>
  <si>
    <t>Business</t>
  </si>
  <si>
    <t>Equity</t>
  </si>
  <si>
    <t>Risk management</t>
  </si>
  <si>
    <t>Non-performing loans</t>
  </si>
  <si>
    <t xml:space="preserve">NPL ratio (%) </t>
  </si>
  <si>
    <t>Liquidity</t>
  </si>
  <si>
    <t>Tier 2 ratio (%)</t>
  </si>
  <si>
    <t>Capital ratio (%)</t>
  </si>
  <si>
    <t>Profitability and efficiency</t>
  </si>
  <si>
    <t>Cost-income ratio (%)</t>
  </si>
  <si>
    <t>Other data</t>
  </si>
  <si>
    <t>Employees</t>
  </si>
  <si>
    <t>Branches</t>
  </si>
  <si>
    <t>y- o -y</t>
  </si>
  <si>
    <t>Annual</t>
  </si>
  <si>
    <t>Funds managed</t>
  </si>
  <si>
    <t>Sight deposits</t>
  </si>
  <si>
    <t>Term deposits</t>
  </si>
  <si>
    <t xml:space="preserve">Customer deposits </t>
  </si>
  <si>
    <t>Central counterparty deposits</t>
  </si>
  <si>
    <t>ECB</t>
  </si>
  <si>
    <t>Savings insurances</t>
  </si>
  <si>
    <t>Fixed-equity income</t>
  </si>
  <si>
    <t>Defaulting debtors</t>
  </si>
  <si>
    <t>NPL ratio (%)</t>
  </si>
  <si>
    <t>Minority</t>
  </si>
  <si>
    <t>Capital deductions</t>
  </si>
  <si>
    <t>NET INTEREST INCOME</t>
  </si>
  <si>
    <t>Income from equity-accounted method</t>
  </si>
  <si>
    <t>Net fees and commissions</t>
  </si>
  <si>
    <t>Gains (losses) on financial transactions</t>
  </si>
  <si>
    <t>Other operating incomes/expenses</t>
  </si>
  <si>
    <t>GROSS INCOME</t>
  </si>
  <si>
    <t xml:space="preserve">OPERATING INCOME </t>
  </si>
  <si>
    <t>PROFIT BEFORE TAX</t>
  </si>
  <si>
    <t>Tax</t>
  </si>
  <si>
    <t>CONSOLIDATED NET PROFIT</t>
  </si>
  <si>
    <t>Average   
balance</t>
  </si>
  <si>
    <t>Distribution 
(%)</t>
  </si>
  <si>
    <t>Income or expense</t>
  </si>
  <si>
    <t>Average
 rate (%)</t>
  </si>
  <si>
    <t>(EUR Thousands and annualised rates)</t>
  </si>
  <si>
    <t xml:space="preserve">Financial system                        </t>
  </si>
  <si>
    <t xml:space="preserve">Securities portfolio                        </t>
  </si>
  <si>
    <t xml:space="preserve">Other assets                        </t>
  </si>
  <si>
    <t xml:space="preserve">Other funds                                    </t>
  </si>
  <si>
    <t>Non-current assets and disposal groups classified as held for sale</t>
  </si>
  <si>
    <t xml:space="preserve">Other assets </t>
  </si>
  <si>
    <t xml:space="preserve">Tax assets </t>
  </si>
  <si>
    <t>Intangible assets</t>
  </si>
  <si>
    <t>Tangible assets</t>
  </si>
  <si>
    <t>Investments in subsidaries, joint ventures and associates</t>
  </si>
  <si>
    <t>Fair value changes of the hedged items in portfolio hedge of interest rate risk</t>
  </si>
  <si>
    <t>Derivatives – Hedge accounting</t>
  </si>
  <si>
    <t xml:space="preserve">Financial assets held for trading </t>
  </si>
  <si>
    <t>Cash, cash balances at central banks and other demand deposits</t>
  </si>
  <si>
    <t>Financial liabilities held for trading</t>
  </si>
  <si>
    <t>Financial liabilities designated at fair value through profit or loss</t>
  </si>
  <si>
    <t>Financial liabilities measured at amortised cost</t>
  </si>
  <si>
    <t>Debt securities issued</t>
  </si>
  <si>
    <t>Provisions</t>
  </si>
  <si>
    <t xml:space="preserve">Tax liabilities </t>
  </si>
  <si>
    <t>Share capital repayable on demand</t>
  </si>
  <si>
    <t xml:space="preserve">Other liabilities </t>
  </si>
  <si>
    <t>Liabilities included in disposal groups classified as held for sale</t>
  </si>
  <si>
    <t>(-) Interim dividends</t>
  </si>
  <si>
    <t>Profit or loss attributable to owners of the parent</t>
  </si>
  <si>
    <t>Interest income</t>
  </si>
  <si>
    <t>Interest expenses</t>
  </si>
  <si>
    <t>Dividend income</t>
  </si>
  <si>
    <t>Exchange differences [gain or (-) loss], net</t>
  </si>
  <si>
    <t>Profit or (-) loss from non-current assets and disposal groups classified as held for sale</t>
  </si>
  <si>
    <t>Provisions or (-) reversal of provisions</t>
  </si>
  <si>
    <t>Administrative expenses</t>
  </si>
  <si>
    <t>Other administrative expenses</t>
  </si>
  <si>
    <t xml:space="preserve">Gains or (-) losses on derecognition of non financial assets, net </t>
  </si>
  <si>
    <t>Other financial corporations</t>
  </si>
  <si>
    <t>Non-financial corporations</t>
  </si>
  <si>
    <t>Households</t>
  </si>
  <si>
    <t>Loans and advances to Customers</t>
  </si>
  <si>
    <t>Accumulated other comprehensive income</t>
  </si>
  <si>
    <t>General governments</t>
  </si>
  <si>
    <t>Of which:</t>
  </si>
  <si>
    <t>Central Banks deposits</t>
  </si>
  <si>
    <t xml:space="preserve"> of which: Welfare funds</t>
  </si>
  <si>
    <t>Minority interests</t>
  </si>
  <si>
    <t xml:space="preserve"> Credit losses and impairment</t>
  </si>
  <si>
    <t>o/ATA</t>
  </si>
  <si>
    <r>
      <t>Total earning assets</t>
    </r>
    <r>
      <rPr>
        <b/>
        <vertAlign val="superscript"/>
        <sz val="10"/>
        <color indexed="9"/>
        <rFont val="Arial Narrow"/>
        <family val="2"/>
      </rPr>
      <t xml:space="preserve"> (b)</t>
    </r>
  </si>
  <si>
    <r>
      <t xml:space="preserve">Total funds </t>
    </r>
    <r>
      <rPr>
        <b/>
        <vertAlign val="superscript"/>
        <sz val="10"/>
        <color indexed="9"/>
        <rFont val="Arial Narrow"/>
        <family val="2"/>
      </rPr>
      <t xml:space="preserve">(d)    </t>
    </r>
    <r>
      <rPr>
        <b/>
        <sz val="10"/>
        <color indexed="9"/>
        <rFont val="Arial Narrow"/>
        <family val="2"/>
      </rPr>
      <t xml:space="preserve">                                                                  </t>
    </r>
  </si>
  <si>
    <t xml:space="preserve">     of which: Mandatory transfer to Education and Development Fund</t>
  </si>
  <si>
    <t>Depreciation and amortisation</t>
  </si>
  <si>
    <t>Personnel expenses</t>
  </si>
  <si>
    <t>Cooperative members</t>
  </si>
  <si>
    <r>
      <t xml:space="preserve">NII o/ATA </t>
    </r>
    <r>
      <rPr>
        <b/>
        <vertAlign val="superscript"/>
        <sz val="10"/>
        <color indexed="9"/>
        <rFont val="Arial Narrow"/>
        <family val="2"/>
      </rPr>
      <t xml:space="preserve">(b)-(d)                                                              </t>
    </r>
  </si>
  <si>
    <t>Performing loans to customers</t>
  </si>
  <si>
    <r>
      <t xml:space="preserve">Customer deposits </t>
    </r>
    <r>
      <rPr>
        <b/>
        <vertAlign val="superscript"/>
        <sz val="10"/>
        <color rgb="FF006A78"/>
        <rFont val="Arial Narrow"/>
        <family val="2"/>
      </rPr>
      <t>(c)</t>
    </r>
  </si>
  <si>
    <t xml:space="preserve">     Sight deposits</t>
  </si>
  <si>
    <t xml:space="preserve">     Term deposits</t>
  </si>
  <si>
    <t>Recurring cost-income ratio (%)</t>
  </si>
  <si>
    <t>Bonds and other securities *</t>
  </si>
  <si>
    <t>* Covered bonds, territorial bonds and securitization.</t>
  </si>
  <si>
    <r>
      <t xml:space="preserve">Customers' spread </t>
    </r>
    <r>
      <rPr>
        <b/>
        <vertAlign val="superscript"/>
        <sz val="10"/>
        <color indexed="9"/>
        <rFont val="Arial Narrow"/>
        <family val="2"/>
      </rPr>
      <t xml:space="preserve">(a)-(c)     </t>
    </r>
    <r>
      <rPr>
        <b/>
        <sz val="10"/>
        <color indexed="9"/>
        <rFont val="Arial Narrow"/>
        <family val="2"/>
      </rPr>
      <t xml:space="preserve">                                                             </t>
    </r>
  </si>
  <si>
    <t>Real estate developers</t>
  </si>
  <si>
    <t>Gross loans coverage</t>
  </si>
  <si>
    <t>Developers</t>
  </si>
  <si>
    <t>Land</t>
  </si>
  <si>
    <t>Finished buildings</t>
  </si>
  <si>
    <t>Under construction</t>
  </si>
  <si>
    <t>Other</t>
  </si>
  <si>
    <t>Performing coverage</t>
  </si>
  <si>
    <t>Non-performing coverage</t>
  </si>
  <si>
    <t>Total coverage</t>
  </si>
  <si>
    <t>Total</t>
  </si>
  <si>
    <t>NPL breakdown</t>
  </si>
  <si>
    <t>Past due &gt;90 days</t>
  </si>
  <si>
    <t>Performing</t>
  </si>
  <si>
    <t>NPL breakdown by segment</t>
  </si>
  <si>
    <t>Other corporations</t>
  </si>
  <si>
    <t>Forborne loans</t>
  </si>
  <si>
    <t>Homes</t>
  </si>
  <si>
    <t>AICyP</t>
  </si>
  <si>
    <t>Edfterm</t>
  </si>
  <si>
    <t>Edfconst</t>
  </si>
  <si>
    <t>Terr</t>
  </si>
  <si>
    <t>AIVIV</t>
  </si>
  <si>
    <t>RestAI</t>
  </si>
  <si>
    <t>BRUTO</t>
  </si>
  <si>
    <t>NETO</t>
  </si>
  <si>
    <t>% 
COBERTURA</t>
  </si>
  <si>
    <t xml:space="preserve">Solvency </t>
  </si>
  <si>
    <t>0165</t>
  </si>
  <si>
    <t>Financing to entities holding real estate assets that have been foreclosed or received as payment in lieu of debts</t>
  </si>
  <si>
    <t>TotAdj</t>
  </si>
  <si>
    <t>GRUPO73GIVP</t>
  </si>
  <si>
    <t>Impairment or reversal of impairment of investments in joint ventures or associates (net)</t>
  </si>
  <si>
    <t>Non-performing</t>
  </si>
  <si>
    <t>Residential</t>
  </si>
  <si>
    <t>RED</t>
  </si>
  <si>
    <t>Commercial</t>
  </si>
  <si>
    <t>Finished houses</t>
  </si>
  <si>
    <t>Lands</t>
  </si>
  <si>
    <t>RED and under construction</t>
  </si>
  <si>
    <t>Foreclosed assets according to the origin of the Loan</t>
  </si>
  <si>
    <t>Foreclosed assets by asset type</t>
  </si>
  <si>
    <t>Page 6/9</t>
  </si>
  <si>
    <t>Page 2/9</t>
  </si>
  <si>
    <t>Page 3/9</t>
  </si>
  <si>
    <t>Page 4/9</t>
  </si>
  <si>
    <t>Page 8/9</t>
  </si>
  <si>
    <t>Page 9/9</t>
  </si>
  <si>
    <t xml:space="preserve">Foreclosed assets </t>
  </si>
  <si>
    <t xml:space="preserve">NPA ratio (%) </t>
  </si>
  <si>
    <t>CET1 ratio (%)</t>
  </si>
  <si>
    <t>On-balance sheet retail funds</t>
  </si>
  <si>
    <t>Off-balance sheet funds</t>
  </si>
  <si>
    <t>Other funds</t>
  </si>
  <si>
    <t>Phased-in</t>
  </si>
  <si>
    <t>Fully-loaded</t>
  </si>
  <si>
    <t>Wholesale funds</t>
  </si>
  <si>
    <t>Pension plans</t>
  </si>
  <si>
    <t>Net interest income</t>
  </si>
  <si>
    <t>Leverage ratio (%)</t>
  </si>
  <si>
    <t>NPL coverage ratio (%)</t>
  </si>
  <si>
    <t>% COBERTURA CON QUITAS</t>
  </si>
  <si>
    <t>Foreclosed Assets (gross)</t>
  </si>
  <si>
    <t>Foreclosed Assets (net)</t>
  </si>
  <si>
    <t>Coverage</t>
  </si>
  <si>
    <t>0100</t>
  </si>
  <si>
    <t>0056</t>
  </si>
  <si>
    <t>0035</t>
  </si>
  <si>
    <r>
      <t>Loans to customers (gross)</t>
    </r>
    <r>
      <rPr>
        <b/>
        <vertAlign val="superscript"/>
        <sz val="10"/>
        <color rgb="FF006A78"/>
        <rFont val="Arial Narrow"/>
        <family val="2"/>
      </rPr>
      <t>(a)</t>
    </r>
  </si>
  <si>
    <t>Contingent risks</t>
  </si>
  <si>
    <t>Non-performing contingent risks</t>
  </si>
  <si>
    <t>Off-balance sheet risks</t>
  </si>
  <si>
    <t>Total risks</t>
  </si>
  <si>
    <t>Non-performing total risks</t>
  </si>
  <si>
    <t>of which: non-performing contingent risks</t>
  </si>
  <si>
    <t>Financial assets at amortised cost</t>
  </si>
  <si>
    <t>Financial assets designated at fair value through profit or loss</t>
  </si>
  <si>
    <t>Non-trading financial assets mandatorily at fair value through profit or loss</t>
  </si>
  <si>
    <t>Financial assets at fair value through other comprehensive income</t>
  </si>
  <si>
    <t>Total lending</t>
  </si>
  <si>
    <t>Coverage with debt forgiveness (%)</t>
  </si>
  <si>
    <t xml:space="preserve">Foreclosed assets coverage ratio with debt forgiveness (%) </t>
  </si>
  <si>
    <t>Foreclosed assets coverage ratio (%)</t>
  </si>
  <si>
    <t>Foreclosed assets (gross)</t>
  </si>
  <si>
    <t>Foreclosed assets (net)</t>
  </si>
  <si>
    <t>Coverage (%)</t>
  </si>
  <si>
    <t>* Mainly reverse repurchase agreements</t>
  </si>
  <si>
    <t>Total balance sheet funds</t>
  </si>
  <si>
    <t>Customer funds under management</t>
  </si>
  <si>
    <t xml:space="preserve">Funds under management </t>
  </si>
  <si>
    <t>Loans to customers (gross)</t>
  </si>
  <si>
    <t xml:space="preserve">Debt securities from customers </t>
  </si>
  <si>
    <t>Total risk-weighted assets</t>
  </si>
  <si>
    <t xml:space="preserve"> Credit risk</t>
  </si>
  <si>
    <t xml:space="preserve"> Operational risk</t>
  </si>
  <si>
    <t xml:space="preserve"> Other risk</t>
  </si>
  <si>
    <t>Impairment losses on non financial assets</t>
  </si>
  <si>
    <t>Impairment losses on financial assets</t>
  </si>
  <si>
    <t>Business gap</t>
  </si>
  <si>
    <t>PRE-PROVISION PROFIT</t>
  </si>
  <si>
    <t>Solvency phased in</t>
  </si>
  <si>
    <t>Solvency fully loaded</t>
  </si>
  <si>
    <t>LCR (%)</t>
  </si>
  <si>
    <t>Deposits from credit institutions</t>
  </si>
  <si>
    <t>Monetary market operations</t>
  </si>
  <si>
    <t>ADJSINIICoberturas totales</t>
  </si>
  <si>
    <t>By asset type</t>
  </si>
  <si>
    <t>According to the origin of the Loan</t>
  </si>
  <si>
    <t>NPA coverage ratio (%)</t>
  </si>
  <si>
    <t>Forborne loans breakdown</t>
  </si>
  <si>
    <t>Loans impairment coverage breakdown</t>
  </si>
  <si>
    <t>Foreclosed assets coverage</t>
  </si>
  <si>
    <t xml:space="preserve">Foreclosed assets coverage ratio with debt forgiveness  (%) </t>
  </si>
  <si>
    <r>
      <t xml:space="preserve">Foreclosed assets </t>
    </r>
    <r>
      <rPr>
        <b/>
        <vertAlign val="superscript"/>
        <sz val="14"/>
        <color rgb="FF006A78"/>
        <rFont val="Arial Narrow"/>
        <family val="2"/>
      </rPr>
      <t>(*)</t>
    </r>
  </si>
  <si>
    <t>REOs (coverage)</t>
  </si>
  <si>
    <t>REOs (% coverage)</t>
  </si>
  <si>
    <t>REOs breakdown</t>
  </si>
  <si>
    <t>Foreclosed assets</t>
  </si>
  <si>
    <r>
      <rPr>
        <vertAlign val="superscript"/>
        <sz val="9"/>
        <color rgb="FF006A78"/>
        <rFont val="Arial Narrow"/>
        <family val="2"/>
      </rPr>
      <t>(*)</t>
    </r>
    <r>
      <rPr>
        <sz val="9"/>
        <color rgb="FF006A78"/>
        <rFont val="Arial Narrow"/>
        <family val="2"/>
      </rPr>
      <t xml:space="preserve"> RE investments are not included.</t>
    </r>
  </si>
  <si>
    <t>Pre-provision profit</t>
  </si>
  <si>
    <t>Recurring pre-provision profit</t>
  </si>
  <si>
    <t>Texas ratio</t>
  </si>
  <si>
    <t>q- o -q</t>
  </si>
  <si>
    <t>Resultados trimestrales</t>
  </si>
  <si>
    <t>(Datos en miles de €)</t>
  </si>
  <si>
    <t>Año actual</t>
  </si>
  <si>
    <t>Año anterior</t>
  </si>
  <si>
    <t>Interanual</t>
  </si>
  <si>
    <t>COMPROBANTES VALORES</t>
  </si>
  <si>
    <t>Gross income</t>
  </si>
  <si>
    <t>Recurring gross income</t>
  </si>
  <si>
    <t>Consolidated net profit</t>
  </si>
  <si>
    <t>Attributable net profit</t>
  </si>
  <si>
    <t>Total assets</t>
  </si>
  <si>
    <t>Performing loans</t>
  </si>
  <si>
    <t>Gross loans</t>
  </si>
  <si>
    <t>Total liabilities</t>
  </si>
  <si>
    <t>Total equity</t>
  </si>
  <si>
    <r>
      <t>Performing loans</t>
    </r>
    <r>
      <rPr>
        <b/>
        <vertAlign val="superscript"/>
        <sz val="10"/>
        <color rgb="FF006A78"/>
        <rFont val="Arial Narrow"/>
        <family val="2"/>
      </rPr>
      <t xml:space="preserve"> </t>
    </r>
  </si>
  <si>
    <t>Total forborne loans</t>
  </si>
  <si>
    <t>AFS Surplus/ others</t>
  </si>
  <si>
    <t>Reserves and results</t>
  </si>
  <si>
    <t>Tier2 capital</t>
  </si>
  <si>
    <t>Operating income</t>
  </si>
  <si>
    <t xml:space="preserve">     of which: Mandatory transfer to education and development fund</t>
  </si>
  <si>
    <t>Quarterly yields &amp; costs</t>
  </si>
  <si>
    <t>Capital / equity instruments issued other than capital / treasury shares</t>
  </si>
  <si>
    <t xml:space="preserve">Retained earnings / revaluation reserves / other reserves </t>
  </si>
  <si>
    <t>Derivatives – hedge accounting</t>
  </si>
  <si>
    <t>Balance sheet</t>
  </si>
  <si>
    <t>Loans and advances to customers</t>
  </si>
  <si>
    <t>Ordinary tier 1 capital</t>
  </si>
  <si>
    <t>Profit &amp; loss account</t>
  </si>
  <si>
    <t>Profit and loss account</t>
  </si>
  <si>
    <t>REOs (net)</t>
  </si>
  <si>
    <t xml:space="preserve">Subordinated liabilities/Senior Preferred Debt </t>
  </si>
  <si>
    <t>Net NPL ratio (%)</t>
  </si>
  <si>
    <t xml:space="preserve">Net NPA ratio (%) </t>
  </si>
  <si>
    <t>MREL</t>
  </si>
  <si>
    <t>Eligible liabilities MREL</t>
  </si>
  <si>
    <t>Senior Preferred Debt</t>
  </si>
  <si>
    <t>MREL TREA available (%)</t>
  </si>
  <si>
    <t>Exposure (LRE)</t>
  </si>
  <si>
    <t>MREL LRE available (%)</t>
  </si>
  <si>
    <t>Eligible capital</t>
  </si>
  <si>
    <t>Other eligible liabilities</t>
  </si>
  <si>
    <t>(*) Reserves and results (phased in): they include IFRS9</t>
  </si>
  <si>
    <t>Unlikely to pay</t>
  </si>
  <si>
    <t>Page 1/9</t>
  </si>
  <si>
    <t>Page 7/9</t>
  </si>
  <si>
    <t>Investment funds</t>
  </si>
  <si>
    <t>De los que:</t>
  </si>
  <si>
    <t>Promotores inmobiliarios</t>
  </si>
  <si>
    <t>Quality assets</t>
  </si>
  <si>
    <t>Foreclosed assets  (gross book value)</t>
  </si>
  <si>
    <t>REOs (gross book value)</t>
  </si>
  <si>
    <r>
      <rPr>
        <vertAlign val="superscript"/>
        <sz val="9"/>
        <color rgb="FF006A78"/>
        <rFont val="Calibri"/>
        <family val="2"/>
        <scheme val="minor"/>
      </rPr>
      <t>(*)</t>
    </r>
    <r>
      <rPr>
        <sz val="9"/>
        <color rgb="FF006A78"/>
        <rFont val="Calibri"/>
        <family val="2"/>
        <scheme val="minor"/>
      </rPr>
      <t xml:space="preserve"> Quality assets not included</t>
    </r>
  </si>
  <si>
    <t>Page 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</si>
</sst>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"/>
    <numFmt numFmtId="177" formatCode="_-* #,##0.00\ [$€]_-;\-* #,##0.00\ [$€]_-;_-* &quot;-&quot;??\ [$€]_-;_-@_-"/>
    <numFmt numFmtId="178" formatCode="#,#00"/>
    <numFmt numFmtId="179" formatCode="#.##000"/>
    <numFmt numFmtId="180" formatCode="\$#,#00"/>
    <numFmt numFmtId="181" formatCode="0.0%"/>
    <numFmt numFmtId="182" formatCode="#,##0;\(#,##0\);\-"/>
    <numFmt numFmtId="183" formatCode="0.000%;\(0.000%\);\-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60"/>
      <name val="Arial"/>
      <family val="2"/>
    </font>
    <font>
      <b/>
      <sz val="12"/>
      <color indexed="60"/>
      <name val="Arial Bold"/>
    </font>
    <font>
      <b/>
      <sz val="9"/>
      <color indexed="60"/>
      <name val="Arial Bold"/>
    </font>
    <font>
      <sz val="8"/>
      <color indexed="60"/>
      <name val="Arial"/>
      <family val="2"/>
    </font>
    <font>
      <sz val="9"/>
      <color indexed="60"/>
      <name val="Arial"/>
      <family val="2"/>
    </font>
    <font>
      <b/>
      <sz val="10"/>
      <color indexed="60"/>
      <name val="Arial"/>
      <family val="2"/>
    </font>
    <font>
      <sz val="10"/>
      <name val="Arial Narrow"/>
      <family val="2"/>
    </font>
    <font>
      <b/>
      <sz val="10"/>
      <color indexed="23"/>
      <name val="Arial Narrow"/>
      <family val="2"/>
    </font>
    <font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10"/>
      <color indexed="23"/>
      <name val="Arial Narrow"/>
      <family val="2"/>
    </font>
    <font>
      <b/>
      <sz val="10"/>
      <color indexed="60"/>
      <name val="Arial Narrow"/>
      <family val="2"/>
    </font>
    <font>
      <sz val="10"/>
      <color indexed="60"/>
      <name val="Arial Narrow"/>
      <family val="2"/>
    </font>
    <font>
      <sz val="10"/>
      <name val="Calibri"/>
      <family val="2"/>
      <scheme val="minor"/>
    </font>
    <font>
      <sz val="10"/>
      <color theme="4" tint="-0.499984740745262"/>
      <name val="Arial Narrow"/>
      <family val="2"/>
    </font>
    <font>
      <sz val="10"/>
      <color rgb="FF006A78"/>
      <name val="Arial Narrow"/>
      <family val="2"/>
    </font>
    <font>
      <b/>
      <sz val="10"/>
      <color rgb="FF006A78"/>
      <name val="Arial Narrow"/>
      <family val="2"/>
    </font>
    <font>
      <b/>
      <sz val="20"/>
      <color rgb="FF006A78"/>
      <name val="Arial Narrow"/>
      <family val="2"/>
    </font>
    <font>
      <sz val="10"/>
      <color theme="1" tint="0.34998626667073579"/>
      <name val="Arial Narrow"/>
      <family val="2"/>
    </font>
    <font>
      <b/>
      <sz val="10"/>
      <color theme="0"/>
      <name val="Arial Narrow"/>
      <family val="2"/>
    </font>
    <font>
      <sz val="9"/>
      <color rgb="FF006A7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sz val="8"/>
      <color indexed="60"/>
      <name val="Arial Narrow"/>
      <family val="2"/>
    </font>
    <font>
      <sz val="8"/>
      <name val="Arial Narrow"/>
      <family val="2"/>
    </font>
    <font>
      <sz val="8"/>
      <color rgb="FF006A78"/>
      <name val="Arial Narrow"/>
      <family val="2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rgb="FFFF0000"/>
      <name val="Arial Narrow"/>
      <family val="2"/>
    </font>
    <font>
      <sz val="8"/>
      <color theme="0"/>
      <name val="Arial"/>
      <family val="2"/>
    </font>
    <font>
      <b/>
      <vertAlign val="superscript"/>
      <sz val="10"/>
      <color rgb="FF006A78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theme="8" tint="-0.249977111117893"/>
      <name val="Arial Narrow"/>
      <family val="2"/>
    </font>
    <font>
      <sz val="10"/>
      <color theme="8" tint="-0.249977111117893"/>
      <name val="Arial Narrow"/>
      <family val="2"/>
    </font>
    <font>
      <b/>
      <sz val="12"/>
      <color indexed="9"/>
      <name val="Arial Narrow"/>
      <family val="2"/>
    </font>
    <font>
      <b/>
      <sz val="10"/>
      <name val="Arial"/>
      <family val="2"/>
    </font>
    <font>
      <b/>
      <u/>
      <sz val="14"/>
      <color rgb="FF006A78"/>
      <name val="Arial Narrow"/>
      <family val="2"/>
    </font>
    <font>
      <sz val="9"/>
      <color rgb="FF008A9B"/>
      <name val="Arial Narrow"/>
      <family val="2"/>
    </font>
    <font>
      <vertAlign val="superscript"/>
      <sz val="9"/>
      <color rgb="FF006A78"/>
      <name val="Arial Narrow"/>
      <family val="2"/>
    </font>
    <font>
      <b/>
      <vertAlign val="superscript"/>
      <sz val="14"/>
      <color rgb="FF006A78"/>
      <name val="Arial Narrow"/>
      <family val="2"/>
    </font>
    <font>
      <sz val="10"/>
      <color theme="4" tint="-0.499984740745262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6A78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b/>
      <sz val="1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rgb="FF006A78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sz val="8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rgb="FF006A78"/>
      <name val="Calibri"/>
      <family val="2"/>
      <scheme val="minor"/>
    </font>
    <font>
      <sz val="6"/>
      <color theme="9" tint="-0.499984740745262"/>
      <name val="Arial Narrow"/>
      <family val="2"/>
    </font>
    <font>
      <sz val="11"/>
      <color theme="0" tint="-0.249977111117893"/>
      <name val="Arial Narrow"/>
      <family val="2"/>
    </font>
    <font>
      <sz val="11"/>
      <color theme="1"/>
      <name val="Arial Narrow"/>
      <family val="2"/>
    </font>
    <font>
      <vertAlign val="superscript"/>
      <sz val="9"/>
      <color rgb="FF006A7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0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22" borderId="7" applyNumberFormat="0" applyFon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0" applyNumberFormat="0" applyFill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3" fillId="31" borderId="0" applyNumberFormat="0" applyBorder="0" applyAlignment="0" applyProtection="0"/>
    <xf numFmtId="0" fontId="54" fillId="32" borderId="0" applyNumberFormat="0" applyBorder="0" applyAlignment="0" applyProtection="0"/>
    <xf numFmtId="0" fontId="55" fillId="33" borderId="23" applyNumberFormat="0" applyAlignment="0" applyProtection="0"/>
    <xf numFmtId="0" fontId="56" fillId="34" borderId="24" applyNumberFormat="0" applyAlignment="0" applyProtection="0"/>
    <xf numFmtId="0" fontId="57" fillId="34" borderId="23" applyNumberFormat="0" applyAlignment="0" applyProtection="0"/>
    <xf numFmtId="0" fontId="58" fillId="0" borderId="25" applyNumberFormat="0" applyFill="0" applyAlignment="0" applyProtection="0"/>
    <xf numFmtId="0" fontId="59" fillId="35" borderId="26" applyNumberFormat="0" applyAlignment="0" applyProtection="0"/>
    <xf numFmtId="0" fontId="60" fillId="0" borderId="0" applyNumberFormat="0" applyFill="0" applyBorder="0" applyAlignment="0" applyProtection="0"/>
    <xf numFmtId="0" fontId="61" fillId="36" borderId="27" applyNumberFormat="0" applyFont="0" applyAlignment="0" applyProtection="0"/>
    <xf numFmtId="0" fontId="62" fillId="0" borderId="0" applyNumberFormat="0" applyFill="0" applyBorder="0" applyAlignment="0" applyProtection="0"/>
    <xf numFmtId="0" fontId="63" fillId="37" borderId="0" applyNumberFormat="0" applyBorder="0" applyAlignment="0" applyProtection="0"/>
    <xf numFmtId="0" fontId="64" fillId="38" borderId="0" applyNumberFormat="0" applyBorder="0" applyAlignment="0" applyProtection="0"/>
    <xf numFmtId="0" fontId="64" fillId="39" borderId="0" applyNumberFormat="0" applyBorder="0" applyAlignment="0" applyProtection="0"/>
    <xf numFmtId="0" fontId="63" fillId="40" borderId="0" applyNumberFormat="0" applyBorder="0" applyAlignment="0" applyProtection="0"/>
    <xf numFmtId="0" fontId="63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3" borderId="0" applyNumberFormat="0" applyBorder="0" applyAlignment="0" applyProtection="0"/>
    <xf numFmtId="0" fontId="63" fillId="44" borderId="0" applyNumberFormat="0" applyBorder="0" applyAlignment="0" applyProtection="0"/>
    <xf numFmtId="0" fontId="63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63" fillId="48" borderId="0" applyNumberFormat="0" applyBorder="0" applyAlignment="0" applyProtection="0"/>
    <xf numFmtId="0" fontId="63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63" fillId="52" borderId="0" applyNumberFormat="0" applyBorder="0" applyAlignment="0" applyProtection="0"/>
    <xf numFmtId="0" fontId="63" fillId="53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63" fillId="56" borderId="0" applyNumberFormat="0" applyBorder="0" applyAlignment="0" applyProtection="0"/>
    <xf numFmtId="0" fontId="63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3" fillId="60" borderId="0" applyNumberFormat="0" applyBorder="0" applyAlignment="0" applyProtection="0"/>
    <xf numFmtId="0" fontId="7" fillId="0" borderId="0"/>
    <xf numFmtId="0" fontId="65" fillId="0" borderId="0"/>
    <xf numFmtId="0" fontId="7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6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6" borderId="0" applyNumberFormat="0" applyBorder="0" applyAlignment="0" applyProtection="0"/>
    <xf numFmtId="0" fontId="6" fillId="50" borderId="0" applyNumberFormat="0" applyBorder="0" applyAlignment="0" applyProtection="0"/>
    <xf numFmtId="0" fontId="6" fillId="54" borderId="0" applyNumberFormat="0" applyBorder="0" applyAlignment="0" applyProtection="0"/>
    <xf numFmtId="0" fontId="6" fillId="5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47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59" borderId="0" applyNumberFormat="0" applyBorder="0" applyAlignment="0" applyProtection="0"/>
    <xf numFmtId="0" fontId="72" fillId="0" borderId="0">
      <protection locked="0"/>
    </xf>
    <xf numFmtId="176" fontId="73" fillId="0" borderId="0">
      <protection locked="0"/>
    </xf>
    <xf numFmtId="176" fontId="73" fillId="0" borderId="0">
      <protection locked="0"/>
    </xf>
    <xf numFmtId="4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72" fillId="0" borderId="0">
      <protection locked="0"/>
    </xf>
    <xf numFmtId="179" fontId="72" fillId="0" borderId="0">
      <protection locked="0"/>
    </xf>
    <xf numFmtId="0" fontId="9" fillId="0" borderId="0" applyNumberFormat="0" applyFill="0" applyBorder="0" applyAlignment="0" applyProtection="0"/>
    <xf numFmtId="180" fontId="72" fillId="0" borderId="0">
      <protection locked="0"/>
    </xf>
    <xf numFmtId="0" fontId="8" fillId="0" borderId="0"/>
    <xf numFmtId="0" fontId="6" fillId="0" borderId="0"/>
    <xf numFmtId="0" fontId="6" fillId="0" borderId="0"/>
    <xf numFmtId="0" fontId="12" fillId="36" borderId="27" applyNumberFormat="0" applyFont="0" applyAlignment="0" applyProtection="0"/>
    <xf numFmtId="0" fontId="6" fillId="36" borderId="2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65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</cellStyleXfs>
  <cellXfs count="441">
    <xf numFmtId="0" fontId="0" fillId="0" borderId="0" xfId="0"/>
    <xf numFmtId="175" fontId="41" fillId="0" borderId="0" xfId="0" applyNumberFormat="1" applyFont="1" applyAlignment="1">
      <alignment horizontal="center"/>
    </xf>
    <xf numFmtId="0" fontId="9" fillId="0" borderId="0" xfId="40" applyFont="1"/>
    <xf numFmtId="10" fontId="0" fillId="0" borderId="0" xfId="48" applyNumberFormat="1" applyFont="1" applyFill="1" applyBorder="1" applyAlignment="1">
      <alignment horizontal="right"/>
    </xf>
    <xf numFmtId="14" fontId="42" fillId="0" borderId="0" xfId="0" applyNumberFormat="1" applyFont="1" applyAlignment="1">
      <alignment horizontal="right"/>
    </xf>
    <xf numFmtId="0" fontId="36" fillId="0" borderId="0" xfId="0" quotePrefix="1" applyFont="1"/>
    <xf numFmtId="0" fontId="44" fillId="0" borderId="0" xfId="0" applyFont="1" applyAlignment="1">
      <alignment horizontal="right"/>
    </xf>
    <xf numFmtId="171" fontId="43" fillId="28" borderId="0" xfId="42" applyNumberFormat="1" applyFont="1" applyFill="1" applyAlignment="1">
      <alignment horizontal="right"/>
    </xf>
    <xf numFmtId="173" fontId="43" fillId="28" borderId="0" xfId="48" applyNumberFormat="1" applyFont="1" applyFill="1" applyBorder="1" applyAlignment="1">
      <alignment horizontal="right"/>
    </xf>
    <xf numFmtId="171" fontId="37" fillId="26" borderId="0" xfId="42" applyNumberFormat="1" applyFont="1" applyFill="1" applyAlignment="1">
      <alignment horizontal="right"/>
    </xf>
    <xf numFmtId="0" fontId="39" fillId="0" borderId="0" xfId="0" applyFont="1"/>
    <xf numFmtId="171" fontId="44" fillId="29" borderId="0" xfId="42" applyNumberFormat="1" applyFont="1" applyFill="1" applyAlignment="1">
      <alignment horizontal="right"/>
    </xf>
    <xf numFmtId="173" fontId="44" fillId="29" borderId="0" xfId="48" applyNumberFormat="1" applyFont="1" applyFill="1" applyBorder="1" applyAlignment="1">
      <alignment horizontal="right"/>
    </xf>
    <xf numFmtId="165" fontId="44" fillId="28" borderId="0" xfId="0" applyNumberFormat="1" applyFont="1" applyFill="1" applyAlignment="1">
      <alignment horizontal="left"/>
    </xf>
    <xf numFmtId="171" fontId="44" fillId="28" borderId="0" xfId="42" applyNumberFormat="1" applyFont="1" applyFill="1" applyAlignment="1">
      <alignment horizontal="right"/>
    </xf>
    <xf numFmtId="174" fontId="37" fillId="26" borderId="0" xfId="42" applyNumberFormat="1" applyFont="1" applyFill="1" applyAlignment="1">
      <alignment horizontal="right"/>
    </xf>
    <xf numFmtId="0" fontId="40" fillId="0" borderId="0" xfId="40" applyFont="1"/>
    <xf numFmtId="0" fontId="8" fillId="0" borderId="0" xfId="40"/>
    <xf numFmtId="0" fontId="69" fillId="0" borderId="0" xfId="0" applyFont="1" applyAlignment="1">
      <alignment horizontal="left"/>
    </xf>
    <xf numFmtId="0" fontId="69" fillId="23" borderId="0" xfId="0" applyFont="1" applyFill="1" applyAlignment="1">
      <alignment horizontal="left"/>
    </xf>
    <xf numFmtId="171" fontId="43" fillId="0" borderId="0" xfId="42" applyNumberFormat="1" applyFont="1" applyAlignment="1">
      <alignment horizontal="right"/>
    </xf>
    <xf numFmtId="0" fontId="28" fillId="0" borderId="0" xfId="40" applyFont="1"/>
    <xf numFmtId="0" fontId="33" fillId="0" borderId="0" xfId="40" applyFont="1"/>
    <xf numFmtId="0" fontId="34" fillId="0" borderId="0" xfId="40" applyFont="1"/>
    <xf numFmtId="171" fontId="74" fillId="23" borderId="0" xfId="0" applyNumberFormat="1" applyFont="1" applyFill="1"/>
    <xf numFmtId="171" fontId="74" fillId="61" borderId="0" xfId="0" applyNumberFormat="1" applyFont="1" applyFill="1"/>
    <xf numFmtId="173" fontId="43" fillId="0" borderId="0" xfId="48" applyNumberFormat="1" applyFont="1" applyFill="1" applyBorder="1" applyAlignment="1">
      <alignment horizontal="right"/>
    </xf>
    <xf numFmtId="0" fontId="68" fillId="0" borderId="0" xfId="0" applyFont="1"/>
    <xf numFmtId="0" fontId="79" fillId="0" borderId="0" xfId="40" applyFont="1"/>
    <xf numFmtId="0" fontId="79" fillId="0" borderId="0" xfId="40" applyFont="1" applyAlignment="1">
      <alignment horizontal="right"/>
    </xf>
    <xf numFmtId="3" fontId="9" fillId="0" borderId="0" xfId="40" applyNumberFormat="1" applyFont="1" applyAlignment="1">
      <alignment horizontal="right"/>
    </xf>
    <xf numFmtId="0" fontId="8" fillId="0" borderId="0" xfId="40" applyAlignment="1">
      <alignment horizontal="right"/>
    </xf>
    <xf numFmtId="0" fontId="30" fillId="0" borderId="0" xfId="40" applyFont="1" applyAlignment="1">
      <alignment horizontal="left"/>
    </xf>
    <xf numFmtId="0" fontId="32" fillId="0" borderId="0" xfId="40" applyFont="1"/>
    <xf numFmtId="0" fontId="32" fillId="0" borderId="0" xfId="40" applyFont="1" applyAlignment="1">
      <alignment horizontal="right"/>
    </xf>
    <xf numFmtId="17" fontId="30" fillId="0" borderId="0" xfId="40" applyNumberFormat="1" applyFont="1" applyAlignment="1">
      <alignment horizontal="right"/>
    </xf>
    <xf numFmtId="0" fontId="28" fillId="0" borderId="0" xfId="40" applyFont="1" applyAlignment="1">
      <alignment horizontal="right"/>
    </xf>
    <xf numFmtId="0" fontId="67" fillId="0" borderId="0" xfId="40" applyFont="1" applyAlignment="1">
      <alignment horizontal="right"/>
    </xf>
    <xf numFmtId="0" fontId="45" fillId="0" borderId="0" xfId="40" applyFont="1" applyAlignment="1">
      <alignment horizontal="left"/>
    </xf>
    <xf numFmtId="0" fontId="39" fillId="0" borderId="0" xfId="40" applyFont="1"/>
    <xf numFmtId="0" fontId="39" fillId="0" borderId="0" xfId="40" applyFont="1" applyAlignment="1">
      <alignment horizontal="right"/>
    </xf>
    <xf numFmtId="0" fontId="40" fillId="0" borderId="0" xfId="40" quotePrefix="1" applyFont="1" applyAlignment="1">
      <alignment horizontal="right"/>
    </xf>
    <xf numFmtId="0" fontId="40" fillId="0" borderId="0" xfId="40" applyFont="1" applyAlignment="1">
      <alignment horizontal="right"/>
    </xf>
    <xf numFmtId="0" fontId="46" fillId="0" borderId="0" xfId="40" applyFont="1" applyAlignment="1">
      <alignment horizontal="left"/>
    </xf>
    <xf numFmtId="0" fontId="68" fillId="0" borderId="0" xfId="40" applyFont="1" applyAlignment="1">
      <alignment horizontal="right"/>
    </xf>
    <xf numFmtId="0" fontId="38" fillId="0" borderId="0" xfId="40" applyFont="1" applyAlignment="1">
      <alignment horizontal="left"/>
    </xf>
    <xf numFmtId="0" fontId="36" fillId="0" borderId="0" xfId="40" quotePrefix="1" applyFont="1"/>
    <xf numFmtId="0" fontId="34" fillId="23" borderId="0" xfId="40" applyFont="1" applyFill="1"/>
    <xf numFmtId="0" fontId="35" fillId="0" borderId="0" xfId="40" applyFont="1" applyAlignment="1">
      <alignment horizontal="left"/>
    </xf>
    <xf numFmtId="0" fontId="43" fillId="23" borderId="0" xfId="40" applyFont="1" applyFill="1"/>
    <xf numFmtId="165" fontId="8" fillId="0" borderId="0" xfId="40" applyNumberFormat="1" applyAlignment="1">
      <alignment horizontal="right"/>
    </xf>
    <xf numFmtId="166" fontId="8" fillId="0" borderId="0" xfId="40" applyNumberFormat="1" applyAlignment="1">
      <alignment horizontal="right"/>
    </xf>
    <xf numFmtId="0" fontId="37" fillId="26" borderId="0" xfId="40" applyFont="1" applyFill="1"/>
    <xf numFmtId="0" fontId="33" fillId="0" borderId="0" xfId="40" applyFont="1" applyAlignment="1">
      <alignment horizontal="right"/>
    </xf>
    <xf numFmtId="0" fontId="29" fillId="0" borderId="0" xfId="40" applyFont="1" applyAlignment="1">
      <alignment horizontal="left"/>
    </xf>
    <xf numFmtId="3" fontId="37" fillId="26" borderId="0" xfId="40" applyNumberFormat="1" applyFont="1" applyFill="1"/>
    <xf numFmtId="3" fontId="39" fillId="0" borderId="0" xfId="40" applyNumberFormat="1" applyFont="1"/>
    <xf numFmtId="0" fontId="43" fillId="0" borderId="0" xfId="40" applyFont="1"/>
    <xf numFmtId="165" fontId="44" fillId="29" borderId="0" xfId="40" applyNumberFormat="1" applyFont="1" applyFill="1" applyAlignment="1">
      <alignment horizontal="left" indent="2"/>
    </xf>
    <xf numFmtId="0" fontId="44" fillId="0" borderId="0" xfId="40" applyFont="1"/>
    <xf numFmtId="165" fontId="43" fillId="28" borderId="0" xfId="40" applyNumberFormat="1" applyFont="1" applyFill="1" applyAlignment="1">
      <alignment horizontal="left" indent="4"/>
    </xf>
    <xf numFmtId="0" fontId="8" fillId="0" borderId="0" xfId="40" quotePrefix="1" applyAlignment="1">
      <alignment horizontal="left"/>
    </xf>
    <xf numFmtId="10" fontId="37" fillId="26" borderId="0" xfId="48" applyNumberFormat="1" applyFont="1" applyFill="1" applyAlignment="1"/>
    <xf numFmtId="10" fontId="39" fillId="0" borderId="0" xfId="48" applyNumberFormat="1" applyFont="1" applyBorder="1"/>
    <xf numFmtId="10" fontId="44" fillId="29" borderId="0" xfId="48" applyNumberFormat="1" applyFont="1" applyFill="1" applyBorder="1" applyAlignment="1">
      <alignment horizontal="right"/>
    </xf>
    <xf numFmtId="10" fontId="43" fillId="28" borderId="0" xfId="48" applyNumberFormat="1" applyFont="1" applyFill="1" applyBorder="1" applyAlignment="1">
      <alignment horizontal="right"/>
    </xf>
    <xf numFmtId="0" fontId="75" fillId="0" borderId="0" xfId="40" applyFont="1" applyAlignment="1">
      <alignment horizontal="right"/>
    </xf>
    <xf numFmtId="0" fontId="9" fillId="0" borderId="0" xfId="40" applyFont="1" applyAlignment="1">
      <alignment horizontal="right"/>
    </xf>
    <xf numFmtId="0" fontId="31" fillId="0" borderId="0" xfId="40" applyFont="1" applyAlignment="1">
      <alignment horizontal="right"/>
    </xf>
    <xf numFmtId="0" fontId="69" fillId="0" borderId="0" xfId="40" applyFont="1" applyAlignment="1">
      <alignment horizontal="right"/>
    </xf>
    <xf numFmtId="173" fontId="37" fillId="26" borderId="0" xfId="48" applyNumberFormat="1" applyFont="1" applyFill="1" applyAlignment="1">
      <alignment horizontal="right"/>
    </xf>
    <xf numFmtId="167" fontId="37" fillId="26" borderId="0" xfId="48" applyNumberFormat="1" applyFont="1" applyFill="1" applyAlignment="1">
      <alignment horizontal="right"/>
    </xf>
    <xf numFmtId="167" fontId="39" fillId="0" borderId="0" xfId="48" applyNumberFormat="1" applyFont="1" applyBorder="1"/>
    <xf numFmtId="167" fontId="44" fillId="29" borderId="0" xfId="42" applyNumberFormat="1" applyFont="1" applyFill="1" applyAlignment="1">
      <alignment horizontal="right"/>
    </xf>
    <xf numFmtId="167" fontId="44" fillId="29" borderId="0" xfId="48" applyNumberFormat="1" applyFont="1" applyFill="1" applyBorder="1" applyAlignment="1">
      <alignment horizontal="right"/>
    </xf>
    <xf numFmtId="167" fontId="44" fillId="0" borderId="0" xfId="40" applyNumberFormat="1" applyFont="1"/>
    <xf numFmtId="167" fontId="43" fillId="28" borderId="0" xfId="42" applyNumberFormat="1" applyFont="1" applyFill="1" applyAlignment="1">
      <alignment horizontal="right"/>
    </xf>
    <xf numFmtId="167" fontId="43" fillId="28" borderId="0" xfId="48" applyNumberFormat="1" applyFont="1" applyFill="1" applyBorder="1" applyAlignment="1">
      <alignment horizontal="right"/>
    </xf>
    <xf numFmtId="165" fontId="44" fillId="29" borderId="0" xfId="40" applyNumberFormat="1" applyFont="1" applyFill="1" applyAlignment="1">
      <alignment horizontal="left" wrapText="1" indent="2"/>
    </xf>
    <xf numFmtId="171" fontId="44" fillId="29" borderId="0" xfId="42" applyNumberFormat="1" applyFont="1" applyFill="1" applyAlignment="1">
      <alignment horizontal="right" vertical="center"/>
    </xf>
    <xf numFmtId="0" fontId="44" fillId="0" borderId="0" xfId="40" applyFont="1" applyAlignment="1">
      <alignment vertical="center"/>
    </xf>
    <xf numFmtId="173" fontId="44" fillId="29" borderId="0" xfId="48" applyNumberFormat="1" applyFont="1" applyFill="1" applyBorder="1" applyAlignment="1">
      <alignment horizontal="right" vertical="center"/>
    </xf>
    <xf numFmtId="10" fontId="44" fillId="29" borderId="0" xfId="48" applyNumberFormat="1" applyFont="1" applyFill="1" applyBorder="1" applyAlignment="1">
      <alignment horizontal="right" vertical="center"/>
    </xf>
    <xf numFmtId="167" fontId="44" fillId="29" borderId="0" xfId="42" applyNumberFormat="1" applyFont="1" applyFill="1" applyAlignment="1">
      <alignment horizontal="right" vertical="center"/>
    </xf>
    <xf numFmtId="3" fontId="78" fillId="0" borderId="0" xfId="40" applyNumberFormat="1" applyFont="1" applyAlignment="1">
      <alignment horizontal="right"/>
    </xf>
    <xf numFmtId="171" fontId="78" fillId="0" borderId="0" xfId="40" applyNumberFormat="1" applyFont="1" applyAlignment="1">
      <alignment horizontal="right"/>
    </xf>
    <xf numFmtId="0" fontId="78" fillId="0" borderId="0" xfId="40" applyFont="1" applyAlignment="1">
      <alignment horizontal="right"/>
    </xf>
    <xf numFmtId="2" fontId="78" fillId="0" borderId="0" xfId="40" applyNumberFormat="1" applyFont="1" applyAlignment="1">
      <alignment horizontal="right"/>
    </xf>
    <xf numFmtId="2" fontId="8" fillId="0" borderId="0" xfId="40" applyNumberFormat="1" applyAlignment="1">
      <alignment horizontal="right"/>
    </xf>
    <xf numFmtId="1" fontId="78" fillId="0" borderId="0" xfId="40" applyNumberFormat="1" applyFont="1" applyAlignment="1">
      <alignment horizontal="right"/>
    </xf>
    <xf numFmtId="0" fontId="82" fillId="26" borderId="0" xfId="40" applyFont="1" applyFill="1"/>
    <xf numFmtId="14" fontId="8" fillId="0" borderId="0" xfId="131" applyNumberFormat="1" applyAlignment="1">
      <alignment horizontal="right"/>
    </xf>
    <xf numFmtId="0" fontId="8" fillId="0" borderId="0" xfId="131"/>
    <xf numFmtId="173" fontId="37" fillId="26" borderId="0" xfId="131" applyNumberFormat="1" applyFont="1" applyFill="1"/>
    <xf numFmtId="0" fontId="78" fillId="0" borderId="0" xfId="40" applyFont="1"/>
    <xf numFmtId="0" fontId="66" fillId="0" borderId="0" xfId="134" applyFont="1" applyAlignment="1">
      <alignment horizontal="right"/>
    </xf>
    <xf numFmtId="0" fontId="80" fillId="0" borderId="0" xfId="135" applyFont="1"/>
    <xf numFmtId="0" fontId="9" fillId="0" borderId="0" xfId="131" applyFont="1"/>
    <xf numFmtId="0" fontId="83" fillId="0" borderId="0" xfId="131" applyFont="1"/>
    <xf numFmtId="0" fontId="44" fillId="0" borderId="0" xfId="131" applyFont="1"/>
    <xf numFmtId="173" fontId="44" fillId="28" borderId="0" xfId="48" applyNumberFormat="1" applyFont="1" applyFill="1" applyBorder="1" applyAlignment="1">
      <alignment horizontal="right"/>
    </xf>
    <xf numFmtId="0" fontId="44" fillId="0" borderId="0" xfId="131" applyFont="1" applyAlignment="1">
      <alignment horizontal="right"/>
    </xf>
    <xf numFmtId="0" fontId="69" fillId="0" borderId="0" xfId="131" applyFont="1"/>
    <xf numFmtId="165" fontId="43" fillId="0" borderId="0" xfId="131" applyNumberFormat="1" applyFont="1" applyAlignment="1">
      <alignment horizontal="left"/>
    </xf>
    <xf numFmtId="0" fontId="43" fillId="0" borderId="0" xfId="131" applyFont="1"/>
    <xf numFmtId="0" fontId="43" fillId="0" borderId="0" xfId="131" applyFont="1" applyAlignment="1">
      <alignment horizontal="right"/>
    </xf>
    <xf numFmtId="165" fontId="43" fillId="0" borderId="0" xfId="131" applyNumberFormat="1" applyFont="1"/>
    <xf numFmtId="0" fontId="84" fillId="0" borderId="0" xfId="40" applyFont="1" applyAlignment="1">
      <alignment horizontal="left"/>
    </xf>
    <xf numFmtId="0" fontId="81" fillId="0" borderId="0" xfId="135" applyFont="1"/>
    <xf numFmtId="182" fontId="37" fillId="26" borderId="0" xfId="40" applyNumberFormat="1" applyFont="1" applyFill="1"/>
    <xf numFmtId="182" fontId="44" fillId="29" borderId="0" xfId="42" applyNumberFormat="1" applyFont="1" applyFill="1" applyAlignment="1">
      <alignment horizontal="right"/>
    </xf>
    <xf numFmtId="182" fontId="43" fillId="28" borderId="0" xfId="42" applyNumberFormat="1" applyFont="1" applyFill="1" applyAlignment="1">
      <alignment horizontal="right"/>
    </xf>
    <xf numFmtId="182" fontId="44" fillId="29" borderId="0" xfId="42" applyNumberFormat="1" applyFont="1" applyFill="1" applyAlignment="1">
      <alignment horizontal="right" vertical="center"/>
    </xf>
    <xf numFmtId="10" fontId="44" fillId="0" borderId="0" xfId="48" applyNumberFormat="1" applyFont="1" applyBorder="1" applyAlignment="1">
      <alignment vertical="center"/>
    </xf>
    <xf numFmtId="1" fontId="8" fillId="0" borderId="0" xfId="40" applyNumberFormat="1"/>
    <xf numFmtId="1" fontId="8" fillId="0" borderId="0" xfId="40" applyNumberFormat="1" applyAlignment="1">
      <alignment horizontal="right"/>
    </xf>
    <xf numFmtId="182" fontId="78" fillId="0" borderId="0" xfId="40" applyNumberFormat="1" applyFont="1" applyAlignment="1">
      <alignment horizontal="right"/>
    </xf>
    <xf numFmtId="0" fontId="9" fillId="0" borderId="0" xfId="0" applyFont="1"/>
    <xf numFmtId="0" fontId="80" fillId="0" borderId="0" xfId="133" applyFont="1"/>
    <xf numFmtId="0" fontId="85" fillId="0" borderId="0" xfId="0" applyFont="1" applyAlignment="1">
      <alignment readingOrder="1"/>
    </xf>
    <xf numFmtId="14" fontId="37" fillId="62" borderId="10" xfId="0" applyNumberFormat="1" applyFont="1" applyFill="1" applyBorder="1" applyAlignment="1">
      <alignment horizontal="center" vertical="center"/>
    </xf>
    <xf numFmtId="14" fontId="37" fillId="62" borderId="11" xfId="0" applyNumberFormat="1" applyFont="1" applyFill="1" applyBorder="1" applyAlignment="1">
      <alignment horizontal="center" vertical="center"/>
    </xf>
    <xf numFmtId="14" fontId="37" fillId="62" borderId="12" xfId="0" applyNumberFormat="1" applyFont="1" applyFill="1" applyBorder="1" applyAlignment="1">
      <alignment horizontal="center" vertical="center"/>
    </xf>
    <xf numFmtId="0" fontId="78" fillId="0" borderId="0" xfId="0" applyFont="1"/>
    <xf numFmtId="172" fontId="37" fillId="25" borderId="0" xfId="0" applyNumberFormat="1" applyFont="1" applyFill="1"/>
    <xf numFmtId="174" fontId="37" fillId="25" borderId="0" xfId="42" applyNumberFormat="1" applyFont="1" applyFill="1" applyAlignment="1">
      <alignment horizontal="right"/>
    </xf>
    <xf numFmtId="0" fontId="80" fillId="0" borderId="0" xfId="136" applyFont="1"/>
    <xf numFmtId="0" fontId="47" fillId="25" borderId="0" xfId="0" applyFont="1" applyFill="1"/>
    <xf numFmtId="182" fontId="37" fillId="26" borderId="0" xfId="42" applyNumberFormat="1" applyFont="1" applyFill="1" applyAlignment="1">
      <alignment horizontal="right"/>
    </xf>
    <xf numFmtId="0" fontId="48" fillId="0" borderId="0" xfId="40" applyFont="1" applyAlignment="1">
      <alignment vertical="center" wrapText="1"/>
    </xf>
    <xf numFmtId="0" fontId="70" fillId="0" borderId="0" xfId="94" applyFont="1" applyAlignment="1">
      <alignment vertical="center" wrapText="1"/>
    </xf>
    <xf numFmtId="0" fontId="41" fillId="23" borderId="0" xfId="0" applyFont="1" applyFill="1"/>
    <xf numFmtId="0" fontId="41" fillId="0" borderId="0" xfId="0" applyFont="1"/>
    <xf numFmtId="14" fontId="88" fillId="0" borderId="0" xfId="0" applyNumberFormat="1" applyFont="1" applyAlignment="1">
      <alignment horizontal="right"/>
    </xf>
    <xf numFmtId="14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0" fontId="89" fillId="0" borderId="0" xfId="0" applyFont="1" applyAlignment="1">
      <alignment horizontal="left"/>
    </xf>
    <xf numFmtId="181" fontId="41" fillId="0" borderId="0" xfId="0" applyNumberFormat="1" applyFont="1" applyAlignment="1">
      <alignment horizontal="right"/>
    </xf>
    <xf numFmtId="17" fontId="89" fillId="0" borderId="0" xfId="0" applyNumberFormat="1" applyFont="1" applyAlignment="1">
      <alignment horizontal="right"/>
    </xf>
    <xf numFmtId="0" fontId="90" fillId="0" borderId="0" xfId="0" applyFont="1" applyAlignment="1">
      <alignment horizontal="right"/>
    </xf>
    <xf numFmtId="0" fontId="91" fillId="0" borderId="0" xfId="0" applyFont="1" applyAlignment="1">
      <alignment horizontal="left"/>
    </xf>
    <xf numFmtId="0" fontId="92" fillId="0" borderId="0" xfId="0" quotePrefix="1" applyFont="1"/>
    <xf numFmtId="181" fontId="41" fillId="0" borderId="0" xfId="48" applyNumberFormat="1" applyFont="1" applyBorder="1" applyAlignment="1">
      <alignment horizontal="right"/>
    </xf>
    <xf numFmtId="0" fontId="92" fillId="0" borderId="0" xfId="0" applyFont="1" applyAlignment="1">
      <alignment horizontal="right"/>
    </xf>
    <xf numFmtId="0" fontId="93" fillId="0" borderId="0" xfId="0" applyFont="1" applyAlignment="1">
      <alignment horizontal="left"/>
    </xf>
    <xf numFmtId="14" fontId="94" fillId="63" borderId="10" xfId="0" applyNumberFormat="1" applyFont="1" applyFill="1" applyBorder="1" applyAlignment="1">
      <alignment horizontal="center" vertical="center"/>
    </xf>
    <xf numFmtId="14" fontId="94" fillId="63" borderId="11" xfId="0" applyNumberFormat="1" applyFont="1" applyFill="1" applyBorder="1" applyAlignment="1">
      <alignment horizontal="center" vertical="center"/>
    </xf>
    <xf numFmtId="14" fontId="94" fillId="63" borderId="12" xfId="0" applyNumberFormat="1" applyFont="1" applyFill="1" applyBorder="1" applyAlignment="1">
      <alignment horizontal="center" vertical="center"/>
    </xf>
    <xf numFmtId="0" fontId="95" fillId="23" borderId="0" xfId="0" applyFont="1" applyFill="1" applyAlignment="1">
      <alignment horizontal="center"/>
    </xf>
    <xf numFmtId="0" fontId="88" fillId="0" borderId="0" xfId="0" applyFont="1"/>
    <xf numFmtId="0" fontId="94" fillId="26" borderId="0" xfId="0" applyFont="1" applyFill="1"/>
    <xf numFmtId="0" fontId="96" fillId="23" borderId="0" xfId="0" applyFont="1" applyFill="1"/>
    <xf numFmtId="0" fontId="96" fillId="0" borderId="0" xfId="0" applyFont="1"/>
    <xf numFmtId="165" fontId="96" fillId="0" borderId="0" xfId="0" applyNumberFormat="1" applyFont="1" applyAlignment="1">
      <alignment horizontal="left"/>
    </xf>
    <xf numFmtId="171" fontId="96" fillId="28" borderId="0" xfId="42" applyNumberFormat="1" applyFont="1" applyFill="1" applyAlignment="1">
      <alignment horizontal="right"/>
    </xf>
    <xf numFmtId="171" fontId="96" fillId="0" borderId="0" xfId="42" applyNumberFormat="1" applyFont="1" applyAlignment="1">
      <alignment horizontal="right"/>
    </xf>
    <xf numFmtId="173" fontId="96" fillId="0" borderId="0" xfId="48" applyNumberFormat="1" applyFont="1" applyFill="1" applyBorder="1" applyAlignment="1">
      <alignment horizontal="right"/>
    </xf>
    <xf numFmtId="171" fontId="96" fillId="23" borderId="0" xfId="0" applyNumberFormat="1" applyFont="1" applyFill="1"/>
    <xf numFmtId="0" fontId="41" fillId="0" borderId="0" xfId="0" applyFont="1" applyAlignment="1">
      <alignment horizontal="left"/>
    </xf>
    <xf numFmtId="0" fontId="96" fillId="0" borderId="0" xfId="0" applyFont="1" applyAlignment="1">
      <alignment horizontal="left"/>
    </xf>
    <xf numFmtId="171" fontId="96" fillId="0" borderId="0" xfId="0" applyNumberFormat="1" applyFont="1"/>
    <xf numFmtId="0" fontId="96" fillId="0" borderId="0" xfId="0" applyFont="1" applyAlignment="1">
      <alignment vertical="center"/>
    </xf>
    <xf numFmtId="172" fontId="96" fillId="28" borderId="0" xfId="48" applyNumberFormat="1" applyFont="1" applyFill="1" applyBorder="1" applyAlignment="1">
      <alignment horizontal="right"/>
    </xf>
    <xf numFmtId="172" fontId="96" fillId="0" borderId="0" xfId="0" applyNumberFormat="1" applyFont="1"/>
    <xf numFmtId="172" fontId="96" fillId="0" borderId="0" xfId="48" applyNumberFormat="1" applyFont="1" applyFill="1" applyBorder="1" applyAlignment="1">
      <alignment horizontal="right"/>
    </xf>
    <xf numFmtId="174" fontId="96" fillId="0" borderId="0" xfId="42" applyNumberFormat="1" applyFont="1" applyAlignment="1">
      <alignment horizontal="right"/>
    </xf>
    <xf numFmtId="165" fontId="96" fillId="0" borderId="0" xfId="0" applyNumberFormat="1" applyFont="1" applyAlignment="1">
      <alignment horizontal="right"/>
    </xf>
    <xf numFmtId="171" fontId="94" fillId="26" borderId="0" xfId="0" applyNumberFormat="1" applyFont="1" applyFill="1"/>
    <xf numFmtId="172" fontId="41" fillId="0" borderId="0" xfId="0" applyNumberFormat="1" applyFont="1"/>
    <xf numFmtId="172" fontId="88" fillId="0" borderId="0" xfId="0" applyNumberFormat="1" applyFont="1"/>
    <xf numFmtId="172" fontId="94" fillId="26" borderId="0" xfId="0" applyNumberFormat="1" applyFont="1" applyFill="1"/>
    <xf numFmtId="0" fontId="71" fillId="0" borderId="0" xfId="94" applyFont="1" applyAlignment="1">
      <alignment vertical="center"/>
    </xf>
    <xf numFmtId="0" fontId="97" fillId="23" borderId="0" xfId="0" applyFont="1" applyFill="1"/>
    <xf numFmtId="0" fontId="97" fillId="0" borderId="0" xfId="0" applyFont="1"/>
    <xf numFmtId="3" fontId="41" fillId="0" borderId="0" xfId="0" applyNumberFormat="1" applyFont="1"/>
    <xf numFmtId="0" fontId="41" fillId="0" borderId="0" xfId="0" quotePrefix="1" applyFont="1"/>
    <xf numFmtId="3" fontId="41" fillId="0" borderId="0" xfId="0" applyNumberFormat="1" applyFont="1" applyAlignment="1">
      <alignment horizontal="right"/>
    </xf>
    <xf numFmtId="0" fontId="99" fillId="0" borderId="0" xfId="0" applyFont="1" applyAlignment="1">
      <alignment horizontal="right"/>
    </xf>
    <xf numFmtId="4" fontId="95" fillId="0" borderId="0" xfId="0" applyNumberFormat="1" applyFont="1" applyAlignment="1">
      <alignment horizontal="right"/>
    </xf>
    <xf numFmtId="174" fontId="95" fillId="0" borderId="0" xfId="0" applyNumberFormat="1" applyFont="1" applyAlignment="1">
      <alignment horizontal="right"/>
    </xf>
    <xf numFmtId="171" fontId="95" fillId="0" borderId="0" xfId="0" applyNumberFormat="1" applyFont="1" applyAlignment="1">
      <alignment horizontal="right"/>
    </xf>
    <xf numFmtId="2" fontId="95" fillId="0" borderId="0" xfId="0" applyNumberFormat="1" applyFont="1" applyAlignment="1">
      <alignment horizontal="right"/>
    </xf>
    <xf numFmtId="0" fontId="41" fillId="23" borderId="0" xfId="0" applyFont="1" applyFill="1" applyAlignment="1">
      <alignment horizontal="right"/>
    </xf>
    <xf numFmtId="0" fontId="100" fillId="0" borderId="0" xfId="0" applyFont="1" applyAlignment="1">
      <alignment horizontal="left"/>
    </xf>
    <xf numFmtId="0" fontId="101" fillId="0" borderId="0" xfId="0" applyFont="1"/>
    <xf numFmtId="0" fontId="101" fillId="0" borderId="0" xfId="0" applyFont="1" applyAlignment="1">
      <alignment horizontal="right"/>
    </xf>
    <xf numFmtId="17" fontId="89" fillId="23" borderId="0" xfId="0" applyNumberFormat="1" applyFont="1" applyFill="1" applyAlignment="1">
      <alignment horizontal="right"/>
    </xf>
    <xf numFmtId="0" fontId="102" fillId="0" borderId="0" xfId="0" applyFont="1" applyAlignment="1">
      <alignment horizontal="left"/>
    </xf>
    <xf numFmtId="0" fontId="94" fillId="0" borderId="0" xfId="0" applyFont="1"/>
    <xf numFmtId="171" fontId="103" fillId="0" borderId="0" xfId="0" applyNumberFormat="1" applyFont="1" applyAlignment="1">
      <alignment horizontal="left"/>
    </xf>
    <xf numFmtId="0" fontId="89" fillId="23" borderId="0" xfId="0" applyFont="1" applyFill="1"/>
    <xf numFmtId="0" fontId="104" fillId="0" borderId="0" xfId="0" applyFont="1" applyAlignment="1">
      <alignment horizontal="left"/>
    </xf>
    <xf numFmtId="0" fontId="94" fillId="0" borderId="0" xfId="0" applyFont="1" applyAlignment="1">
      <alignment horizontal="right"/>
    </xf>
    <xf numFmtId="0" fontId="96" fillId="23" borderId="0" xfId="0" applyFont="1" applyFill="1" applyAlignment="1">
      <alignment vertical="center"/>
    </xf>
    <xf numFmtId="165" fontId="96" fillId="0" borderId="0" xfId="0" applyNumberFormat="1" applyFont="1" applyAlignment="1">
      <alignment horizontal="left" vertical="center" wrapText="1"/>
    </xf>
    <xf numFmtId="171" fontId="96" fillId="28" borderId="0" xfId="42" applyNumberFormat="1" applyFont="1" applyFill="1" applyAlignment="1">
      <alignment horizontal="right" vertical="center"/>
    </xf>
    <xf numFmtId="171" fontId="96" fillId="0" borderId="0" xfId="42" applyNumberFormat="1" applyFont="1" applyAlignment="1">
      <alignment horizontal="right" vertical="center"/>
    </xf>
    <xf numFmtId="0" fontId="96" fillId="0" borderId="0" xfId="0" applyFont="1" applyAlignment="1">
      <alignment horizontal="right"/>
    </xf>
    <xf numFmtId="165" fontId="105" fillId="0" borderId="0" xfId="0" applyNumberFormat="1" applyFont="1" applyAlignment="1">
      <alignment horizontal="left" vertical="center" wrapText="1" indent="2"/>
    </xf>
    <xf numFmtId="173" fontId="96" fillId="0" borderId="0" xfId="48" applyNumberFormat="1" applyFont="1" applyFill="1" applyBorder="1" applyAlignment="1">
      <alignment horizontal="right" vertical="center"/>
    </xf>
    <xf numFmtId="171" fontId="96" fillId="28" borderId="0" xfId="0" applyNumberFormat="1" applyFont="1" applyFill="1" applyAlignment="1">
      <alignment horizontal="right" vertical="center"/>
    </xf>
    <xf numFmtId="171" fontId="96" fillId="0" borderId="0" xfId="0" applyNumberFormat="1" applyFont="1" applyAlignment="1">
      <alignment horizontal="right" vertical="center"/>
    </xf>
    <xf numFmtId="0" fontId="41" fillId="23" borderId="0" xfId="0" applyFont="1" applyFill="1" applyAlignment="1">
      <alignment vertical="center"/>
    </xf>
    <xf numFmtId="0" fontId="94" fillId="26" borderId="0" xfId="0" applyFont="1" applyFill="1" applyAlignment="1">
      <alignment vertical="center"/>
    </xf>
    <xf numFmtId="0" fontId="88" fillId="0" borderId="0" xfId="0" applyFont="1" applyAlignment="1">
      <alignment vertical="center"/>
    </xf>
    <xf numFmtId="171" fontId="94" fillId="26" borderId="0" xfId="42" applyNumberFormat="1" applyFont="1" applyFill="1" applyAlignment="1">
      <alignment horizontal="right" vertical="center"/>
    </xf>
    <xf numFmtId="173" fontId="94" fillId="26" borderId="0" xfId="0" applyNumberFormat="1" applyFont="1" applyFill="1" applyAlignment="1">
      <alignment vertical="center"/>
    </xf>
    <xf numFmtId="171" fontId="88" fillId="0" borderId="0" xfId="0" applyNumberFormat="1" applyFont="1"/>
    <xf numFmtId="171" fontId="96" fillId="28" borderId="0" xfId="0" applyNumberFormat="1" applyFont="1" applyFill="1" applyAlignment="1">
      <alignment horizontal="right"/>
    </xf>
    <xf numFmtId="171" fontId="96" fillId="0" borderId="0" xfId="0" applyNumberFormat="1" applyFont="1" applyAlignment="1">
      <alignment horizontal="right"/>
    </xf>
    <xf numFmtId="165" fontId="105" fillId="0" borderId="0" xfId="0" applyNumberFormat="1" applyFont="1" applyAlignment="1">
      <alignment horizontal="left" vertical="center" wrapText="1" indent="3"/>
    </xf>
    <xf numFmtId="0" fontId="105" fillId="0" borderId="0" xfId="0" applyFont="1"/>
    <xf numFmtId="171" fontId="105" fillId="28" borderId="0" xfId="42" applyNumberFormat="1" applyFont="1" applyFill="1" applyAlignment="1">
      <alignment horizontal="right"/>
    </xf>
    <xf numFmtId="171" fontId="105" fillId="0" borderId="0" xfId="42" applyNumberFormat="1" applyFont="1" applyAlignment="1">
      <alignment horizontal="right"/>
    </xf>
    <xf numFmtId="165" fontId="96" fillId="28" borderId="0" xfId="0" applyNumberFormat="1" applyFont="1" applyFill="1" applyAlignment="1">
      <alignment horizontal="left" vertical="center" wrapText="1"/>
    </xf>
    <xf numFmtId="173" fontId="96" fillId="28" borderId="0" xfId="48" applyNumberFormat="1" applyFont="1" applyFill="1" applyBorder="1" applyAlignment="1">
      <alignment horizontal="right" vertical="center"/>
    </xf>
    <xf numFmtId="171" fontId="94" fillId="26" borderId="0" xfId="42" applyNumberFormat="1" applyFont="1" applyFill="1" applyAlignment="1">
      <alignment horizontal="right"/>
    </xf>
    <xf numFmtId="173" fontId="94" fillId="26" borderId="0" xfId="0" applyNumberFormat="1" applyFont="1" applyFill="1"/>
    <xf numFmtId="165" fontId="96" fillId="0" borderId="0" xfId="0" applyNumberFormat="1" applyFont="1" applyAlignment="1">
      <alignment horizontal="left" indent="1"/>
    </xf>
    <xf numFmtId="165" fontId="105" fillId="0" borderId="0" xfId="0" applyNumberFormat="1" applyFont="1" applyAlignment="1">
      <alignment horizontal="left" indent="2"/>
    </xf>
    <xf numFmtId="171" fontId="41" fillId="0" borderId="0" xfId="0" applyNumberFormat="1" applyFont="1" applyAlignment="1">
      <alignment horizontal="right"/>
    </xf>
    <xf numFmtId="165" fontId="41" fillId="23" borderId="0" xfId="0" applyNumberFormat="1" applyFont="1" applyFill="1"/>
    <xf numFmtId="0" fontId="95" fillId="0" borderId="0" xfId="0" applyFont="1"/>
    <xf numFmtId="0" fontId="106" fillId="0" borderId="0" xfId="0" applyFont="1"/>
    <xf numFmtId="0" fontId="106" fillId="0" borderId="0" xfId="0" applyFont="1" applyAlignment="1">
      <alignment horizontal="left"/>
    </xf>
    <xf numFmtId="0" fontId="100" fillId="0" borderId="0" xfId="0" applyFont="1"/>
    <xf numFmtId="0" fontId="100" fillId="0" borderId="0" xfId="0" applyFont="1" applyAlignment="1">
      <alignment horizontal="right"/>
    </xf>
    <xf numFmtId="0" fontId="106" fillId="0" borderId="0" xfId="0" applyFont="1" applyAlignment="1">
      <alignment horizontal="right"/>
    </xf>
    <xf numFmtId="17" fontId="100" fillId="0" borderId="0" xfId="0" applyNumberFormat="1" applyFont="1" applyAlignment="1">
      <alignment horizontal="right"/>
    </xf>
    <xf numFmtId="0" fontId="107" fillId="0" borderId="0" xfId="0" applyFont="1" applyAlignment="1">
      <alignment horizontal="right"/>
    </xf>
    <xf numFmtId="165" fontId="96" fillId="0" borderId="0" xfId="0" applyNumberFormat="1" applyFont="1" applyAlignment="1">
      <alignment horizontal="left" indent="2"/>
    </xf>
    <xf numFmtId="165" fontId="99" fillId="29" borderId="0" xfId="0" applyNumberFormat="1" applyFont="1" applyFill="1" applyAlignment="1">
      <alignment horizontal="left" indent="1"/>
    </xf>
    <xf numFmtId="171" fontId="99" fillId="29" borderId="0" xfId="42" applyNumberFormat="1" applyFont="1" applyFill="1" applyAlignment="1">
      <alignment horizontal="right"/>
    </xf>
    <xf numFmtId="173" fontId="99" fillId="29" borderId="0" xfId="48" applyNumberFormat="1" applyFont="1" applyFill="1" applyBorder="1" applyAlignment="1">
      <alignment horizontal="right"/>
    </xf>
    <xf numFmtId="0" fontId="94" fillId="26" borderId="0" xfId="0" applyFont="1" applyFill="1" applyAlignment="1">
      <alignment horizontal="left" indent="1"/>
    </xf>
    <xf numFmtId="0" fontId="107" fillId="0" borderId="0" xfId="0" applyFont="1"/>
    <xf numFmtId="165" fontId="96" fillId="28" borderId="0" xfId="0" applyNumberFormat="1" applyFont="1" applyFill="1" applyAlignment="1">
      <alignment horizontal="left" indent="2"/>
    </xf>
    <xf numFmtId="173" fontId="96" fillId="28" borderId="0" xfId="48" applyNumberFormat="1" applyFont="1" applyFill="1" applyBorder="1" applyAlignment="1">
      <alignment horizontal="right"/>
    </xf>
    <xf numFmtId="0" fontId="96" fillId="23" borderId="0" xfId="0" applyFont="1" applyFill="1" applyAlignment="1">
      <alignment horizontal="left"/>
    </xf>
    <xf numFmtId="0" fontId="94" fillId="26" borderId="28" xfId="0" applyFont="1" applyFill="1" applyBorder="1" applyAlignment="1">
      <alignment horizontal="left" indent="1"/>
    </xf>
    <xf numFmtId="171" fontId="94" fillId="26" borderId="28" xfId="42" applyNumberFormat="1" applyFont="1" applyFill="1" applyBorder="1" applyAlignment="1">
      <alignment horizontal="right"/>
    </xf>
    <xf numFmtId="173" fontId="94" fillId="26" borderId="28" xfId="0" applyNumberFormat="1" applyFont="1" applyFill="1" applyBorder="1"/>
    <xf numFmtId="0" fontId="101" fillId="0" borderId="0" xfId="0" applyFont="1" applyAlignment="1">
      <alignment horizontal="left"/>
    </xf>
    <xf numFmtId="0" fontId="101" fillId="23" borderId="0" xfId="0" applyFont="1" applyFill="1"/>
    <xf numFmtId="0" fontId="101" fillId="23" borderId="0" xfId="0" quotePrefix="1" applyFont="1" applyFill="1"/>
    <xf numFmtId="3" fontId="101" fillId="23" borderId="0" xfId="0" applyNumberFormat="1" applyFont="1" applyFill="1" applyAlignment="1">
      <alignment horizontal="right"/>
    </xf>
    <xf numFmtId="0" fontId="101" fillId="23" borderId="0" xfId="0" applyFont="1" applyFill="1" applyAlignment="1">
      <alignment horizontal="right"/>
    </xf>
    <xf numFmtId="166" fontId="101" fillId="23" borderId="0" xfId="0" applyNumberFormat="1" applyFont="1" applyFill="1" applyAlignment="1">
      <alignment horizontal="right"/>
    </xf>
    <xf numFmtId="0" fontId="108" fillId="0" borderId="0" xfId="0" applyFont="1"/>
    <xf numFmtId="166" fontId="41" fillId="0" borderId="0" xfId="0" applyNumberFormat="1" applyFont="1" applyAlignment="1">
      <alignment horizontal="right"/>
    </xf>
    <xf numFmtId="0" fontId="95" fillId="0" borderId="0" xfId="0" applyFont="1" applyAlignment="1">
      <alignment horizontal="right"/>
    </xf>
    <xf numFmtId="10" fontId="41" fillId="0" borderId="0" xfId="48" applyNumberFormat="1" applyFont="1" applyBorder="1" applyAlignment="1">
      <alignment horizontal="right"/>
    </xf>
    <xf numFmtId="171" fontId="41" fillId="0" borderId="0" xfId="0" applyNumberFormat="1" applyFont="1"/>
    <xf numFmtId="0" fontId="106" fillId="0" borderId="0" xfId="0" quotePrefix="1" applyFont="1" applyAlignment="1">
      <alignment horizontal="right"/>
    </xf>
    <xf numFmtId="0" fontId="41" fillId="0" borderId="0" xfId="0" quotePrefix="1" applyFont="1" applyAlignment="1">
      <alignment horizontal="right"/>
    </xf>
    <xf numFmtId="165" fontId="99" fillId="0" borderId="0" xfId="0" applyNumberFormat="1" applyFont="1" applyAlignment="1">
      <alignment horizontal="left" indent="1"/>
    </xf>
    <xf numFmtId="171" fontId="99" fillId="28" borderId="0" xfId="42" applyNumberFormat="1" applyFont="1" applyFill="1" applyAlignment="1">
      <alignment horizontal="right"/>
    </xf>
    <xf numFmtId="171" fontId="99" fillId="0" borderId="0" xfId="42" applyNumberFormat="1" applyFont="1" applyAlignment="1">
      <alignment horizontal="right"/>
    </xf>
    <xf numFmtId="173" fontId="99" fillId="0" borderId="0" xfId="48" applyNumberFormat="1" applyFont="1" applyFill="1" applyBorder="1" applyAlignment="1">
      <alignment horizontal="right"/>
    </xf>
    <xf numFmtId="165" fontId="105" fillId="0" borderId="0" xfId="0" applyNumberFormat="1" applyFont="1" applyAlignment="1">
      <alignment horizontal="left" indent="3"/>
    </xf>
    <xf numFmtId="165" fontId="105" fillId="0" borderId="0" xfId="0" applyNumberFormat="1" applyFont="1" applyAlignment="1">
      <alignment horizontal="left" indent="5"/>
    </xf>
    <xf numFmtId="165" fontId="105" fillId="0" borderId="0" xfId="0" applyNumberFormat="1" applyFont="1" applyAlignment="1">
      <alignment horizontal="left" indent="1"/>
    </xf>
    <xf numFmtId="165" fontId="99" fillId="0" borderId="0" xfId="0" quotePrefix="1" applyNumberFormat="1" applyFont="1" applyAlignment="1">
      <alignment horizontal="left" indent="1"/>
    </xf>
    <xf numFmtId="0" fontId="99" fillId="0" borderId="0" xfId="0" applyFont="1"/>
    <xf numFmtId="0" fontId="98" fillId="23" borderId="0" xfId="0" applyFont="1" applyFill="1" applyAlignment="1">
      <alignment horizontal="left"/>
    </xf>
    <xf numFmtId="165" fontId="99" fillId="29" borderId="0" xfId="0" applyNumberFormat="1" applyFont="1" applyFill="1" applyAlignment="1">
      <alignment horizontal="left"/>
    </xf>
    <xf numFmtId="0" fontId="94" fillId="26" borderId="0" xfId="0" applyFont="1" applyFill="1" applyAlignment="1">
      <alignment horizontal="left"/>
    </xf>
    <xf numFmtId="0" fontId="109" fillId="0" borderId="0" xfId="0" applyFont="1" applyAlignment="1">
      <alignment horizontal="center"/>
    </xf>
    <xf numFmtId="165" fontId="41" fillId="0" borderId="0" xfId="0" applyNumberFormat="1" applyFont="1" applyAlignment="1">
      <alignment horizontal="right"/>
    </xf>
    <xf numFmtId="0" fontId="109" fillId="0" borderId="0" xfId="0" applyFont="1"/>
    <xf numFmtId="181" fontId="41" fillId="0" borderId="0" xfId="48" applyNumberFormat="1" applyFont="1" applyBorder="1"/>
    <xf numFmtId="0" fontId="109" fillId="0" borderId="0" xfId="0" applyFont="1" applyAlignment="1">
      <alignment horizontal="left"/>
    </xf>
    <xf numFmtId="3" fontId="109" fillId="0" borderId="0" xfId="0" applyNumberFormat="1" applyFont="1"/>
    <xf numFmtId="0" fontId="110" fillId="0" borderId="0" xfId="0" applyFont="1" applyAlignment="1">
      <alignment horizontal="left"/>
    </xf>
    <xf numFmtId="0" fontId="110" fillId="0" borderId="0" xfId="0" applyFont="1"/>
    <xf numFmtId="0" fontId="111" fillId="0" borderId="0" xfId="0" applyFont="1" applyAlignment="1">
      <alignment horizontal="left"/>
    </xf>
    <xf numFmtId="0" fontId="112" fillId="0" borderId="0" xfId="0" applyFont="1"/>
    <xf numFmtId="0" fontId="112" fillId="0" borderId="0" xfId="0" applyFont="1" applyAlignment="1">
      <alignment horizontal="right"/>
    </xf>
    <xf numFmtId="17" fontId="111" fillId="0" borderId="0" xfId="0" applyNumberFormat="1" applyFont="1" applyAlignment="1">
      <alignment horizontal="right"/>
    </xf>
    <xf numFmtId="0" fontId="109" fillId="0" borderId="0" xfId="40" applyFont="1" applyAlignment="1">
      <alignment horizontal="right"/>
    </xf>
    <xf numFmtId="0" fontId="110" fillId="23" borderId="0" xfId="0" applyFont="1" applyFill="1"/>
    <xf numFmtId="0" fontId="113" fillId="0" borderId="0" xfId="0" applyFont="1" applyAlignment="1">
      <alignment horizontal="left"/>
    </xf>
    <xf numFmtId="0" fontId="114" fillId="0" borderId="0" xfId="0" applyFont="1"/>
    <xf numFmtId="0" fontId="99" fillId="23" borderId="0" xfId="0" applyFont="1" applyFill="1"/>
    <xf numFmtId="0" fontId="98" fillId="0" borderId="0" xfId="0" applyFont="1"/>
    <xf numFmtId="174" fontId="94" fillId="26" borderId="0" xfId="42" applyNumberFormat="1" applyFont="1" applyFill="1" applyAlignment="1">
      <alignment horizontal="right"/>
    </xf>
    <xf numFmtId="10" fontId="96" fillId="0" borderId="0" xfId="48" applyNumberFormat="1" applyFont="1" applyFill="1" applyBorder="1" applyAlignment="1">
      <alignment horizontal="right"/>
    </xf>
    <xf numFmtId="0" fontId="98" fillId="0" borderId="0" xfId="0" applyFont="1" applyAlignment="1">
      <alignment horizontal="left"/>
    </xf>
    <xf numFmtId="0" fontId="98" fillId="23" borderId="0" xfId="0" applyFont="1" applyFill="1"/>
    <xf numFmtId="171" fontId="99" fillId="0" borderId="0" xfId="0" applyNumberFormat="1" applyFont="1"/>
    <xf numFmtId="0" fontId="97" fillId="0" borderId="0" xfId="40" applyFont="1" applyAlignment="1">
      <alignment horizontal="left"/>
    </xf>
    <xf numFmtId="10" fontId="94" fillId="26" borderId="0" xfId="48" applyNumberFormat="1" applyFont="1" applyFill="1" applyAlignment="1">
      <alignment horizontal="right"/>
    </xf>
    <xf numFmtId="10" fontId="88" fillId="0" borderId="0" xfId="48" applyNumberFormat="1" applyFont="1"/>
    <xf numFmtId="174" fontId="94" fillId="26" borderId="0" xfId="0" applyNumberFormat="1" applyFont="1" applyFill="1"/>
    <xf numFmtId="174" fontId="88" fillId="0" borderId="0" xfId="0" applyNumberFormat="1" applyFont="1"/>
    <xf numFmtId="10" fontId="99" fillId="28" borderId="0" xfId="48" applyNumberFormat="1" applyFont="1" applyFill="1" applyBorder="1" applyAlignment="1">
      <alignment horizontal="right"/>
    </xf>
    <xf numFmtId="10" fontId="99" fillId="0" borderId="0" xfId="48" applyNumberFormat="1" applyFont="1"/>
    <xf numFmtId="10" fontId="99" fillId="0" borderId="0" xfId="48" applyNumberFormat="1" applyFont="1" applyFill="1" applyBorder="1" applyAlignment="1">
      <alignment horizontal="right"/>
    </xf>
    <xf numFmtId="10" fontId="99" fillId="0" borderId="0" xfId="48" applyNumberFormat="1" applyFont="1" applyFill="1"/>
    <xf numFmtId="174" fontId="99" fillId="0" borderId="0" xfId="42" applyNumberFormat="1" applyFont="1" applyAlignment="1">
      <alignment horizontal="right"/>
    </xf>
    <xf numFmtId="174" fontId="99" fillId="0" borderId="0" xfId="48" applyNumberFormat="1" applyFont="1" applyFill="1" applyBorder="1" applyAlignment="1">
      <alignment horizontal="right"/>
    </xf>
    <xf numFmtId="174" fontId="99" fillId="0" borderId="0" xfId="0" applyNumberFormat="1" applyFont="1" applyAlignment="1">
      <alignment horizontal="right"/>
    </xf>
    <xf numFmtId="10" fontId="96" fillId="28" borderId="0" xfId="48" applyNumberFormat="1" applyFont="1" applyFill="1" applyBorder="1" applyAlignment="1">
      <alignment horizontal="right"/>
    </xf>
    <xf numFmtId="0" fontId="97" fillId="0" borderId="0" xfId="40" applyFont="1" applyAlignment="1">
      <alignment vertical="center" wrapText="1"/>
    </xf>
    <xf numFmtId="0" fontId="97" fillId="0" borderId="0" xfId="40" applyFont="1" applyAlignment="1">
      <alignment wrapText="1"/>
    </xf>
    <xf numFmtId="0" fontId="41" fillId="0" borderId="0" xfId="40" applyFont="1"/>
    <xf numFmtId="0" fontId="106" fillId="0" borderId="0" xfId="40" applyFont="1"/>
    <xf numFmtId="0" fontId="100" fillId="0" borderId="0" xfId="40" applyFont="1"/>
    <xf numFmtId="0" fontId="89" fillId="0" borderId="0" xfId="40" applyFont="1" applyAlignment="1">
      <alignment horizontal="left"/>
    </xf>
    <xf numFmtId="165" fontId="99" fillId="0" borderId="0" xfId="0" applyNumberFormat="1" applyFont="1" applyAlignment="1">
      <alignment horizontal="left"/>
    </xf>
    <xf numFmtId="0" fontId="96" fillId="0" borderId="0" xfId="131" applyFont="1"/>
    <xf numFmtId="0" fontId="109" fillId="0" borderId="0" xfId="40" applyFont="1"/>
    <xf numFmtId="173" fontId="94" fillId="26" borderId="0" xfId="131" applyNumberFormat="1" applyFont="1" applyFill="1"/>
    <xf numFmtId="0" fontId="96" fillId="0" borderId="0" xfId="40" applyFont="1"/>
    <xf numFmtId="0" fontId="99" fillId="0" borderId="0" xfId="40" applyFont="1"/>
    <xf numFmtId="182" fontId="99" fillId="28" borderId="0" xfId="42" applyNumberFormat="1" applyFont="1" applyFill="1" applyAlignment="1">
      <alignment horizontal="right"/>
    </xf>
    <xf numFmtId="0" fontId="117" fillId="0" borderId="0" xfId="0" applyFont="1" applyAlignment="1">
      <alignment horizontal="left"/>
    </xf>
    <xf numFmtId="173" fontId="96" fillId="0" borderId="0" xfId="42" applyNumberFormat="1" applyFont="1" applyAlignment="1">
      <alignment horizontal="right"/>
    </xf>
    <xf numFmtId="173" fontId="99" fillId="0" borderId="0" xfId="42" applyNumberFormat="1" applyFont="1" applyAlignment="1">
      <alignment horizontal="right"/>
    </xf>
    <xf numFmtId="172" fontId="100" fillId="0" borderId="0" xfId="0" applyNumberFormat="1" applyFont="1"/>
    <xf numFmtId="165" fontId="103" fillId="0" borderId="0" xfId="0" applyNumberFormat="1" applyFont="1" applyAlignment="1">
      <alignment horizontal="left"/>
    </xf>
    <xf numFmtId="173" fontId="41" fillId="0" borderId="0" xfId="0" applyNumberFormat="1" applyFont="1" applyAlignment="1">
      <alignment horizontal="right"/>
    </xf>
    <xf numFmtId="10" fontId="41" fillId="0" borderId="0" xfId="0" applyNumberFormat="1" applyFont="1"/>
    <xf numFmtId="173" fontId="99" fillId="29" borderId="0" xfId="42" applyNumberFormat="1" applyFont="1" applyFill="1" applyAlignment="1">
      <alignment horizontal="right"/>
    </xf>
    <xf numFmtId="3" fontId="41" fillId="23" borderId="0" xfId="0" applyNumberFormat="1" applyFont="1" applyFill="1" applyAlignment="1">
      <alignment horizontal="left"/>
    </xf>
    <xf numFmtId="3" fontId="41" fillId="23" borderId="0" xfId="0" applyNumberFormat="1" applyFont="1" applyFill="1" applyAlignment="1">
      <alignment horizontal="right"/>
    </xf>
    <xf numFmtId="172" fontId="41" fillId="23" borderId="0" xfId="0" applyNumberFormat="1" applyFont="1" applyFill="1"/>
    <xf numFmtId="2" fontId="41" fillId="23" borderId="0" xfId="0" applyNumberFormat="1" applyFont="1" applyFill="1"/>
    <xf numFmtId="0" fontId="118" fillId="0" borderId="0" xfId="0" applyFont="1"/>
    <xf numFmtId="0" fontId="118" fillId="23" borderId="0" xfId="0" applyFont="1" applyFill="1"/>
    <xf numFmtId="0" fontId="95" fillId="0" borderId="0" xfId="0" quotePrefix="1" applyFont="1" applyAlignment="1">
      <alignment horizontal="right"/>
    </xf>
    <xf numFmtId="0" fontId="112" fillId="0" borderId="0" xfId="0" applyFont="1" applyAlignment="1">
      <alignment horizontal="left"/>
    </xf>
    <xf numFmtId="3" fontId="112" fillId="0" borderId="0" xfId="0" applyNumberFormat="1" applyFont="1" applyAlignment="1">
      <alignment horizontal="right"/>
    </xf>
    <xf numFmtId="3" fontId="106" fillId="0" borderId="0" xfId="0" applyNumberFormat="1" applyFont="1" applyAlignment="1">
      <alignment horizontal="right"/>
    </xf>
    <xf numFmtId="181" fontId="100" fillId="0" borderId="0" xfId="48" applyNumberFormat="1" applyFont="1" applyFill="1" applyBorder="1" applyAlignment="1">
      <alignment horizontal="right"/>
    </xf>
    <xf numFmtId="171" fontId="100" fillId="0" borderId="0" xfId="0" applyNumberFormat="1" applyFont="1" applyAlignment="1">
      <alignment horizontal="right"/>
    </xf>
    <xf numFmtId="0" fontId="106" fillId="0" borderId="0" xfId="0" quotePrefix="1" applyFont="1"/>
    <xf numFmtId="175" fontId="96" fillId="0" borderId="0" xfId="0" applyNumberFormat="1" applyFont="1" applyAlignment="1">
      <alignment horizontal="left"/>
    </xf>
    <xf numFmtId="175" fontId="96" fillId="28" borderId="0" xfId="48" applyNumberFormat="1" applyFont="1" applyFill="1" applyBorder="1" applyAlignment="1">
      <alignment horizontal="right"/>
    </xf>
    <xf numFmtId="175" fontId="96" fillId="0" borderId="0" xfId="48" applyNumberFormat="1" applyFont="1" applyFill="1" applyBorder="1" applyAlignment="1">
      <alignment horizontal="right"/>
    </xf>
    <xf numFmtId="3" fontId="96" fillId="0" borderId="0" xfId="0" applyNumberFormat="1" applyFont="1" applyAlignment="1">
      <alignment horizontal="right"/>
    </xf>
    <xf numFmtId="166" fontId="96" fillId="0" borderId="0" xfId="0" applyNumberFormat="1" applyFont="1" applyAlignment="1">
      <alignment horizontal="right"/>
    </xf>
    <xf numFmtId="175" fontId="94" fillId="26" borderId="0" xfId="0" applyNumberFormat="1" applyFont="1" applyFill="1"/>
    <xf numFmtId="165" fontId="88" fillId="0" borderId="0" xfId="0" applyNumberFormat="1" applyFont="1" applyAlignment="1">
      <alignment horizontal="left"/>
    </xf>
    <xf numFmtId="175" fontId="105" fillId="28" borderId="0" xfId="48" applyNumberFormat="1" applyFont="1" applyFill="1" applyBorder="1" applyAlignment="1">
      <alignment horizontal="right"/>
    </xf>
    <xf numFmtId="175" fontId="105" fillId="0" borderId="0" xfId="48" applyNumberFormat="1" applyFont="1" applyFill="1" applyBorder="1" applyAlignment="1">
      <alignment horizontal="right"/>
    </xf>
    <xf numFmtId="3" fontId="105" fillId="0" borderId="0" xfId="0" applyNumberFormat="1" applyFont="1" applyAlignment="1">
      <alignment horizontal="right"/>
    </xf>
    <xf numFmtId="173" fontId="105" fillId="0" borderId="0" xfId="48" applyNumberFormat="1" applyFont="1" applyFill="1" applyBorder="1" applyAlignment="1">
      <alignment horizontal="right"/>
    </xf>
    <xf numFmtId="175" fontId="106" fillId="0" borderId="0" xfId="0" applyNumberFormat="1" applyFont="1"/>
    <xf numFmtId="171" fontId="96" fillId="27" borderId="0" xfId="42" applyNumberFormat="1" applyFont="1" applyFill="1" applyAlignment="1">
      <alignment horizontal="right"/>
    </xf>
    <xf numFmtId="175" fontId="96" fillId="27" borderId="0" xfId="48" applyNumberFormat="1" applyFont="1" applyFill="1" applyBorder="1" applyAlignment="1">
      <alignment horizontal="right"/>
    </xf>
    <xf numFmtId="0" fontId="119" fillId="0" borderId="0" xfId="0" applyFont="1"/>
    <xf numFmtId="171" fontId="119" fillId="24" borderId="0" xfId="42" applyNumberFormat="1" applyFont="1" applyFill="1" applyAlignment="1">
      <alignment horizontal="right"/>
    </xf>
    <xf numFmtId="3" fontId="95" fillId="0" borderId="0" xfId="0" applyNumberFormat="1" applyFont="1" applyAlignment="1">
      <alignment horizontal="right"/>
    </xf>
    <xf numFmtId="14" fontId="94" fillId="62" borderId="10" xfId="0" applyNumberFormat="1" applyFont="1" applyFill="1" applyBorder="1" applyAlignment="1">
      <alignment horizontal="center" vertical="center"/>
    </xf>
    <xf numFmtId="14" fontId="94" fillId="62" borderId="11" xfId="0" applyNumberFormat="1" applyFont="1" applyFill="1" applyBorder="1" applyAlignment="1">
      <alignment horizontal="center" vertical="center"/>
    </xf>
    <xf numFmtId="165" fontId="96" fillId="28" borderId="0" xfId="0" applyNumberFormat="1" applyFont="1" applyFill="1" applyAlignment="1">
      <alignment horizontal="left"/>
    </xf>
    <xf numFmtId="3" fontId="118" fillId="0" borderId="0" xfId="0" applyNumberFormat="1" applyFont="1" applyAlignment="1">
      <alignment horizontal="center"/>
    </xf>
    <xf numFmtId="165" fontId="96" fillId="27" borderId="0" xfId="0" applyNumberFormat="1" applyFont="1" applyFill="1" applyAlignment="1">
      <alignment horizontal="left"/>
    </xf>
    <xf numFmtId="0" fontId="106" fillId="0" borderId="0" xfId="0" applyFont="1" applyAlignment="1">
      <alignment horizontal="center"/>
    </xf>
    <xf numFmtId="3" fontId="96" fillId="0" borderId="0" xfId="131" applyNumberFormat="1" applyFont="1" applyAlignment="1">
      <alignment horizontal="right"/>
    </xf>
    <xf numFmtId="165" fontId="95" fillId="0" borderId="0" xfId="0" applyNumberFormat="1" applyFont="1" applyAlignment="1">
      <alignment horizontal="right"/>
    </xf>
    <xf numFmtId="0" fontId="88" fillId="0" borderId="0" xfId="131" applyFont="1"/>
    <xf numFmtId="3" fontId="106" fillId="0" borderId="0" xfId="131" applyNumberFormat="1" applyFont="1" applyAlignment="1">
      <alignment horizontal="right"/>
    </xf>
    <xf numFmtId="171" fontId="96" fillId="0" borderId="0" xfId="131" applyNumberFormat="1" applyFont="1"/>
    <xf numFmtId="0" fontId="105" fillId="0" borderId="0" xfId="131" applyFont="1"/>
    <xf numFmtId="3" fontId="105" fillId="0" borderId="0" xfId="131" applyNumberFormat="1" applyFont="1" applyAlignment="1">
      <alignment horizontal="right"/>
    </xf>
    <xf numFmtId="3" fontId="95" fillId="64" borderId="0" xfId="0" applyNumberFormat="1" applyFont="1" applyFill="1" applyAlignment="1">
      <alignment horizontal="left"/>
    </xf>
    <xf numFmtId="165" fontId="118" fillId="0" borderId="0" xfId="0" applyNumberFormat="1" applyFont="1" applyAlignment="1">
      <alignment horizontal="center"/>
    </xf>
    <xf numFmtId="14" fontId="109" fillId="0" borderId="0" xfId="0" applyNumberFormat="1" applyFont="1" applyAlignment="1">
      <alignment horizontal="right"/>
    </xf>
    <xf numFmtId="14" fontId="109" fillId="0" borderId="0" xfId="40" applyNumberFormat="1" applyFont="1"/>
    <xf numFmtId="14" fontId="109" fillId="64" borderId="0" xfId="0" applyNumberFormat="1" applyFont="1" applyFill="1" applyAlignment="1">
      <alignment horizontal="right"/>
    </xf>
    <xf numFmtId="0" fontId="120" fillId="0" borderId="0" xfId="40" applyFont="1"/>
    <xf numFmtId="0" fontId="121" fillId="0" borderId="0" xfId="40" applyFont="1"/>
    <xf numFmtId="0" fontId="106" fillId="0" borderId="0" xfId="40" quotePrefix="1" applyFont="1"/>
    <xf numFmtId="14" fontId="99" fillId="29" borderId="13" xfId="0" applyNumberFormat="1" applyFont="1" applyFill="1" applyBorder="1" applyAlignment="1">
      <alignment horizontal="center" vertical="center" wrapText="1"/>
    </xf>
    <xf numFmtId="14" fontId="99" fillId="29" borderId="13" xfId="0" applyNumberFormat="1" applyFont="1" applyFill="1" applyBorder="1" applyAlignment="1">
      <alignment horizontal="center" vertical="center"/>
    </xf>
    <xf numFmtId="0" fontId="123" fillId="0" borderId="0" xfId="93" applyFont="1" applyAlignment="1">
      <alignment horizontal="left"/>
    </xf>
    <xf numFmtId="169" fontId="99" fillId="27" borderId="0" xfId="42" applyNumberFormat="1" applyFont="1" applyFill="1" applyAlignment="1">
      <alignment horizontal="right"/>
    </xf>
    <xf numFmtId="172" fontId="99" fillId="27" borderId="0" xfId="48" applyNumberFormat="1" applyFont="1" applyFill="1" applyBorder="1" applyAlignment="1">
      <alignment horizontal="right"/>
    </xf>
    <xf numFmtId="0" fontId="96" fillId="0" borderId="0" xfId="40" quotePrefix="1" applyFont="1"/>
    <xf numFmtId="169" fontId="99" fillId="0" borderId="0" xfId="42" applyNumberFormat="1" applyFont="1" applyAlignment="1">
      <alignment horizontal="right"/>
    </xf>
    <xf numFmtId="172" fontId="99" fillId="0" borderId="0" xfId="48" applyNumberFormat="1" applyFont="1" applyFill="1" applyBorder="1" applyAlignment="1">
      <alignment horizontal="right"/>
    </xf>
    <xf numFmtId="169" fontId="88" fillId="0" borderId="0" xfId="42" applyNumberFormat="1" applyFont="1" applyAlignment="1">
      <alignment horizontal="right"/>
    </xf>
    <xf numFmtId="172" fontId="88" fillId="0" borderId="0" xfId="42" applyNumberFormat="1" applyFont="1" applyAlignment="1">
      <alignment horizontal="right"/>
    </xf>
    <xf numFmtId="0" fontId="41" fillId="26" borderId="0" xfId="40" applyFont="1" applyFill="1"/>
    <xf numFmtId="169" fontId="94" fillId="26" borderId="0" xfId="42" applyNumberFormat="1" applyFont="1" applyFill="1" applyAlignment="1">
      <alignment horizontal="right"/>
    </xf>
    <xf numFmtId="172" fontId="94" fillId="26" borderId="0" xfId="42" applyNumberFormat="1" applyFont="1" applyFill="1" applyAlignment="1">
      <alignment horizontal="right"/>
    </xf>
    <xf numFmtId="169" fontId="99" fillId="28" borderId="0" xfId="42" applyNumberFormat="1" applyFont="1" applyFill="1" applyAlignment="1">
      <alignment horizontal="right"/>
    </xf>
    <xf numFmtId="172" fontId="99" fillId="28" borderId="0" xfId="48" applyNumberFormat="1" applyFont="1" applyFill="1" applyBorder="1" applyAlignment="1">
      <alignment horizontal="right"/>
    </xf>
    <xf numFmtId="183" fontId="99" fillId="0" borderId="0" xfId="48" applyNumberFormat="1" applyFont="1" applyFill="1" applyBorder="1" applyAlignment="1">
      <alignment horizontal="right"/>
    </xf>
    <xf numFmtId="0" fontId="124" fillId="0" borderId="0" xfId="93" applyFont="1" applyAlignment="1">
      <alignment horizontal="left"/>
    </xf>
    <xf numFmtId="0" fontId="105" fillId="0" borderId="0" xfId="40" applyFont="1"/>
    <xf numFmtId="169" fontId="105" fillId="28" borderId="0" xfId="42" applyNumberFormat="1" applyFont="1" applyFill="1" applyAlignment="1">
      <alignment horizontal="right"/>
    </xf>
    <xf numFmtId="172" fontId="105" fillId="28" borderId="0" xfId="48" applyNumberFormat="1" applyFont="1" applyFill="1" applyBorder="1" applyAlignment="1">
      <alignment horizontal="right"/>
    </xf>
    <xf numFmtId="0" fontId="105" fillId="0" borderId="0" xfId="40" quotePrefix="1" applyFont="1"/>
    <xf numFmtId="169" fontId="105" fillId="0" borderId="0" xfId="42" applyNumberFormat="1" applyFont="1" applyAlignment="1">
      <alignment horizontal="right"/>
    </xf>
    <xf numFmtId="172" fontId="105" fillId="0" borderId="0" xfId="48" applyNumberFormat="1" applyFont="1" applyFill="1" applyBorder="1" applyAlignment="1">
      <alignment horizontal="right"/>
    </xf>
    <xf numFmtId="172" fontId="125" fillId="28" borderId="0" xfId="48" applyNumberFormat="1" applyFont="1" applyFill="1" applyBorder="1" applyAlignment="1">
      <alignment horizontal="right"/>
    </xf>
    <xf numFmtId="169" fontId="125" fillId="28" borderId="0" xfId="42" applyNumberFormat="1" applyFont="1" applyFill="1" applyAlignment="1">
      <alignment horizontal="right"/>
    </xf>
    <xf numFmtId="172" fontId="125" fillId="0" borderId="0" xfId="48" applyNumberFormat="1" applyFont="1" applyFill="1" applyBorder="1" applyAlignment="1">
      <alignment horizontal="right"/>
    </xf>
    <xf numFmtId="169" fontId="125" fillId="0" borderId="0" xfId="42" applyNumberFormat="1" applyFont="1" applyAlignment="1">
      <alignment horizontal="right"/>
    </xf>
    <xf numFmtId="182" fontId="99" fillId="0" borderId="0" xfId="42" applyNumberFormat="1" applyFont="1" applyAlignment="1">
      <alignment horizontal="right"/>
    </xf>
    <xf numFmtId="170" fontId="94" fillId="26" borderId="0" xfId="42" applyNumberFormat="1" applyFont="1" applyFill="1" applyAlignment="1">
      <alignment horizontal="right"/>
    </xf>
    <xf numFmtId="10" fontId="41" fillId="0" borderId="0" xfId="48" applyNumberFormat="1" applyFont="1" applyBorder="1"/>
    <xf numFmtId="165" fontId="41" fillId="0" borderId="0" xfId="40" applyNumberFormat="1" applyFont="1"/>
    <xf numFmtId="165" fontId="96" fillId="64" borderId="0" xfId="0" applyNumberFormat="1" applyFont="1" applyFill="1" applyAlignment="1">
      <alignment horizontal="left"/>
    </xf>
    <xf numFmtId="0" fontId="96" fillId="64" borderId="0" xfId="0" applyFont="1" applyFill="1"/>
    <xf numFmtId="171" fontId="96" fillId="64" borderId="0" xfId="42" applyNumberFormat="1" applyFont="1" applyFill="1" applyAlignment="1">
      <alignment horizontal="right"/>
    </xf>
    <xf numFmtId="173" fontId="96" fillId="64" borderId="0" xfId="48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47" fillId="26" borderId="0" xfId="0" applyFont="1" applyFill="1" applyAlignment="1">
      <alignment vertical="center"/>
    </xf>
    <xf numFmtId="0" fontId="126" fillId="65" borderId="0" xfId="0" applyFont="1" applyFill="1"/>
    <xf numFmtId="0" fontId="127" fillId="0" borderId="0" xfId="0" applyFont="1" applyAlignment="1">
      <alignment horizontal="left"/>
    </xf>
    <xf numFmtId="181" fontId="106" fillId="0" borderId="0" xfId="48" applyNumberFormat="1" applyFont="1" applyFill="1" applyBorder="1" applyAlignment="1">
      <alignment horizontal="right"/>
    </xf>
    <xf numFmtId="0" fontId="98" fillId="23" borderId="0" xfId="0" applyFont="1" applyFill="1" applyAlignment="1">
      <alignment horizontal="left" wrapText="1"/>
    </xf>
    <xf numFmtId="0" fontId="34" fillId="0" borderId="0" xfId="0" applyFont="1"/>
    <xf numFmtId="0" fontId="128" fillId="0" borderId="0" xfId="0" applyFont="1"/>
    <xf numFmtId="0" fontId="115" fillId="0" borderId="0" xfId="141" applyFont="1"/>
    <xf numFmtId="0" fontId="115" fillId="0" borderId="0" xfId="141" applyFont="1" applyAlignment="1">
      <alignment wrapText="1"/>
    </xf>
    <xf numFmtId="171" fontId="97" fillId="0" borderId="0" xfId="40" applyNumberFormat="1" applyFont="1" applyAlignment="1">
      <alignment vertical="center" wrapText="1"/>
    </xf>
    <xf numFmtId="171" fontId="97" fillId="0" borderId="0" xfId="40" applyNumberFormat="1" applyFont="1" applyAlignment="1">
      <alignment wrapText="1"/>
    </xf>
    <xf numFmtId="14" fontId="94" fillId="63" borderId="15" xfId="0" applyNumberFormat="1" applyFont="1" applyFill="1" applyBorder="1" applyAlignment="1">
      <alignment horizontal="center" vertical="center"/>
    </xf>
    <xf numFmtId="3" fontId="98" fillId="0" borderId="0" xfId="0" applyNumberFormat="1" applyFont="1" applyAlignment="1">
      <alignment horizontal="left" vertical="top" wrapText="1"/>
    </xf>
    <xf numFmtId="14" fontId="94" fillId="30" borderId="9" xfId="0" applyNumberFormat="1" applyFont="1" applyFill="1" applyBorder="1" applyAlignment="1">
      <alignment horizontal="center" vertical="center"/>
    </xf>
    <xf numFmtId="14" fontId="94" fillId="30" borderId="14" xfId="0" applyNumberFormat="1" applyFont="1" applyFill="1" applyBorder="1" applyAlignment="1">
      <alignment horizontal="center" vertical="center"/>
    </xf>
    <xf numFmtId="0" fontId="100" fillId="0" borderId="0" xfId="0" applyFont="1" applyAlignment="1">
      <alignment horizontal="center"/>
    </xf>
    <xf numFmtId="0" fontId="116" fillId="0" borderId="0" xfId="0" applyFont="1" applyAlignment="1">
      <alignment horizontal="left"/>
    </xf>
    <xf numFmtId="14" fontId="99" fillId="27" borderId="18" xfId="0" applyNumberFormat="1" applyFont="1" applyFill="1" applyBorder="1" applyAlignment="1">
      <alignment horizontal="center" vertical="center"/>
    </xf>
    <xf numFmtId="14" fontId="99" fillId="27" borderId="19" xfId="0" applyNumberFormat="1" applyFont="1" applyFill="1" applyBorder="1" applyAlignment="1">
      <alignment horizontal="center" vertical="center"/>
    </xf>
    <xf numFmtId="14" fontId="94" fillId="30" borderId="16" xfId="0" applyNumberFormat="1" applyFont="1" applyFill="1" applyBorder="1" applyAlignment="1">
      <alignment horizontal="center" vertical="center"/>
    </xf>
    <xf numFmtId="14" fontId="94" fillId="30" borderId="17" xfId="0" applyNumberFormat="1" applyFont="1" applyFill="1" applyBorder="1" applyAlignment="1">
      <alignment horizontal="center" vertical="center"/>
    </xf>
    <xf numFmtId="14" fontId="122" fillId="30" borderId="0" xfId="0" applyNumberFormat="1" applyFont="1" applyFill="1" applyAlignment="1">
      <alignment horizontal="center"/>
    </xf>
    <xf numFmtId="0" fontId="122" fillId="30" borderId="0" xfId="0" applyFont="1" applyFill="1" applyAlignment="1">
      <alignment horizontal="center"/>
    </xf>
    <xf numFmtId="14" fontId="94" fillId="62" borderId="15" xfId="0" applyNumberFormat="1" applyFont="1" applyFill="1" applyBorder="1" applyAlignment="1">
      <alignment horizontal="center" vertical="center"/>
    </xf>
    <xf numFmtId="14" fontId="37" fillId="30" borderId="9" xfId="40" applyNumberFormat="1" applyFont="1" applyFill="1" applyBorder="1" applyAlignment="1">
      <alignment horizontal="center" vertical="center"/>
    </xf>
    <xf numFmtId="14" fontId="37" fillId="30" borderId="14" xfId="40" applyNumberFormat="1" applyFont="1" applyFill="1" applyBorder="1" applyAlignment="1">
      <alignment horizontal="center" vertical="center"/>
    </xf>
    <xf numFmtId="0" fontId="85" fillId="0" borderId="0" xfId="0" applyFont="1" applyAlignment="1">
      <alignment horizontal="left" vertical="center" wrapText="1" readingOrder="1"/>
    </xf>
    <xf numFmtId="0" fontId="85" fillId="0" borderId="0" xfId="0" applyFont="1" applyAlignment="1">
      <alignment horizontal="left" wrapText="1" readingOrder="1"/>
    </xf>
    <xf numFmtId="14" fontId="37" fillId="62" borderId="15" xfId="0" applyNumberFormat="1" applyFont="1" applyFill="1" applyBorder="1" applyAlignment="1">
      <alignment horizontal="center" vertical="center"/>
    </xf>
    <xf numFmtId="0" fontId="39" fillId="0" borderId="0" xfId="40" applyFont="1" applyAlignment="1">
      <alignment horizontal="center"/>
    </xf>
  </cellXfs>
  <cellStyles count="1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2" xfId="72" builtinId="34" hidden="1"/>
    <cellStyle name="20% - Énfasis2 2" xfId="100" xr:uid="{00000000-0005-0000-0000-000009000000}"/>
    <cellStyle name="20% - Énfasis3" xfId="76" builtinId="38" hidden="1"/>
    <cellStyle name="20% - Énfasis3 2" xfId="101" xr:uid="{00000000-0005-0000-0000-00000B000000}"/>
    <cellStyle name="20% - Énfasis4" xfId="80" builtinId="42" hidden="1"/>
    <cellStyle name="20% - Énfasis4 2" xfId="102" xr:uid="{00000000-0005-0000-0000-00000D000000}"/>
    <cellStyle name="20% - Énfasis5" xfId="84" builtinId="46" hidden="1"/>
    <cellStyle name="20% - Énfasis5 2" xfId="103" xr:uid="{00000000-0005-0000-0000-00000F000000}"/>
    <cellStyle name="20% - Énfasis6" xfId="88" builtinId="50" hidden="1"/>
    <cellStyle name="20% - Énfasis6 2" xfId="104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40% - Énfasis1" xfId="69" builtinId="31" hidden="1"/>
    <cellStyle name="40% - Énfasis1 2" xfId="105" xr:uid="{00000000-0005-0000-0000-000019000000}"/>
    <cellStyle name="40% - Énfasis2" xfId="73" builtinId="35" hidden="1"/>
    <cellStyle name="40% - Énfasis2 2" xfId="106" xr:uid="{00000000-0005-0000-0000-00001B000000}"/>
    <cellStyle name="40% - Énfasis3" xfId="77" builtinId="39" hidden="1"/>
    <cellStyle name="40% - Énfasis3 2" xfId="107" xr:uid="{00000000-0005-0000-0000-00001D000000}"/>
    <cellStyle name="40% - Énfasis4" xfId="81" builtinId="43" hidden="1"/>
    <cellStyle name="40% - Énfasis4 2" xfId="108" xr:uid="{00000000-0005-0000-0000-00001F000000}"/>
    <cellStyle name="40% - Énfasis5" xfId="85" builtinId="47" hidden="1"/>
    <cellStyle name="40% - Énfasis5 2" xfId="109" xr:uid="{00000000-0005-0000-0000-000021000000}"/>
    <cellStyle name="40% - Énfasis6" xfId="89" builtinId="51" hidden="1"/>
    <cellStyle name="40% - Énfasis6 2" xfId="110" xr:uid="{00000000-0005-0000-0000-000023000000}"/>
    <cellStyle name="60% - Accent1" xfId="13" xr:uid="{00000000-0005-0000-0000-000024000000}"/>
    <cellStyle name="60% - Accent2" xfId="14" xr:uid="{00000000-0005-0000-0000-000025000000}"/>
    <cellStyle name="60% - Accent3" xfId="15" xr:uid="{00000000-0005-0000-0000-000026000000}"/>
    <cellStyle name="60% - Accent4" xfId="16" xr:uid="{00000000-0005-0000-0000-000027000000}"/>
    <cellStyle name="60% - Accent5" xfId="17" xr:uid="{00000000-0005-0000-0000-000028000000}"/>
    <cellStyle name="60% - Accent6" xfId="18" xr:uid="{00000000-0005-0000-0000-000029000000}"/>
    <cellStyle name="60% - Énfasis1" xfId="70" builtinId="32" hidden="1"/>
    <cellStyle name="60% - Énfasis2" xfId="74" builtinId="36" hidden="1"/>
    <cellStyle name="60% - Énfasis3" xfId="78" builtinId="40" hidden="1"/>
    <cellStyle name="60% - Énfasis4" xfId="82" builtinId="44" hidden="1"/>
    <cellStyle name="60% - Énfasis5" xfId="86" builtinId="48" hidden="1"/>
    <cellStyle name="60% - Énfasis6" xfId="90" builtinId="52" hidden="1"/>
    <cellStyle name="Accent1" xfId="19" xr:uid="{00000000-0005-0000-0000-000030000000}"/>
    <cellStyle name="Accent2" xfId="20" xr:uid="{00000000-0005-0000-0000-000031000000}"/>
    <cellStyle name="Accent3" xfId="21" xr:uid="{00000000-0005-0000-0000-000032000000}"/>
    <cellStyle name="Accent4" xfId="22" xr:uid="{00000000-0005-0000-0000-000033000000}"/>
    <cellStyle name="Accent5" xfId="23" xr:uid="{00000000-0005-0000-0000-000034000000}"/>
    <cellStyle name="Accent6" xfId="24" xr:uid="{00000000-0005-0000-0000-000035000000}"/>
    <cellStyle name="Bad" xfId="25" xr:uid="{00000000-0005-0000-0000-000036000000}"/>
    <cellStyle name="Bueno" xfId="57" builtinId="26" hidden="1"/>
    <cellStyle name="Calculation" xfId="26" xr:uid="{00000000-0005-0000-0000-000038000000}"/>
    <cellStyle name="Cálculo" xfId="61" builtinId="22" hidden="1"/>
    <cellStyle name="Celda de comprobación" xfId="63" builtinId="23" hidden="1"/>
    <cellStyle name="Celda vinculada" xfId="62" builtinId="24" hidden="1"/>
    <cellStyle name="Check Cell" xfId="27" xr:uid="{00000000-0005-0000-0000-00003C000000}"/>
    <cellStyle name="Dia" xfId="111" xr:uid="{00000000-0005-0000-0000-00003D000000}"/>
    <cellStyle name="Encabez1" xfId="112" xr:uid="{00000000-0005-0000-0000-00003E000000}"/>
    <cellStyle name="Encabez2" xfId="113" xr:uid="{00000000-0005-0000-0000-00003F000000}"/>
    <cellStyle name="Encabezado 1" xfId="53" builtinId="16" hidden="1"/>
    <cellStyle name="Encabezado 4" xfId="56" builtinId="19" hidden="1"/>
    <cellStyle name="Énfasis1" xfId="67" builtinId="29" hidden="1"/>
    <cellStyle name="Énfasis2" xfId="71" builtinId="33" hidden="1"/>
    <cellStyle name="Énfasis3" xfId="75" builtinId="37" hidden="1"/>
    <cellStyle name="Énfasis4" xfId="79" builtinId="41" hidden="1"/>
    <cellStyle name="Énfasis5" xfId="83" builtinId="45" hidden="1"/>
    <cellStyle name="Énfasis6" xfId="87" builtinId="49" hidden="1"/>
    <cellStyle name="Entrada" xfId="59" builtinId="20" hidden="1"/>
    <cellStyle name="Euro" xfId="114" xr:uid="{00000000-0005-0000-0000-000048000000}"/>
    <cellStyle name="Euro 2" xfId="115" xr:uid="{00000000-0005-0000-0000-000049000000}"/>
    <cellStyle name="Euro 3" xfId="116" xr:uid="{00000000-0005-0000-0000-00004A000000}"/>
    <cellStyle name="Explanatory Text" xfId="28" xr:uid="{00000000-0005-0000-0000-00004B000000}"/>
    <cellStyle name="Fijo" xfId="117" xr:uid="{00000000-0005-0000-0000-00004C000000}"/>
    <cellStyle name="Financiero" xfId="118" xr:uid="{00000000-0005-0000-0000-00004D000000}"/>
    <cellStyle name="Good" xfId="29" xr:uid="{00000000-0005-0000-0000-00004E000000}"/>
    <cellStyle name="Heading 1" xfId="30" xr:uid="{00000000-0005-0000-0000-00004F000000}"/>
    <cellStyle name="Heading 2" xfId="31" xr:uid="{00000000-0005-0000-0000-000050000000}"/>
    <cellStyle name="Heading 3" xfId="32" xr:uid="{00000000-0005-0000-0000-000051000000}"/>
    <cellStyle name="Heading 4" xfId="33" xr:uid="{00000000-0005-0000-0000-000052000000}"/>
    <cellStyle name="Incorrecto" xfId="58" builtinId="27" hidden="1"/>
    <cellStyle name="Input" xfId="34" xr:uid="{00000000-0005-0000-0000-000054000000}"/>
    <cellStyle name="Linked Cell" xfId="35" xr:uid="{00000000-0005-0000-0000-000055000000}"/>
    <cellStyle name="MAND_x000d_CHECK.COMMAND_x000e_RENAME.COMMAND_x0008_SHOW.BAR_x000b_DELETE.MENU_x000e_DELETE.COMMAND_x000e_GET.CHA" xfId="119" xr:uid="{00000000-0005-0000-0000-000056000000}"/>
    <cellStyle name="Millares 2" xfId="36" xr:uid="{00000000-0005-0000-0000-000057000000}"/>
    <cellStyle name="Millares 3" xfId="37" xr:uid="{00000000-0005-0000-0000-000058000000}"/>
    <cellStyle name="Monetario" xfId="120" xr:uid="{00000000-0005-0000-0000-000059000000}"/>
    <cellStyle name="Normal" xfId="0" builtinId="0"/>
    <cellStyle name="Normal 10" xfId="98" xr:uid="{00000000-0005-0000-0000-00005B000000}"/>
    <cellStyle name="Normal 11" xfId="38" xr:uid="{00000000-0005-0000-0000-00005C000000}"/>
    <cellStyle name="Normal 12" xfId="131" xr:uid="{00000000-0005-0000-0000-00005D000000}"/>
    <cellStyle name="Normal 2" xfId="39" xr:uid="{00000000-0005-0000-0000-00005E000000}"/>
    <cellStyle name="Normal 2 2" xfId="40" xr:uid="{00000000-0005-0000-0000-00005F000000}"/>
    <cellStyle name="Normal 2 2 2" xfId="91" xr:uid="{00000000-0005-0000-0000-000060000000}"/>
    <cellStyle name="Normal 2 3" xfId="121" xr:uid="{00000000-0005-0000-0000-000061000000}"/>
    <cellStyle name="Normal 2 4" xfId="94" xr:uid="{00000000-0005-0000-0000-000062000000}"/>
    <cellStyle name="Normal 2 6" xfId="129" xr:uid="{00000000-0005-0000-0000-000063000000}"/>
    <cellStyle name="Normal 22" xfId="92" xr:uid="{00000000-0005-0000-0000-000064000000}"/>
    <cellStyle name="Normal 25" xfId="130" xr:uid="{00000000-0005-0000-0000-000065000000}"/>
    <cellStyle name="Normal 25 2" xfId="133" xr:uid="{00000000-0005-0000-0000-000066000000}"/>
    <cellStyle name="Normal 25 2 2" xfId="136" xr:uid="{00000000-0005-0000-0000-000067000000}"/>
    <cellStyle name="Normal 25 2 3" xfId="139" xr:uid="{799AC513-4E6D-4921-9933-D5076FD30AF8}"/>
    <cellStyle name="Normal 25 3" xfId="135" xr:uid="{00000000-0005-0000-0000-000068000000}"/>
    <cellStyle name="Normal 25 4" xfId="138" xr:uid="{6FA5E9C8-F726-4E54-BE64-BCC5D7DF2ADE}"/>
    <cellStyle name="Normal 25 5" xfId="141" xr:uid="{A7468CB6-6288-4C6E-B6CE-8B1435F7D30E}"/>
    <cellStyle name="Normal 3" xfId="41" xr:uid="{00000000-0005-0000-0000-000069000000}"/>
    <cellStyle name="Normal 3 2" xfId="122" xr:uid="{00000000-0005-0000-0000-00006A000000}"/>
    <cellStyle name="Normal 3 8" xfId="140" xr:uid="{A3143B32-200A-4BDC-A14D-AB85A70E5987}"/>
    <cellStyle name="Normal 4" xfId="42" xr:uid="{00000000-0005-0000-0000-00006B000000}"/>
    <cellStyle name="Normal 5" xfId="43" xr:uid="{00000000-0005-0000-0000-00006C000000}"/>
    <cellStyle name="Normal 6" xfId="44" xr:uid="{00000000-0005-0000-0000-00006D000000}"/>
    <cellStyle name="Normal 7" xfId="93" xr:uid="{00000000-0005-0000-0000-00006E000000}"/>
    <cellStyle name="Normal 7 2" xfId="97" xr:uid="{00000000-0005-0000-0000-00006F000000}"/>
    <cellStyle name="Normal 7 3" xfId="128" xr:uid="{00000000-0005-0000-0000-000070000000}"/>
    <cellStyle name="Normal 7 3 2" xfId="132" xr:uid="{00000000-0005-0000-0000-000071000000}"/>
    <cellStyle name="Normal 7 3 3" xfId="134" xr:uid="{00000000-0005-0000-0000-000072000000}"/>
    <cellStyle name="Normal 7 3 4" xfId="137" xr:uid="{622AB316-EFF6-4946-BE47-7E5F151E4DEA}"/>
    <cellStyle name="Normal 7 3 5" xfId="142" xr:uid="{87C23261-EE1F-418C-8A4A-A5D8C80FD386}"/>
    <cellStyle name="Normal 8" xfId="123" xr:uid="{00000000-0005-0000-0000-000073000000}"/>
    <cellStyle name="Normal 9" xfId="95" xr:uid="{00000000-0005-0000-0000-000074000000}"/>
    <cellStyle name="Notas" xfId="65" builtinId="10" hidden="1"/>
    <cellStyle name="Notas 2" xfId="124" xr:uid="{00000000-0005-0000-0000-000076000000}"/>
    <cellStyle name="Notas 3" xfId="125" xr:uid="{00000000-0005-0000-0000-000077000000}"/>
    <cellStyle name="Note" xfId="45" xr:uid="{00000000-0005-0000-0000-000078000000}"/>
    <cellStyle name="Output" xfId="46" xr:uid="{00000000-0005-0000-0000-000079000000}"/>
    <cellStyle name="Porcentaje" xfId="48" xr:uid="{00000000-0005-0000-0000-00007A000000}"/>
    <cellStyle name="Porcentaje 2" xfId="47" xr:uid="{00000000-0005-0000-0000-00007B000000}"/>
    <cellStyle name="Porcentual 2" xfId="49" xr:uid="{00000000-0005-0000-0000-00007C000000}"/>
    <cellStyle name="Porcentual 2 2" xfId="96" xr:uid="{00000000-0005-0000-0000-00007D000000}"/>
    <cellStyle name="Porcentual 3" xfId="126" xr:uid="{00000000-0005-0000-0000-00007E000000}"/>
    <cellStyle name="Porcentual 3 2" xfId="127" xr:uid="{00000000-0005-0000-0000-00007F000000}"/>
    <cellStyle name="Salida" xfId="60" builtinId="21" hidden="1"/>
    <cellStyle name="Texto de advertencia" xfId="64" builtinId="11" hidden="1"/>
    <cellStyle name="Texto explicativo" xfId="66" builtinId="53" hidden="1"/>
    <cellStyle name="Title" xfId="50" xr:uid="{00000000-0005-0000-0000-000083000000}"/>
    <cellStyle name="Título" xfId="52" builtinId="15" hidden="1"/>
    <cellStyle name="Título 2" xfId="54" builtinId="17" hidden="1"/>
    <cellStyle name="Título 3" xfId="55" builtinId="18" hidden="1"/>
    <cellStyle name="Warning Text" xfId="51" xr:uid="{00000000-0005-0000-0000-00008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0E6B516-0E72-4B25-9AF3-C1B39EF57C53}"/>
            </a:ext>
          </a:extLst>
        </xdr:cNvPr>
        <xdr:cNvGrpSpPr/>
      </xdr:nvGrpSpPr>
      <xdr:grpSpPr>
        <a:xfrm>
          <a:off x="0" y="0"/>
          <a:ext cx="10965270" cy="8015151"/>
          <a:chOff x="0" y="0"/>
          <a:chExt cx="10965270" cy="8015151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1C777BE7-4883-4042-862F-D669495E227F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7B261D01-64B8-4E41-A908-DBD95F9251F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ADE9723E-5B0D-4FE4-9B81-934D85FD3951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D9C4D330-27AC-4005-877D-26F689F3956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7" name="Título 1">
            <a:extLst>
              <a:ext uri="{FF2B5EF4-FFF2-40B4-BE49-F238E27FC236}">
                <a16:creationId xmlns:a16="http://schemas.microsoft.com/office/drawing/2014/main" id="{52C61F85-02C4-4760-A9A3-14C37FFA45D7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QUARTERLY</a:t>
            </a:r>
            <a:r>
              <a:rPr lang="es-ES" sz="2800" b="1" baseline="0">
                <a:solidFill>
                  <a:srgbClr val="2D2D2D"/>
                </a:solidFill>
              </a:rPr>
              <a:t> RESULTS</a:t>
            </a:r>
            <a:endParaRPr lang="es-ES" sz="2800" b="1">
              <a:solidFill>
                <a:srgbClr val="2D2D2D"/>
              </a:solidFill>
            </a:endParaRPr>
          </a:p>
        </xdr:txBody>
      </xdr:sp>
      <xdr:sp macro="" textlink="">
        <xdr:nvSpPr>
          <xdr:cNvPr id="8" name="Subtítulo 2">
            <a:extLst>
              <a:ext uri="{FF2B5EF4-FFF2-40B4-BE49-F238E27FC236}">
                <a16:creationId xmlns:a16="http://schemas.microsoft.com/office/drawing/2014/main" id="{40615D09-9DAE-48C3-A1E2-6DBE94B0700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 baseline="0">
                <a:solidFill>
                  <a:srgbClr val="3D8A9B"/>
                </a:solidFill>
              </a:rPr>
              <a:t>SECOND QUARTER,</a:t>
            </a:r>
            <a:r>
              <a:rPr lang="it-IT" sz="2000" b="1">
                <a:solidFill>
                  <a:srgbClr val="3D8A9B"/>
                </a:solidFill>
              </a:rPr>
              <a:t> 2025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</xdr:colOff>
      <xdr:row>2</xdr:row>
      <xdr:rowOff>184785</xdr:rowOff>
    </xdr:from>
    <xdr:to>
      <xdr:col>2</xdr:col>
      <xdr:colOff>2474214</xdr:colOff>
      <xdr:row>2</xdr:row>
      <xdr:rowOff>777240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64191CC3-77B0-4E65-9A1E-0D262823D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0595" y="508635"/>
          <a:ext cx="2514219" cy="592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2543175</xdr:colOff>
      <xdr:row>2</xdr:row>
      <xdr:rowOff>714375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</xdr:row>
      <xdr:rowOff>171450</xdr:rowOff>
    </xdr:from>
    <xdr:to>
      <xdr:col>2</xdr:col>
      <xdr:colOff>2543175</xdr:colOff>
      <xdr:row>2</xdr:row>
      <xdr:rowOff>714375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2543175</xdr:colOff>
      <xdr:row>2</xdr:row>
      <xdr:rowOff>714375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</xdr:row>
      <xdr:rowOff>171450</xdr:rowOff>
    </xdr:from>
    <xdr:to>
      <xdr:col>2</xdr:col>
      <xdr:colOff>2543175</xdr:colOff>
      <xdr:row>2</xdr:row>
      <xdr:rowOff>714375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47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2541270</xdr:colOff>
      <xdr:row>2</xdr:row>
      <xdr:rowOff>659130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6663" name="3 Imagen" descr="Firma BCC.jpg">
          <a:extLst>
            <a:ext uri="{FF2B5EF4-FFF2-40B4-BE49-F238E27FC236}">
              <a16:creationId xmlns:a16="http://schemas.microsoft.com/office/drawing/2014/main" id="{00000000-0008-0000-0200-000007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905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2603373</xdr:colOff>
      <xdr:row>2</xdr:row>
      <xdr:rowOff>678180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2524125</xdr:colOff>
      <xdr:row>2</xdr:row>
      <xdr:rowOff>714375</xdr:rowOff>
    </xdr:to>
    <xdr:pic>
      <xdr:nvPicPr>
        <xdr:cNvPr id="9735" name="3 Imagen" descr="Firma BCC.jpg">
          <a:extLst>
            <a:ext uri="{FF2B5EF4-FFF2-40B4-BE49-F238E27FC236}">
              <a16:creationId xmlns:a16="http://schemas.microsoft.com/office/drawing/2014/main" id="{00000000-0008-0000-0400-00000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476B4255-582A-4C04-AA63-F7686719C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3150" y="501650"/>
          <a:ext cx="2495550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161925</xdr:rowOff>
    </xdr:from>
    <xdr:to>
      <xdr:col>2</xdr:col>
      <xdr:colOff>2438400</xdr:colOff>
      <xdr:row>2</xdr:row>
      <xdr:rowOff>704850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48577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5</xdr:col>
      <xdr:colOff>733425</xdr:colOff>
      <xdr:row>3</xdr:row>
      <xdr:rowOff>733425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lanificaci&#243;n\CONSOLIDADO\FINREP%20PUBLICO\Datos%20financieros%20WEB.xlsx" TargetMode="External"/><Relationship Id="rId1" Type="http://schemas.openxmlformats.org/officeDocument/2006/relationships/externalLinkPath" Target="/Planificaci&#243;n/CONSOLIDADO/FINREP%20PUBLICO/Datos%20financieros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Planificaci&#243;n\CONSOLIDADO\FINREP%20PUBLICO\Consolidado%20Publico.xlsx" TargetMode="External"/><Relationship Id="rId1" Type="http://schemas.openxmlformats.org/officeDocument/2006/relationships/externalLinkPath" Target="/Planificaci&#243;n/CONSOLIDADO/FINREP%20PUBLICO/Consolidado%20Pu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Datos significativos"/>
      <sheetName val="Balance"/>
      <sheetName val="Recursos gestionados"/>
      <sheetName val="Credito a la clientela"/>
      <sheetName val="Gestion del riesgo"/>
      <sheetName val="Activos adjudicados"/>
      <sheetName val="Solvencia"/>
      <sheetName val="Rdos consolidados y rentab"/>
      <sheetName val="Rendimientos y costes"/>
      <sheetName val="Rdos trimestrales"/>
      <sheetName val="Rendimientos y costesHistorico"/>
      <sheetName val="Rendimientos y costes Q"/>
      <sheetName val="Rendimientos y costesHistor Q"/>
      <sheetName val="Sdmedios"/>
      <sheetName val="Resultados"/>
      <sheetName val="RdosPresentacion"/>
      <sheetName val="Activos adjudicados-tipo bien"/>
      <sheetName val="Credito a la clientela_ant"/>
      <sheetName val="Balance_ant"/>
      <sheetName val="Activos adjudicados1"/>
      <sheetName val="Activos adjudicadosSINII_ANT"/>
      <sheetName val="Gestion del riesgo ant 2023-06"/>
      <sheetName val="Activos adjudicados ant 2023-06"/>
    </sheetNames>
    <sheetDataSet>
      <sheetData sheetId="0"/>
      <sheetData sheetId="1">
        <row r="1">
          <cell r="E1">
            <v>45838</v>
          </cell>
        </row>
        <row r="14">
          <cell r="E14">
            <v>757387.63</v>
          </cell>
          <cell r="K14">
            <v>801037.3</v>
          </cell>
          <cell r="Y14" t="e">
            <v>#N/A</v>
          </cell>
          <cell r="AA14" t="e">
            <v>#N/A</v>
          </cell>
          <cell r="AD14" t="e">
            <v>#N/A</v>
          </cell>
          <cell r="AE14">
            <v>757387.63</v>
          </cell>
          <cell r="AG14">
            <v>387504.92</v>
          </cell>
        </row>
      </sheetData>
      <sheetData sheetId="2">
        <row r="10">
          <cell r="A10" t="str">
            <v>A0001</v>
          </cell>
        </row>
      </sheetData>
      <sheetData sheetId="3">
        <row r="10">
          <cell r="A10" t="str">
            <v>rvista</v>
          </cell>
        </row>
      </sheetData>
      <sheetData sheetId="4">
        <row r="10">
          <cell r="A10" t="str">
            <v>ICBAP</v>
          </cell>
        </row>
      </sheetData>
      <sheetData sheetId="5">
        <row r="7">
          <cell r="AX7">
            <v>42094</v>
          </cell>
        </row>
        <row r="18">
          <cell r="E18">
            <v>4.4000000000000003E-3</v>
          </cell>
          <cell r="G18">
            <v>4.7000000000000002E-3</v>
          </cell>
          <cell r="I18">
            <v>5.4000000000000003E-3</v>
          </cell>
          <cell r="W18">
            <v>0</v>
          </cell>
          <cell r="Y18">
            <v>0</v>
          </cell>
          <cell r="AC18">
            <v>0</v>
          </cell>
          <cell r="AE18">
            <v>4.4000000000000003E-3</v>
          </cell>
          <cell r="AG18">
            <v>4.7000000000000002E-3</v>
          </cell>
          <cell r="AI18">
            <v>5.4000000000000003E-3</v>
          </cell>
          <cell r="AK18">
            <v>6.1999999999999998E-3</v>
          </cell>
          <cell r="AM18">
            <v>6.1000000000000004E-3</v>
          </cell>
          <cell r="AO18">
            <v>4.8999999999999998E-3</v>
          </cell>
        </row>
      </sheetData>
      <sheetData sheetId="6">
        <row r="7">
          <cell r="BB7">
            <v>42185</v>
          </cell>
        </row>
      </sheetData>
      <sheetData sheetId="7">
        <row r="10">
          <cell r="E10">
            <v>3704574.23</v>
          </cell>
        </row>
      </sheetData>
      <sheetData sheetId="8">
        <row r="10">
          <cell r="A10" t="str">
            <v>0001</v>
          </cell>
        </row>
      </sheetData>
      <sheetData sheetId="9">
        <row r="12">
          <cell r="F12">
            <v>5717281.7960000001</v>
          </cell>
        </row>
      </sheetData>
      <sheetData sheetId="10">
        <row r="10">
          <cell r="E10">
            <v>458120.12000000005</v>
          </cell>
          <cell r="G10">
            <v>489762.94</v>
          </cell>
          <cell r="I10">
            <v>529851.68999999994</v>
          </cell>
          <cell r="K10">
            <v>562988.93999999994</v>
          </cell>
          <cell r="M10">
            <v>559083.81000000006</v>
          </cell>
          <cell r="O10">
            <v>-31642.819999999949</v>
          </cell>
          <cell r="P10">
            <v>-6.4608440973504377E-2</v>
          </cell>
          <cell r="R10">
            <v>-100963.69</v>
          </cell>
          <cell r="S10">
            <v>-0.18058775481264611</v>
          </cell>
          <cell r="V10">
            <v>947883.06</v>
          </cell>
          <cell r="W10">
            <v>489762.94</v>
          </cell>
          <cell r="X10">
            <v>2212585.63</v>
          </cell>
          <cell r="Y10">
            <v>1682733.94</v>
          </cell>
          <cell r="Z10">
            <v>1119745</v>
          </cell>
          <cell r="AA10">
            <v>560661.18999999994</v>
          </cell>
        </row>
        <row r="11">
          <cell r="E11">
            <v>-191574.02000000002</v>
          </cell>
          <cell r="G11">
            <v>-215655.36</v>
          </cell>
          <cell r="I11">
            <v>-240171.24</v>
          </cell>
          <cell r="K11">
            <v>-251344.42000000004</v>
          </cell>
          <cell r="M11">
            <v>-250371.78</v>
          </cell>
          <cell r="O11">
            <v>24081.339999999967</v>
          </cell>
          <cell r="P11">
            <v>-0.1116658542593143</v>
          </cell>
          <cell r="R11">
            <v>58797.75999999998</v>
          </cell>
          <cell r="S11">
            <v>-0.23484180205932148</v>
          </cell>
          <cell r="V11">
            <v>-407229.38</v>
          </cell>
          <cell r="W11">
            <v>-215655.36</v>
          </cell>
          <cell r="X11">
            <v>-997283.66</v>
          </cell>
          <cell r="Y11">
            <v>-757112.42</v>
          </cell>
          <cell r="Z11">
            <v>-505768</v>
          </cell>
          <cell r="AA11">
            <v>-255396.22</v>
          </cell>
        </row>
        <row r="12">
          <cell r="E12">
            <v>266546.10000000003</v>
          </cell>
          <cell r="G12">
            <v>274107.58</v>
          </cell>
          <cell r="I12">
            <v>289680.44999999995</v>
          </cell>
          <cell r="K12">
            <v>311644.52</v>
          </cell>
          <cell r="M12">
            <v>308712.03000000003</v>
          </cell>
          <cell r="O12">
            <v>-7561.4799999999814</v>
          </cell>
          <cell r="P12">
            <v>-2.7585811381064307E-2</v>
          </cell>
          <cell r="R12">
            <v>-42165.929999999993</v>
          </cell>
          <cell r="S12">
            <v>-0.13658661115344284</v>
          </cell>
          <cell r="V12">
            <v>540653.68000000005</v>
          </cell>
          <cell r="W12">
            <v>274107.58</v>
          </cell>
          <cell r="X12">
            <v>1215301.97</v>
          </cell>
          <cell r="Y12">
            <v>925621.52</v>
          </cell>
          <cell r="Z12">
            <v>613977</v>
          </cell>
          <cell r="AA12">
            <v>305264.96999999997</v>
          </cell>
        </row>
        <row r="13">
          <cell r="E13">
            <v>2090.8999999999996</v>
          </cell>
          <cell r="G13">
            <v>2125.38</v>
          </cell>
          <cell r="I13">
            <v>1394.6799999999998</v>
          </cell>
          <cell r="K13">
            <v>1358.52</v>
          </cell>
          <cell r="M13">
            <v>1811.5900000000001</v>
          </cell>
          <cell r="O13">
            <v>-34.480000000000473</v>
          </cell>
          <cell r="P13">
            <v>-1.6222981302167372E-2</v>
          </cell>
          <cell r="R13">
            <v>279.30999999999949</v>
          </cell>
          <cell r="S13">
            <v>0.15417947769638807</v>
          </cell>
          <cell r="V13">
            <v>4216.28</v>
          </cell>
          <cell r="W13">
            <v>2125.38</v>
          </cell>
          <cell r="X13">
            <v>5488.2</v>
          </cell>
          <cell r="Y13">
            <v>4093.52</v>
          </cell>
          <cell r="Z13">
            <v>2735</v>
          </cell>
          <cell r="AA13">
            <v>923.41</v>
          </cell>
        </row>
        <row r="14">
          <cell r="E14">
            <v>10431.210000000001</v>
          </cell>
          <cell r="G14">
            <v>10721.58</v>
          </cell>
          <cell r="I14">
            <v>11895.470000000001</v>
          </cell>
          <cell r="K14">
            <v>10466.93</v>
          </cell>
          <cell r="M14">
            <v>12173.95</v>
          </cell>
          <cell r="O14">
            <v>-290.36999999999898</v>
          </cell>
          <cell r="P14">
            <v>-2.7082762055592458E-2</v>
          </cell>
          <cell r="R14">
            <v>-1742.7399999999998</v>
          </cell>
          <cell r="S14">
            <v>-0.14315320828490341</v>
          </cell>
          <cell r="V14">
            <v>21152.79</v>
          </cell>
          <cell r="W14">
            <v>10721.58</v>
          </cell>
          <cell r="X14">
            <v>44213.4</v>
          </cell>
          <cell r="Y14">
            <v>32317.93</v>
          </cell>
          <cell r="Z14">
            <v>21851</v>
          </cell>
          <cell r="AA14">
            <v>9677.0499999999993</v>
          </cell>
        </row>
        <row r="15">
          <cell r="E15">
            <v>82515.539999999979</v>
          </cell>
          <cell r="G15">
            <v>85428.82</v>
          </cell>
          <cell r="I15">
            <v>77646.520000000019</v>
          </cell>
          <cell r="K15">
            <v>80294.320000000007</v>
          </cell>
          <cell r="M15">
            <v>82144.39</v>
          </cell>
          <cell r="O15">
            <v>-2913.2800000000279</v>
          </cell>
          <cell r="P15">
            <v>-3.4101840573240172E-2</v>
          </cell>
          <cell r="R15">
            <v>371.14999999997963</v>
          </cell>
          <cell r="S15">
            <v>4.5182635113607539E-3</v>
          </cell>
          <cell r="V15">
            <v>167944.36</v>
          </cell>
          <cell r="W15">
            <v>85428.82</v>
          </cell>
          <cell r="X15">
            <v>308137.84000000003</v>
          </cell>
          <cell r="Y15">
            <v>230491.32</v>
          </cell>
          <cell r="Z15">
            <v>150197</v>
          </cell>
          <cell r="AA15">
            <v>68052.61</v>
          </cell>
        </row>
        <row r="16">
          <cell r="E16">
            <v>-9248.74</v>
          </cell>
          <cell r="G16">
            <v>3600.3</v>
          </cell>
          <cell r="I16">
            <v>-19386.79</v>
          </cell>
          <cell r="K16">
            <v>164.23999999999978</v>
          </cell>
          <cell r="M16">
            <v>-260.92000000000007</v>
          </cell>
          <cell r="O16">
            <v>-12849.04</v>
          </cell>
          <cell r="P16">
            <v>-3.5688803710801875</v>
          </cell>
          <cell r="R16">
            <v>-8987.82</v>
          </cell>
          <cell r="S16">
            <v>34.44665031427256</v>
          </cell>
          <cell r="V16">
            <v>-5648.44</v>
          </cell>
          <cell r="W16">
            <v>3600.3</v>
          </cell>
          <cell r="X16">
            <v>-15105.55</v>
          </cell>
          <cell r="Y16">
            <v>4281.24</v>
          </cell>
          <cell r="Z16">
            <v>4117</v>
          </cell>
          <cell r="AA16">
            <v>4377.92</v>
          </cell>
        </row>
        <row r="17">
          <cell r="E17">
            <v>2030.8500000000001</v>
          </cell>
          <cell r="G17">
            <v>163.22</v>
          </cell>
          <cell r="I17">
            <v>449.44000000000005</v>
          </cell>
          <cell r="K17">
            <v>455.53999999999996</v>
          </cell>
          <cell r="M17">
            <v>735.24</v>
          </cell>
          <cell r="O17">
            <v>1867.63</v>
          </cell>
          <cell r="P17">
            <v>11.442409018502635</v>
          </cell>
          <cell r="R17">
            <v>1295.6100000000001</v>
          </cell>
          <cell r="S17">
            <v>1.7621592949241065</v>
          </cell>
          <cell r="V17">
            <v>2194.0700000000002</v>
          </cell>
          <cell r="W17">
            <v>163.22</v>
          </cell>
          <cell r="X17">
            <v>1823.98</v>
          </cell>
          <cell r="Y17">
            <v>1374.54</v>
          </cell>
          <cell r="Z17">
            <v>919</v>
          </cell>
          <cell r="AA17">
            <v>183.76</v>
          </cell>
        </row>
        <row r="18">
          <cell r="E18">
            <v>-1174.5699999999997</v>
          </cell>
          <cell r="G18">
            <v>3907.45</v>
          </cell>
          <cell r="I18">
            <v>-3745.1099999999997</v>
          </cell>
          <cell r="K18">
            <v>1011.6300000000001</v>
          </cell>
          <cell r="M18">
            <v>-2177.0100000000002</v>
          </cell>
          <cell r="O18">
            <v>-5082.0199999999995</v>
          </cell>
          <cell r="P18">
            <v>-1.3005975764245223</v>
          </cell>
          <cell r="R18">
            <v>1002.4400000000005</v>
          </cell>
          <cell r="S18">
            <v>-0.46046641953872536</v>
          </cell>
          <cell r="V18">
            <v>2732.88</v>
          </cell>
          <cell r="W18">
            <v>3907.45</v>
          </cell>
          <cell r="X18">
            <v>-7618.48</v>
          </cell>
          <cell r="Y18">
            <v>-3873.37</v>
          </cell>
          <cell r="Z18">
            <v>-4885</v>
          </cell>
          <cell r="AA18">
            <v>-2707.99</v>
          </cell>
        </row>
        <row r="19">
          <cell r="E19">
            <v>-6641.2199999999993</v>
          </cell>
          <cell r="G19">
            <v>-4067.09</v>
          </cell>
          <cell r="I19">
            <v>-8677.5499999999993</v>
          </cell>
          <cell r="K19">
            <v>-2826.2700000000004</v>
          </cell>
          <cell r="M19">
            <v>-5337.36</v>
          </cell>
          <cell r="O19">
            <v>-2574.1299999999992</v>
          </cell>
          <cell r="P19">
            <v>0.63291690127339173</v>
          </cell>
          <cell r="R19">
            <v>-1303.8599999999997</v>
          </cell>
          <cell r="S19">
            <v>0.24428931156976486</v>
          </cell>
          <cell r="V19">
            <v>-10708.31</v>
          </cell>
          <cell r="W19">
            <v>-4067.09</v>
          </cell>
          <cell r="X19">
            <v>-21340.82</v>
          </cell>
          <cell r="Y19">
            <v>-12663.27</v>
          </cell>
          <cell r="Z19">
            <v>-9837</v>
          </cell>
          <cell r="AA19">
            <v>-4499.6400000000003</v>
          </cell>
        </row>
        <row r="20">
          <cell r="E20">
            <v>353192.29</v>
          </cell>
          <cell r="G20">
            <v>380054.33</v>
          </cell>
          <cell r="I20">
            <v>357934.66000000015</v>
          </cell>
          <cell r="K20">
            <v>405395.69999999995</v>
          </cell>
          <cell r="M20">
            <v>403139.27</v>
          </cell>
          <cell r="O20">
            <v>-26862.040000000037</v>
          </cell>
          <cell r="P20">
            <v>-7.0679473642623725E-2</v>
          </cell>
          <cell r="R20">
            <v>-49946.98000000004</v>
          </cell>
          <cell r="S20">
            <v>-0.12389509957687828</v>
          </cell>
          <cell r="V20">
            <v>733246.62</v>
          </cell>
          <cell r="W20">
            <v>380054.33</v>
          </cell>
          <cell r="X20">
            <v>1552241.36</v>
          </cell>
          <cell r="Y20">
            <v>1194306.7</v>
          </cell>
          <cell r="Z20">
            <v>788911</v>
          </cell>
          <cell r="AA20">
            <v>385771.73</v>
          </cell>
        </row>
        <row r="21">
          <cell r="E21">
            <v>-167558.29</v>
          </cell>
          <cell r="G21">
            <v>-162622.59</v>
          </cell>
          <cell r="I21">
            <v>-166244.59000000003</v>
          </cell>
          <cell r="K21">
            <v>-163822.28999999998</v>
          </cell>
          <cell r="M21">
            <v>-166755.64000000001</v>
          </cell>
          <cell r="O21">
            <v>-4935.7000000000116</v>
          </cell>
          <cell r="P21">
            <v>3.0350641937261003E-2</v>
          </cell>
          <cell r="R21">
            <v>-802.64999999999418</v>
          </cell>
          <cell r="S21">
            <v>4.8133304516715381E-3</v>
          </cell>
          <cell r="V21">
            <v>-330180.88</v>
          </cell>
          <cell r="W21">
            <v>-162622.59</v>
          </cell>
          <cell r="X21">
            <v>-649951.88</v>
          </cell>
          <cell r="Y21">
            <v>-483707.29</v>
          </cell>
          <cell r="Z21">
            <v>-319885</v>
          </cell>
          <cell r="AA21">
            <v>-153129.35999999999</v>
          </cell>
        </row>
        <row r="22">
          <cell r="E22">
            <v>-108148.86</v>
          </cell>
          <cell r="G22">
            <v>-103727.83</v>
          </cell>
          <cell r="I22">
            <v>-107880.71999999997</v>
          </cell>
          <cell r="K22">
            <v>-101868.65000000002</v>
          </cell>
          <cell r="M22">
            <v>-110689.62</v>
          </cell>
          <cell r="O22">
            <v>-4421.0299999999988</v>
          </cell>
          <cell r="P22">
            <v>4.2621444987328783E-2</v>
          </cell>
          <cell r="R22">
            <v>2540.7599999999948</v>
          </cell>
          <cell r="S22">
            <v>-2.2953913835823014E-2</v>
          </cell>
          <cell r="V22">
            <v>-211876.69</v>
          </cell>
          <cell r="W22">
            <v>-103727.83</v>
          </cell>
          <cell r="X22">
            <v>-417888.37</v>
          </cell>
          <cell r="Y22">
            <v>-310007.65000000002</v>
          </cell>
          <cell r="Z22">
            <v>-208139</v>
          </cell>
          <cell r="AA22">
            <v>-97449.38</v>
          </cell>
        </row>
        <row r="23">
          <cell r="E23">
            <v>-59409.440000000002</v>
          </cell>
          <cell r="G23">
            <v>-58894.75</v>
          </cell>
          <cell r="I23">
            <v>-58363.869999999995</v>
          </cell>
          <cell r="K23">
            <v>-61953.640000000014</v>
          </cell>
          <cell r="M23">
            <v>-56066.01</v>
          </cell>
          <cell r="O23">
            <v>-514.69000000000233</v>
          </cell>
          <cell r="P23">
            <v>8.73914907525708E-3</v>
          </cell>
          <cell r="R23">
            <v>-3343.4300000000003</v>
          </cell>
          <cell r="S23">
            <v>5.9633813784858214E-2</v>
          </cell>
          <cell r="V23">
            <v>-118304.19</v>
          </cell>
          <cell r="W23">
            <v>-58894.75</v>
          </cell>
          <cell r="X23">
            <v>-232063.51</v>
          </cell>
          <cell r="Y23">
            <v>-173699.64</v>
          </cell>
          <cell r="Z23">
            <v>-111746</v>
          </cell>
          <cell r="AA23">
            <v>-55679.99</v>
          </cell>
        </row>
        <row r="24">
          <cell r="E24">
            <v>-21097.129999999997</v>
          </cell>
          <cell r="G24">
            <v>-20242.32</v>
          </cell>
          <cell r="I24">
            <v>-21518.290000000008</v>
          </cell>
          <cell r="K24">
            <v>-21481.339999999997</v>
          </cell>
          <cell r="M24">
            <v>-20293.34</v>
          </cell>
          <cell r="O24">
            <v>-854.80999999999767</v>
          </cell>
          <cell r="P24">
            <v>4.2228855190511672E-2</v>
          </cell>
          <cell r="R24">
            <v>-803.78999999999724</v>
          </cell>
          <cell r="S24">
            <v>3.9608561232404194E-2</v>
          </cell>
          <cell r="V24">
            <v>-41339.449999999997</v>
          </cell>
          <cell r="W24">
            <v>-20242.32</v>
          </cell>
          <cell r="X24">
            <v>-83003.63</v>
          </cell>
          <cell r="Y24">
            <v>-61485.34</v>
          </cell>
          <cell r="Z24">
            <v>-40004</v>
          </cell>
          <cell r="AA24">
            <v>-19710.66</v>
          </cell>
        </row>
        <row r="25">
          <cell r="E25">
            <v>164536.86999999997</v>
          </cell>
          <cell r="G25">
            <v>197189.42</v>
          </cell>
          <cell r="I25">
            <v>170171.78000000003</v>
          </cell>
          <cell r="K25">
            <v>220092.06999999995</v>
          </cell>
          <cell r="M25">
            <v>216090.29</v>
          </cell>
          <cell r="O25">
            <v>-32652.550000000047</v>
          </cell>
          <cell r="P25">
            <v>-0.16558976642864531</v>
          </cell>
          <cell r="R25">
            <v>-51553.420000000042</v>
          </cell>
          <cell r="S25">
            <v>-0.23857351480253941</v>
          </cell>
          <cell r="V25">
            <v>361726.29</v>
          </cell>
          <cell r="W25">
            <v>197189.42</v>
          </cell>
          <cell r="X25">
            <v>819285.85</v>
          </cell>
          <cell r="Y25">
            <v>649114.06999999995</v>
          </cell>
          <cell r="Z25">
            <v>429022</v>
          </cell>
          <cell r="AA25">
            <v>212931.71</v>
          </cell>
        </row>
        <row r="26">
          <cell r="E26">
            <v>-28811.040000000001</v>
          </cell>
          <cell r="G26">
            <v>-20832.72</v>
          </cell>
          <cell r="I26">
            <v>-9921.9800000000105</v>
          </cell>
          <cell r="K26">
            <v>-86082.799999999988</v>
          </cell>
          <cell r="M26">
            <v>-57869.38</v>
          </cell>
          <cell r="O26">
            <v>-7978.32</v>
          </cell>
          <cell r="P26">
            <v>0.3829706346554842</v>
          </cell>
          <cell r="R26">
            <v>29058.339999999997</v>
          </cell>
          <cell r="S26">
            <v>-0.50213670856677561</v>
          </cell>
          <cell r="V26">
            <v>-49643.76</v>
          </cell>
          <cell r="W26">
            <v>-20832.72</v>
          </cell>
          <cell r="X26">
            <v>-199362.78</v>
          </cell>
          <cell r="Y26">
            <v>-189440.8</v>
          </cell>
          <cell r="Z26">
            <v>-103358</v>
          </cell>
          <cell r="AA26">
            <v>-45488.62</v>
          </cell>
        </row>
        <row r="27">
          <cell r="E27">
            <v>-32427.750000000007</v>
          </cell>
          <cell r="G27">
            <v>-39546.21</v>
          </cell>
          <cell r="I27">
            <v>-55682.53</v>
          </cell>
          <cell r="K27">
            <v>-49499.56</v>
          </cell>
          <cell r="M27">
            <v>-38936.94</v>
          </cell>
          <cell r="O27">
            <v>7118.4599999999919</v>
          </cell>
          <cell r="P27">
            <v>-0.18000359579337666</v>
          </cell>
          <cell r="R27">
            <v>6509.1899999999951</v>
          </cell>
          <cell r="S27">
            <v>-0.16717261294801278</v>
          </cell>
          <cell r="V27">
            <v>-71973.960000000006</v>
          </cell>
          <cell r="W27">
            <v>-39546.21</v>
          </cell>
          <cell r="X27">
            <v>-199791.09</v>
          </cell>
          <cell r="Y27">
            <v>-144108.56</v>
          </cell>
          <cell r="Z27">
            <v>-94609</v>
          </cell>
          <cell r="AA27">
            <v>-55672.06</v>
          </cell>
        </row>
        <row r="28">
          <cell r="E28">
            <v>103298.08000000002</v>
          </cell>
          <cell r="G28">
            <v>136810.49</v>
          </cell>
          <cell r="I28">
            <v>104567.26999999996</v>
          </cell>
          <cell r="K28">
            <v>84509.710000000021</v>
          </cell>
          <cell r="M28">
            <v>119283.97</v>
          </cell>
          <cell r="O28">
            <v>-33512.409999999974</v>
          </cell>
          <cell r="P28">
            <v>-0.24495497384739995</v>
          </cell>
          <cell r="R28">
            <v>-15985.889999999985</v>
          </cell>
          <cell r="S28">
            <v>-0.13401540877621687</v>
          </cell>
          <cell r="V28">
            <v>240108.57</v>
          </cell>
          <cell r="W28">
            <v>136810.49</v>
          </cell>
          <cell r="X28">
            <v>420131.98</v>
          </cell>
          <cell r="Y28">
            <v>315564.71000000002</v>
          </cell>
          <cell r="Z28">
            <v>231055</v>
          </cell>
          <cell r="AA28">
            <v>111771.03</v>
          </cell>
        </row>
        <row r="29">
          <cell r="E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E30">
            <v>-318.13</v>
          </cell>
          <cell r="G30">
            <v>-401.23</v>
          </cell>
          <cell r="I30">
            <v>624.38999999999987</v>
          </cell>
          <cell r="K30">
            <v>1989.29</v>
          </cell>
          <cell r="M30">
            <v>-609.16999999999996</v>
          </cell>
          <cell r="O30">
            <v>83.100000000000023</v>
          </cell>
          <cell r="P30">
            <v>-0.20711312713406282</v>
          </cell>
          <cell r="R30">
            <v>291.03999999999996</v>
          </cell>
          <cell r="S30">
            <v>-0.47776482755224314</v>
          </cell>
          <cell r="V30">
            <v>-719.36</v>
          </cell>
          <cell r="W30">
            <v>-401.23</v>
          </cell>
          <cell r="X30">
            <v>2959.68</v>
          </cell>
          <cell r="Y30">
            <v>2335.29</v>
          </cell>
          <cell r="Z30">
            <v>346</v>
          </cell>
          <cell r="AA30">
            <v>955.17</v>
          </cell>
        </row>
        <row r="31">
          <cell r="E31">
            <v>-1820.67</v>
          </cell>
          <cell r="G31">
            <v>-957.43</v>
          </cell>
          <cell r="I31">
            <v>-2536.25</v>
          </cell>
          <cell r="K31">
            <v>510.92999999999995</v>
          </cell>
          <cell r="M31">
            <v>-318.76</v>
          </cell>
          <cell r="O31">
            <v>-863.24000000000012</v>
          </cell>
          <cell r="P31">
            <v>0.90162205069822354</v>
          </cell>
          <cell r="R31">
            <v>-1501.91</v>
          </cell>
          <cell r="S31">
            <v>4.7117266909273434</v>
          </cell>
          <cell r="V31">
            <v>-2778.1</v>
          </cell>
          <cell r="W31">
            <v>-957.43</v>
          </cell>
          <cell r="X31">
            <v>-3555.32</v>
          </cell>
          <cell r="Y31">
            <v>-1019.07</v>
          </cell>
          <cell r="Z31">
            <v>-1530</v>
          </cell>
          <cell r="AA31">
            <v>-1211.24</v>
          </cell>
        </row>
        <row r="32">
          <cell r="E32">
            <v>-3529.76</v>
          </cell>
          <cell r="G32">
            <v>-595.25</v>
          </cell>
          <cell r="I32">
            <v>-6914.880000000001</v>
          </cell>
          <cell r="K32">
            <v>-2102.3199999999997</v>
          </cell>
          <cell r="M32">
            <v>-13837.869999999999</v>
          </cell>
          <cell r="O32">
            <v>-2934.51</v>
          </cell>
          <cell r="P32">
            <v>4.929878202435952</v>
          </cell>
          <cell r="R32">
            <v>10308.109999999999</v>
          </cell>
          <cell r="S32">
            <v>-0.74492028036106706</v>
          </cell>
          <cell r="V32">
            <v>-4125.01</v>
          </cell>
          <cell r="W32">
            <v>-595.25</v>
          </cell>
          <cell r="X32">
            <v>-30812.2</v>
          </cell>
          <cell r="Y32">
            <v>-23897.32</v>
          </cell>
          <cell r="Z32">
            <v>-21795</v>
          </cell>
          <cell r="AA32">
            <v>-7957.13</v>
          </cell>
        </row>
        <row r="33">
          <cell r="E33">
            <v>97630.079999999987</v>
          </cell>
          <cell r="G33">
            <v>134856.6</v>
          </cell>
          <cell r="I33">
            <v>95740.82</v>
          </cell>
          <cell r="K33">
            <v>84907.62</v>
          </cell>
          <cell r="M33">
            <v>104518.17</v>
          </cell>
          <cell r="O33">
            <v>-37226.520000000019</v>
          </cell>
          <cell r="P33">
            <v>-0.27604522136847598</v>
          </cell>
          <cell r="R33">
            <v>-6888.0900000000111</v>
          </cell>
          <cell r="S33">
            <v>-6.5903277870249855E-2</v>
          </cell>
          <cell r="V33">
            <v>232486.68</v>
          </cell>
          <cell r="W33">
            <v>134856.6</v>
          </cell>
          <cell r="X33">
            <v>388724.44</v>
          </cell>
          <cell r="Y33">
            <v>292983.62</v>
          </cell>
          <cell r="Z33">
            <v>208076</v>
          </cell>
          <cell r="AA33">
            <v>103557.83</v>
          </cell>
        </row>
        <row r="34">
          <cell r="E34">
            <v>-10908.870000000003</v>
          </cell>
          <cell r="G34">
            <v>-43954.79</v>
          </cell>
          <cell r="I34">
            <v>-15453.36</v>
          </cell>
          <cell r="K34">
            <v>-13066.599999999999</v>
          </cell>
          <cell r="M34">
            <v>-17116.95</v>
          </cell>
          <cell r="O34">
            <v>33045.919999999998</v>
          </cell>
          <cell r="P34">
            <v>-0.75181612743457538</v>
          </cell>
          <cell r="R34">
            <v>6208.0799999999981</v>
          </cell>
          <cell r="S34">
            <v>-0.36268610938280466</v>
          </cell>
          <cell r="V34">
            <v>-54863.66</v>
          </cell>
          <cell r="W34">
            <v>-43954.79</v>
          </cell>
          <cell r="X34">
            <v>-62463.96</v>
          </cell>
          <cell r="Y34">
            <v>-47010.6</v>
          </cell>
          <cell r="Z34">
            <v>-33944</v>
          </cell>
          <cell r="AA34">
            <v>-16827.05</v>
          </cell>
        </row>
        <row r="35">
          <cell r="E35">
            <v>86721.200000000012</v>
          </cell>
          <cell r="G35">
            <v>90901.81</v>
          </cell>
          <cell r="I35">
            <v>80287.459999999992</v>
          </cell>
          <cell r="K35">
            <v>71841.01999999999</v>
          </cell>
          <cell r="M35">
            <v>87401.21</v>
          </cell>
          <cell r="O35">
            <v>-4180.609999999986</v>
          </cell>
          <cell r="P35">
            <v>-4.5990393370604954E-2</v>
          </cell>
          <cell r="R35">
            <v>-680.00999999999476</v>
          </cell>
          <cell r="S35">
            <v>-7.7803270686984671E-3</v>
          </cell>
          <cell r="V35">
            <v>177623.01</v>
          </cell>
          <cell r="W35">
            <v>90901.81</v>
          </cell>
          <cell r="X35">
            <v>326260.47999999998</v>
          </cell>
          <cell r="Y35">
            <v>245973.02</v>
          </cell>
          <cell r="Z35">
            <v>174132</v>
          </cell>
          <cell r="AA35">
            <v>86730.79</v>
          </cell>
        </row>
      </sheetData>
      <sheetData sheetId="11">
        <row r="3">
          <cell r="G3" t="str">
            <v>42094Saldos medios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S1">
            <v>45838</v>
          </cell>
          <cell r="U1">
            <v>45747</v>
          </cell>
          <cell r="W1">
            <v>45657</v>
          </cell>
          <cell r="Y1">
            <v>45565</v>
          </cell>
          <cell r="AA1">
            <v>45473</v>
          </cell>
          <cell r="AC1">
            <v>45382</v>
          </cell>
          <cell r="AE1">
            <v>45291</v>
          </cell>
          <cell r="AG1">
            <v>45199</v>
          </cell>
          <cell r="AI1">
            <v>45107</v>
          </cell>
        </row>
        <row r="7">
          <cell r="S7">
            <v>45838</v>
          </cell>
          <cell r="U7">
            <v>45747</v>
          </cell>
          <cell r="W7">
            <v>45657</v>
          </cell>
          <cell r="Y7">
            <v>45565</v>
          </cell>
          <cell r="AA7">
            <v>45473</v>
          </cell>
          <cell r="AC7">
            <v>45382</v>
          </cell>
          <cell r="AE7">
            <v>45291</v>
          </cell>
          <cell r="AG7">
            <v>45199</v>
          </cell>
          <cell r="AI7">
            <v>45107</v>
          </cell>
        </row>
        <row r="10">
          <cell r="E10" t="e">
            <v>#N/A</v>
          </cell>
          <cell r="G10" t="e">
            <v>#N/A</v>
          </cell>
          <cell r="I10" t="e">
            <v>#N/A</v>
          </cell>
          <cell r="K10" t="e">
            <v>#N/A</v>
          </cell>
          <cell r="N10" t="e">
            <v>#N/A</v>
          </cell>
          <cell r="S10" t="e">
            <v>#N/A</v>
          </cell>
          <cell r="U10" t="e">
            <v>#N/A</v>
          </cell>
          <cell r="W10" t="e">
            <v>#N/A</v>
          </cell>
          <cell r="Y10" t="e">
            <v>#N/A</v>
          </cell>
          <cell r="AA10" t="e">
            <v>#N/A</v>
          </cell>
          <cell r="AC10" t="e">
            <v>#N/A</v>
          </cell>
          <cell r="AE10" t="e">
            <v>#N/A</v>
          </cell>
          <cell r="AG10" t="e">
            <v>#N/A</v>
          </cell>
          <cell r="AI10" t="e">
            <v>#N/A</v>
          </cell>
        </row>
        <row r="11">
          <cell r="E11" t="e">
            <v>#N/A</v>
          </cell>
          <cell r="G11" t="e">
            <v>#N/A</v>
          </cell>
          <cell r="I11" t="e">
            <v>#N/A</v>
          </cell>
          <cell r="K11" t="e">
            <v>#N/A</v>
          </cell>
          <cell r="N11" t="e">
            <v>#N/A</v>
          </cell>
          <cell r="S11" t="e">
            <v>#N/A</v>
          </cell>
          <cell r="U11" t="e">
            <v>#N/A</v>
          </cell>
          <cell r="W11" t="e">
            <v>#N/A</v>
          </cell>
          <cell r="Y11" t="e">
            <v>#N/A</v>
          </cell>
          <cell r="AA11" t="e">
            <v>#N/A</v>
          </cell>
          <cell r="AC11" t="e">
            <v>#N/A</v>
          </cell>
          <cell r="AE11" t="e">
            <v>#N/A</v>
          </cell>
          <cell r="AG11" t="e">
            <v>#N/A</v>
          </cell>
          <cell r="AI11" t="e">
            <v>#N/A</v>
          </cell>
        </row>
        <row r="12">
          <cell r="E12" t="e">
            <v>#N/A</v>
          </cell>
          <cell r="G12" t="e">
            <v>#N/A</v>
          </cell>
          <cell r="I12" t="e">
            <v>#N/A</v>
          </cell>
          <cell r="K12" t="e">
            <v>#N/A</v>
          </cell>
          <cell r="N12" t="e">
            <v>#N/A</v>
          </cell>
          <cell r="S12" t="e">
            <v>#N/A</v>
          </cell>
          <cell r="U12" t="e">
            <v>#N/A</v>
          </cell>
          <cell r="W12" t="e">
            <v>#N/A</v>
          </cell>
          <cell r="Y12" t="e">
            <v>#N/A</v>
          </cell>
          <cell r="AA12" t="e">
            <v>#N/A</v>
          </cell>
          <cell r="AC12" t="e">
            <v>#N/A</v>
          </cell>
          <cell r="AE12" t="e">
            <v>#N/A</v>
          </cell>
          <cell r="AG12" t="e">
            <v>#N/A</v>
          </cell>
          <cell r="AI12" t="e">
            <v>#N/A</v>
          </cell>
        </row>
        <row r="14">
          <cell r="S14" t="e">
            <v>#N/A</v>
          </cell>
          <cell r="U14" t="e">
            <v>#N/A</v>
          </cell>
          <cell r="W14" t="e">
            <v>#N/A</v>
          </cell>
          <cell r="Y14" t="e">
            <v>#N/A</v>
          </cell>
          <cell r="AA14" t="e">
            <v>#N/A</v>
          </cell>
          <cell r="AC14" t="e">
            <v>#N/A</v>
          </cell>
          <cell r="AE14" t="e">
            <v>#N/A</v>
          </cell>
          <cell r="AG14" t="e">
            <v>#N/A</v>
          </cell>
          <cell r="AI14" t="e">
            <v>#N/A</v>
          </cell>
        </row>
        <row r="15">
          <cell r="S15" t="e">
            <v>#N/A</v>
          </cell>
          <cell r="U15" t="e">
            <v>#N/A</v>
          </cell>
          <cell r="W15" t="e">
            <v>#N/A</v>
          </cell>
          <cell r="Y15" t="e">
            <v>#N/A</v>
          </cell>
          <cell r="AA15" t="e">
            <v>#N/A</v>
          </cell>
          <cell r="AC15" t="e">
            <v>#N/A</v>
          </cell>
          <cell r="AE15" t="e">
            <v>#N/A</v>
          </cell>
          <cell r="AG15" t="e">
            <v>#N/A</v>
          </cell>
          <cell r="AI15" t="e">
            <v>#N/A</v>
          </cell>
        </row>
        <row r="19">
          <cell r="E19" t="e">
            <v>#N/A</v>
          </cell>
          <cell r="G19" t="e">
            <v>#N/A</v>
          </cell>
          <cell r="I19" t="e">
            <v>#N/A</v>
          </cell>
          <cell r="K19" t="e">
            <v>#N/A</v>
          </cell>
          <cell r="N19" t="e">
            <v>#N/A</v>
          </cell>
          <cell r="S19" t="e">
            <v>#N/A</v>
          </cell>
          <cell r="U19" t="e">
            <v>#N/A</v>
          </cell>
          <cell r="W19" t="e">
            <v>#N/A</v>
          </cell>
          <cell r="Y19" t="e">
            <v>#N/A</v>
          </cell>
          <cell r="AA19" t="e">
            <v>#N/A</v>
          </cell>
          <cell r="AC19" t="e">
            <v>#N/A</v>
          </cell>
          <cell r="AE19" t="e">
            <v>#N/A</v>
          </cell>
          <cell r="AG19" t="e">
            <v>#N/A</v>
          </cell>
          <cell r="AI19" t="e">
            <v>#N/A</v>
          </cell>
        </row>
        <row r="20">
          <cell r="E20" t="e">
            <v>#N/A</v>
          </cell>
          <cell r="G20" t="e">
            <v>#N/A</v>
          </cell>
          <cell r="I20" t="e">
            <v>#N/A</v>
          </cell>
          <cell r="K20" t="e">
            <v>#N/A</v>
          </cell>
          <cell r="N20" t="e">
            <v>#N/A</v>
          </cell>
          <cell r="S20" t="e">
            <v>#N/A</v>
          </cell>
          <cell r="U20" t="e">
            <v>#N/A</v>
          </cell>
          <cell r="W20" t="e">
            <v>#N/A</v>
          </cell>
          <cell r="Y20" t="e">
            <v>#N/A</v>
          </cell>
          <cell r="AA20" t="e">
            <v>#N/A</v>
          </cell>
          <cell r="AC20" t="e">
            <v>#N/A</v>
          </cell>
          <cell r="AE20" t="e">
            <v>#N/A</v>
          </cell>
          <cell r="AG20" t="e">
            <v>#N/A</v>
          </cell>
          <cell r="AI20" t="e">
            <v>#N/A</v>
          </cell>
        </row>
        <row r="21">
          <cell r="E21" t="e">
            <v>#N/A</v>
          </cell>
          <cell r="G21" t="e">
            <v>#N/A</v>
          </cell>
          <cell r="I21" t="e">
            <v>#N/A</v>
          </cell>
          <cell r="K21" t="e">
            <v>#N/A</v>
          </cell>
          <cell r="N21" t="e">
            <v>#N/A</v>
          </cell>
          <cell r="S21" t="e">
            <v>#N/A</v>
          </cell>
          <cell r="U21" t="e">
            <v>#N/A</v>
          </cell>
          <cell r="W21" t="e">
            <v>#N/A</v>
          </cell>
          <cell r="Y21" t="e">
            <v>#N/A</v>
          </cell>
          <cell r="AA21" t="e">
            <v>#N/A</v>
          </cell>
          <cell r="AC21" t="e">
            <v>#N/A</v>
          </cell>
          <cell r="AE21" t="e">
            <v>#N/A</v>
          </cell>
          <cell r="AG21" t="e">
            <v>#N/A</v>
          </cell>
          <cell r="AI21" t="e">
            <v>#N/A</v>
          </cell>
        </row>
        <row r="22">
          <cell r="E22" t="e">
            <v>#N/A</v>
          </cell>
          <cell r="G22" t="e">
            <v>#N/A</v>
          </cell>
          <cell r="I22" t="e">
            <v>#N/A</v>
          </cell>
          <cell r="K22" t="e">
            <v>#N/A</v>
          </cell>
          <cell r="N22" t="e">
            <v>#N/A</v>
          </cell>
          <cell r="S22" t="e">
            <v>#N/A</v>
          </cell>
          <cell r="U22" t="e">
            <v>#N/A</v>
          </cell>
          <cell r="W22" t="e">
            <v>#N/A</v>
          </cell>
          <cell r="Y22" t="e">
            <v>#N/A</v>
          </cell>
          <cell r="AA22" t="e">
            <v>#N/A</v>
          </cell>
          <cell r="AC22" t="e">
            <v>#N/A</v>
          </cell>
          <cell r="AE22" t="e">
            <v>#N/A</v>
          </cell>
          <cell r="AG22" t="e">
            <v>#N/A</v>
          </cell>
          <cell r="AI22" t="e">
            <v>#N/A</v>
          </cell>
        </row>
        <row r="23">
          <cell r="E23" t="e">
            <v>#N/A</v>
          </cell>
          <cell r="G23" t="e">
            <v>#N/A</v>
          </cell>
          <cell r="I23" t="e">
            <v>#N/A</v>
          </cell>
          <cell r="K23" t="e">
            <v>#N/A</v>
          </cell>
          <cell r="N23" t="e">
            <v>#N/A</v>
          </cell>
          <cell r="S23" t="e">
            <v>#N/A</v>
          </cell>
          <cell r="U23" t="e">
            <v>#N/A</v>
          </cell>
          <cell r="W23" t="e">
            <v>#N/A</v>
          </cell>
          <cell r="Y23" t="e">
            <v>#N/A</v>
          </cell>
          <cell r="AA23" t="e">
            <v>#N/A</v>
          </cell>
          <cell r="AC23" t="e">
            <v>#N/A</v>
          </cell>
          <cell r="AE23" t="e">
            <v>#N/A</v>
          </cell>
          <cell r="AG23" t="e">
            <v>#N/A</v>
          </cell>
          <cell r="AI23" t="e">
            <v>#N/A</v>
          </cell>
        </row>
        <row r="24">
          <cell r="E24" t="e">
            <v>#N/A</v>
          </cell>
          <cell r="G24" t="e">
            <v>#N/A</v>
          </cell>
          <cell r="I24" t="e">
            <v>#N/A</v>
          </cell>
          <cell r="K24" t="e">
            <v>#N/A</v>
          </cell>
          <cell r="N24" t="e">
            <v>#N/A</v>
          </cell>
          <cell r="S24" t="e">
            <v>#N/A</v>
          </cell>
          <cell r="U24" t="e">
            <v>#N/A</v>
          </cell>
          <cell r="W24" t="e">
            <v>#N/A</v>
          </cell>
          <cell r="Y24" t="e">
            <v>#N/A</v>
          </cell>
          <cell r="AA24" t="e">
            <v>#N/A</v>
          </cell>
          <cell r="AC24" t="e">
            <v>#N/A</v>
          </cell>
          <cell r="AE24" t="e">
            <v>#N/A</v>
          </cell>
          <cell r="AG24" t="e">
            <v>#N/A</v>
          </cell>
          <cell r="AI24" t="e">
            <v>#N/A</v>
          </cell>
        </row>
        <row r="25">
          <cell r="E25" t="e">
            <v>#N/A</v>
          </cell>
          <cell r="G25" t="e">
            <v>#N/A</v>
          </cell>
          <cell r="I25" t="e">
            <v>#N/A</v>
          </cell>
          <cell r="K25" t="e">
            <v>#N/A</v>
          </cell>
          <cell r="N25" t="e">
            <v>#N/A</v>
          </cell>
          <cell r="S25" t="e">
            <v>#N/A</v>
          </cell>
          <cell r="U25" t="e">
            <v>#N/A</v>
          </cell>
          <cell r="W25" t="e">
            <v>#N/A</v>
          </cell>
          <cell r="Y25" t="e">
            <v>#N/A</v>
          </cell>
          <cell r="AA25" t="e">
            <v>#N/A</v>
          </cell>
          <cell r="AC25" t="e">
            <v>#N/A</v>
          </cell>
          <cell r="AE25" t="e">
            <v>#N/A</v>
          </cell>
          <cell r="AG25" t="e">
            <v>#N/A</v>
          </cell>
          <cell r="AI25" t="e">
            <v>#N/A</v>
          </cell>
        </row>
        <row r="26">
          <cell r="E26" t="e">
            <v>#N/A</v>
          </cell>
          <cell r="G26" t="e">
            <v>#N/A</v>
          </cell>
          <cell r="I26" t="e">
            <v>#N/A</v>
          </cell>
          <cell r="K26" t="e">
            <v>#N/A</v>
          </cell>
          <cell r="N26" t="e">
            <v>#N/A</v>
          </cell>
          <cell r="S26" t="e">
            <v>#N/A</v>
          </cell>
          <cell r="U26" t="e">
            <v>#N/A</v>
          </cell>
          <cell r="W26" t="e">
            <v>#N/A</v>
          </cell>
          <cell r="Y26" t="e">
            <v>#N/A</v>
          </cell>
          <cell r="AA26" t="e">
            <v>#N/A</v>
          </cell>
          <cell r="AC26" t="e">
            <v>#N/A</v>
          </cell>
          <cell r="AE26" t="e">
            <v>#N/A</v>
          </cell>
          <cell r="AG26" t="e">
            <v>#N/A</v>
          </cell>
          <cell r="AI26" t="e">
            <v>#N/A</v>
          </cell>
        </row>
        <row r="29">
          <cell r="E29" t="e">
            <v>#N/A</v>
          </cell>
          <cell r="G29" t="e">
            <v>#N/A</v>
          </cell>
          <cell r="I29" t="e">
            <v>#N/A</v>
          </cell>
          <cell r="K29" t="e">
            <v>#N/A</v>
          </cell>
          <cell r="N29" t="e">
            <v>#N/A</v>
          </cell>
          <cell r="S29" t="e">
            <v>#N/A</v>
          </cell>
          <cell r="U29" t="e">
            <v>#N/A</v>
          </cell>
          <cell r="W29" t="e">
            <v>#N/A</v>
          </cell>
          <cell r="Y29" t="e">
            <v>#N/A</v>
          </cell>
          <cell r="AA29" t="e">
            <v>#N/A</v>
          </cell>
          <cell r="AC29" t="e">
            <v>#N/A</v>
          </cell>
          <cell r="AE29" t="e">
            <v>#N/A</v>
          </cell>
          <cell r="AG29" t="e">
            <v>#N/A</v>
          </cell>
          <cell r="AI29" t="e">
            <v>#N/A</v>
          </cell>
        </row>
        <row r="30">
          <cell r="E30" t="e">
            <v>#N/A</v>
          </cell>
          <cell r="G30" t="e">
            <v>#N/A</v>
          </cell>
          <cell r="I30" t="e">
            <v>#N/A</v>
          </cell>
          <cell r="K30" t="e">
            <v>#N/A</v>
          </cell>
          <cell r="N30" t="e">
            <v>#N/A</v>
          </cell>
          <cell r="S30" t="e">
            <v>#N/A</v>
          </cell>
          <cell r="U30" t="e">
            <v>#N/A</v>
          </cell>
          <cell r="W30" t="e">
            <v>#N/A</v>
          </cell>
          <cell r="Y30" t="e">
            <v>#N/A</v>
          </cell>
          <cell r="AA30" t="e">
            <v>#N/A</v>
          </cell>
          <cell r="AC30" t="e">
            <v>#N/A</v>
          </cell>
          <cell r="AE30" t="e">
            <v>#N/A</v>
          </cell>
          <cell r="AG30" t="e">
            <v>#N/A</v>
          </cell>
          <cell r="AI30" t="e">
            <v>#N/A</v>
          </cell>
        </row>
        <row r="31">
          <cell r="E31" t="e">
            <v>#N/A</v>
          </cell>
          <cell r="G31" t="e">
            <v>#N/A</v>
          </cell>
          <cell r="I31" t="e">
            <v>#N/A</v>
          </cell>
          <cell r="K31" t="e">
            <v>#N/A</v>
          </cell>
          <cell r="N31" t="e">
            <v>#N/A</v>
          </cell>
          <cell r="S31" t="e">
            <v>#N/A</v>
          </cell>
          <cell r="U31" t="e">
            <v>#N/A</v>
          </cell>
          <cell r="W31" t="e">
            <v>#N/A</v>
          </cell>
          <cell r="Y31" t="e">
            <v>#N/A</v>
          </cell>
          <cell r="AA31" t="e">
            <v>#N/A</v>
          </cell>
          <cell r="AC31" t="e">
            <v>#N/A</v>
          </cell>
          <cell r="AE31" t="e">
            <v>#N/A</v>
          </cell>
          <cell r="AG31" t="e">
            <v>#N/A</v>
          </cell>
          <cell r="AI31" t="e">
            <v>#N/A</v>
          </cell>
        </row>
        <row r="32">
          <cell r="E32" t="e">
            <v>#N/A</v>
          </cell>
          <cell r="G32" t="e">
            <v>#N/A</v>
          </cell>
          <cell r="I32" t="e">
            <v>#N/A</v>
          </cell>
          <cell r="K32" t="e">
            <v>#N/A</v>
          </cell>
          <cell r="N32" t="e">
            <v>#N/A</v>
          </cell>
          <cell r="S32" t="e">
            <v>#N/A</v>
          </cell>
          <cell r="U32" t="e">
            <v>#N/A</v>
          </cell>
          <cell r="W32" t="e">
            <v>#N/A</v>
          </cell>
          <cell r="Y32" t="e">
            <v>#N/A</v>
          </cell>
          <cell r="AA32" t="e">
            <v>#N/A</v>
          </cell>
          <cell r="AC32" t="e">
            <v>#N/A</v>
          </cell>
          <cell r="AE32" t="e">
            <v>#N/A</v>
          </cell>
          <cell r="AG32" t="e">
            <v>#N/A</v>
          </cell>
          <cell r="AI32" t="e">
            <v>#N/A</v>
          </cell>
        </row>
        <row r="33">
          <cell r="E33" t="e">
            <v>#N/A</v>
          </cell>
          <cell r="G33" t="e">
            <v>#N/A</v>
          </cell>
          <cell r="I33" t="e">
            <v>#N/A</v>
          </cell>
          <cell r="K33" t="e">
            <v>#N/A</v>
          </cell>
          <cell r="N33" t="e">
            <v>#N/A</v>
          </cell>
          <cell r="S33" t="e">
            <v>#N/A</v>
          </cell>
          <cell r="U33" t="e">
            <v>#N/A</v>
          </cell>
          <cell r="W33" t="e">
            <v>#N/A</v>
          </cell>
          <cell r="Y33" t="e">
            <v>#N/A</v>
          </cell>
          <cell r="AA33" t="e">
            <v>#N/A</v>
          </cell>
          <cell r="AC33" t="e">
            <v>#N/A</v>
          </cell>
          <cell r="AE33" t="e">
            <v>#N/A</v>
          </cell>
          <cell r="AG33" t="e">
            <v>#N/A</v>
          </cell>
          <cell r="AI33" t="e">
            <v>#N/A</v>
          </cell>
        </row>
        <row r="34">
          <cell r="E34" t="e">
            <v>#N/A</v>
          </cell>
          <cell r="G34" t="e">
            <v>#N/A</v>
          </cell>
          <cell r="I34" t="e">
            <v>#N/A</v>
          </cell>
          <cell r="K34" t="e">
            <v>#N/A</v>
          </cell>
          <cell r="N34" t="e">
            <v>#N/A</v>
          </cell>
          <cell r="S34" t="e">
            <v>#N/A</v>
          </cell>
          <cell r="U34" t="e">
            <v>#N/A</v>
          </cell>
          <cell r="W34" t="e">
            <v>#N/A</v>
          </cell>
          <cell r="Y34" t="e">
            <v>#N/A</v>
          </cell>
          <cell r="AA34" t="e">
            <v>#N/A</v>
          </cell>
          <cell r="AC34" t="e">
            <v>#N/A</v>
          </cell>
          <cell r="AE34" t="e">
            <v>#N/A</v>
          </cell>
          <cell r="AG34" t="e">
            <v>#N/A</v>
          </cell>
          <cell r="AI34" t="e">
            <v>#N/A</v>
          </cell>
        </row>
        <row r="35">
          <cell r="E35" t="e">
            <v>#N/A</v>
          </cell>
          <cell r="G35" t="e">
            <v>#N/A</v>
          </cell>
          <cell r="I35" t="e">
            <v>#N/A</v>
          </cell>
          <cell r="K35" t="e">
            <v>#N/A</v>
          </cell>
          <cell r="N35" t="e">
            <v>#N/A</v>
          </cell>
          <cell r="S35" t="e">
            <v>#N/A</v>
          </cell>
          <cell r="U35" t="e">
            <v>#N/A</v>
          </cell>
          <cell r="W35" t="e">
            <v>#N/A</v>
          </cell>
          <cell r="Y35" t="e">
            <v>#N/A</v>
          </cell>
          <cell r="AA35" t="e">
            <v>#N/A</v>
          </cell>
          <cell r="AC35" t="e">
            <v>#N/A</v>
          </cell>
          <cell r="AE35" t="e">
            <v>#N/A</v>
          </cell>
          <cell r="AG35" t="e">
            <v>#N/A</v>
          </cell>
          <cell r="AI35" t="e">
            <v>#N/A</v>
          </cell>
        </row>
        <row r="36">
          <cell r="S36" t="e">
            <v>#N/A</v>
          </cell>
          <cell r="U36" t="e">
            <v>#N/A</v>
          </cell>
          <cell r="W36" t="e">
            <v>#N/A</v>
          </cell>
          <cell r="Y36" t="e">
            <v>#N/A</v>
          </cell>
          <cell r="AA36" t="e">
            <v>#N/A</v>
          </cell>
          <cell r="AC36" t="e">
            <v>#N/A</v>
          </cell>
          <cell r="AE36" t="e">
            <v>#N/A</v>
          </cell>
          <cell r="AG36" t="e">
            <v>#N/A</v>
          </cell>
          <cell r="AI36" t="e">
            <v>#N/A</v>
          </cell>
        </row>
        <row r="39">
          <cell r="E39" t="e">
            <v>#N/A</v>
          </cell>
          <cell r="G39" t="e">
            <v>#N/A</v>
          </cell>
          <cell r="I39" t="e">
            <v>#N/A</v>
          </cell>
          <cell r="K39" t="e">
            <v>#N/A</v>
          </cell>
          <cell r="N39" t="e">
            <v>#N/A</v>
          </cell>
          <cell r="S39" t="e">
            <v>#N/A</v>
          </cell>
          <cell r="U39" t="e">
            <v>#N/A</v>
          </cell>
          <cell r="W39" t="e">
            <v>#N/A</v>
          </cell>
          <cell r="Y39" t="e">
            <v>#N/A</v>
          </cell>
          <cell r="AA39" t="e">
            <v>#N/A</v>
          </cell>
          <cell r="AC39" t="e">
            <v>#N/A</v>
          </cell>
          <cell r="AE39" t="e">
            <v>#N/A</v>
          </cell>
          <cell r="AG39" t="e">
            <v>#N/A</v>
          </cell>
          <cell r="AI39" t="e">
            <v>#N/A</v>
          </cell>
        </row>
        <row r="40">
          <cell r="E40" t="e">
            <v>#N/A</v>
          </cell>
          <cell r="G40" t="e">
            <v>#N/A</v>
          </cell>
          <cell r="I40" t="e">
            <v>#N/A</v>
          </cell>
          <cell r="K40" t="e">
            <v>#N/A</v>
          </cell>
          <cell r="N40" t="e">
            <v>#N/A</v>
          </cell>
          <cell r="S40" t="e">
            <v>#N/A</v>
          </cell>
          <cell r="U40" t="e">
            <v>#N/A</v>
          </cell>
          <cell r="W40" t="e">
            <v>#N/A</v>
          </cell>
          <cell r="Y40" t="e">
            <v>#N/A</v>
          </cell>
          <cell r="AA40" t="e">
            <v>#N/A</v>
          </cell>
          <cell r="AC40" t="e">
            <v>#N/A</v>
          </cell>
          <cell r="AE40" t="e">
            <v>#N/A</v>
          </cell>
          <cell r="AG40" t="e">
            <v>#N/A</v>
          </cell>
          <cell r="AI40" t="e">
            <v>#N/A</v>
          </cell>
        </row>
        <row r="41">
          <cell r="E41" t="e">
            <v>#N/A</v>
          </cell>
          <cell r="G41" t="e">
            <v>#N/A</v>
          </cell>
          <cell r="I41" t="e">
            <v>#N/A</v>
          </cell>
          <cell r="K41" t="e">
            <v>#N/A</v>
          </cell>
          <cell r="N41" t="e">
            <v>#N/A</v>
          </cell>
          <cell r="S41" t="e">
            <v>#N/A</v>
          </cell>
          <cell r="U41" t="e">
            <v>#N/A</v>
          </cell>
          <cell r="W41" t="e">
            <v>#N/A</v>
          </cell>
          <cell r="Y41" t="e">
            <v>#N/A</v>
          </cell>
          <cell r="AA41" t="e">
            <v>#N/A</v>
          </cell>
          <cell r="AC41" t="e">
            <v>#N/A</v>
          </cell>
          <cell r="AE41" t="e">
            <v>#N/A</v>
          </cell>
          <cell r="AG41" t="e">
            <v>#N/A</v>
          </cell>
          <cell r="AI41" t="e">
            <v>#N/A</v>
          </cell>
        </row>
        <row r="42">
          <cell r="E42" t="e">
            <v>#N/A</v>
          </cell>
          <cell r="G42" t="e">
            <v>#N/A</v>
          </cell>
          <cell r="I42" t="e">
            <v>#N/A</v>
          </cell>
          <cell r="K42" t="e">
            <v>#N/A</v>
          </cell>
          <cell r="N42" t="e">
            <v>#N/A</v>
          </cell>
          <cell r="S42" t="e">
            <v>#N/A</v>
          </cell>
          <cell r="U42" t="e">
            <v>#N/A</v>
          </cell>
          <cell r="W42" t="e">
            <v>#N/A</v>
          </cell>
          <cell r="Y42" t="e">
            <v>#N/A</v>
          </cell>
          <cell r="AA42" t="e">
            <v>#N/A</v>
          </cell>
          <cell r="AC42" t="e">
            <v>#N/A</v>
          </cell>
          <cell r="AE42" t="e">
            <v>#N/A</v>
          </cell>
          <cell r="AG42" t="e">
            <v>#N/A</v>
          </cell>
          <cell r="AI42" t="e">
            <v>#N/A</v>
          </cell>
        </row>
        <row r="43">
          <cell r="E43" t="e">
            <v>#N/A</v>
          </cell>
          <cell r="G43" t="e">
            <v>#N/A</v>
          </cell>
          <cell r="I43" t="e">
            <v>#N/A</v>
          </cell>
          <cell r="K43" t="e">
            <v>#N/A</v>
          </cell>
          <cell r="N43" t="e">
            <v>#N/A</v>
          </cell>
          <cell r="S43" t="e">
            <v>#N/A</v>
          </cell>
          <cell r="U43" t="e">
            <v>#N/A</v>
          </cell>
          <cell r="W43" t="e">
            <v>#N/A</v>
          </cell>
          <cell r="Y43" t="e">
            <v>#N/A</v>
          </cell>
          <cell r="AA43" t="e">
            <v>#N/A</v>
          </cell>
          <cell r="AC43" t="e">
            <v>#N/A</v>
          </cell>
          <cell r="AE43" t="e">
            <v>#N/A</v>
          </cell>
          <cell r="AG43" t="e">
            <v>#N/A</v>
          </cell>
          <cell r="AI43" t="e">
            <v>#N/A</v>
          </cell>
        </row>
        <row r="44">
          <cell r="E44" t="e">
            <v>#N/A</v>
          </cell>
          <cell r="G44" t="e">
            <v>#N/A</v>
          </cell>
          <cell r="I44" t="e">
            <v>#N/A</v>
          </cell>
          <cell r="K44" t="e">
            <v>#N/A</v>
          </cell>
          <cell r="N44" t="e">
            <v>#N/A</v>
          </cell>
          <cell r="S44" t="e">
            <v>#N/A</v>
          </cell>
          <cell r="U44" t="e">
            <v>#N/A</v>
          </cell>
          <cell r="W44" t="e">
            <v>#N/A</v>
          </cell>
          <cell r="Y44" t="e">
            <v>#N/A</v>
          </cell>
          <cell r="AA44" t="e">
            <v>#N/A</v>
          </cell>
          <cell r="AC44" t="e">
            <v>#N/A</v>
          </cell>
          <cell r="AE44" t="e">
            <v>#N/A</v>
          </cell>
          <cell r="AG44" t="e">
            <v>#N/A</v>
          </cell>
          <cell r="AI44" t="e">
            <v>#N/A</v>
          </cell>
        </row>
        <row r="45">
          <cell r="E45" t="e">
            <v>#N/A</v>
          </cell>
          <cell r="G45" t="e">
            <v>#N/A</v>
          </cell>
          <cell r="I45" t="e">
            <v>#N/A</v>
          </cell>
          <cell r="K45" t="e">
            <v>#N/A</v>
          </cell>
          <cell r="N45" t="e">
            <v>#N/A</v>
          </cell>
          <cell r="S45" t="e">
            <v>#N/A</v>
          </cell>
          <cell r="U45" t="e">
            <v>#N/A</v>
          </cell>
          <cell r="W45" t="e">
            <v>#N/A</v>
          </cell>
          <cell r="Y45" t="e">
            <v>#N/A</v>
          </cell>
          <cell r="AA45" t="e">
            <v>#N/A</v>
          </cell>
          <cell r="AC45" t="e">
            <v>#N/A</v>
          </cell>
          <cell r="AE45" t="e">
            <v>#N/A</v>
          </cell>
          <cell r="AG45" t="e">
            <v>#N/A</v>
          </cell>
          <cell r="AI45" t="e">
            <v>#N/A</v>
          </cell>
        </row>
        <row r="46">
          <cell r="S46" t="e">
            <v>#N/A</v>
          </cell>
          <cell r="U46" t="e">
            <v>#N/A</v>
          </cell>
          <cell r="W46" t="e">
            <v>#N/A</v>
          </cell>
          <cell r="Y46" t="e">
            <v>#N/A</v>
          </cell>
          <cell r="AA46" t="e">
            <v>#N/A</v>
          </cell>
          <cell r="AC46" t="e">
            <v>#N/A</v>
          </cell>
          <cell r="AE46" t="e">
            <v>#N/A</v>
          </cell>
          <cell r="AG46" t="e">
            <v>#N/A</v>
          </cell>
          <cell r="AI46" t="e">
            <v>#N/A</v>
          </cell>
        </row>
        <row r="49">
          <cell r="E49" t="e">
            <v>#N/A</v>
          </cell>
          <cell r="G49" t="e">
            <v>#N/A</v>
          </cell>
          <cell r="I49" t="e">
            <v>#N/A</v>
          </cell>
          <cell r="K49" t="e">
            <v>#N/A</v>
          </cell>
          <cell r="N49" t="e">
            <v>#N/A</v>
          </cell>
          <cell r="S49" t="e">
            <v>#N/A</v>
          </cell>
          <cell r="U49" t="e">
            <v>#N/A</v>
          </cell>
          <cell r="W49" t="e">
            <v>#N/A</v>
          </cell>
          <cell r="Y49" t="e">
            <v>#N/A</v>
          </cell>
          <cell r="AA49" t="e">
            <v>#N/A</v>
          </cell>
          <cell r="AC49" t="e">
            <v>#N/A</v>
          </cell>
          <cell r="AE49" t="e">
            <v>#N/A</v>
          </cell>
          <cell r="AG49" t="e">
            <v>#N/A</v>
          </cell>
          <cell r="AI49" t="e">
            <v>#N/A</v>
          </cell>
        </row>
        <row r="50">
          <cell r="E50" t="e">
            <v>#N/A</v>
          </cell>
          <cell r="G50" t="e">
            <v>#N/A</v>
          </cell>
          <cell r="I50" t="e">
            <v>#N/A</v>
          </cell>
          <cell r="K50" t="e">
            <v>#N/A</v>
          </cell>
          <cell r="N50" t="e">
            <v>#N/A</v>
          </cell>
          <cell r="S50" t="e">
            <v>#N/A</v>
          </cell>
          <cell r="U50" t="e">
            <v>#N/A</v>
          </cell>
          <cell r="W50" t="e">
            <v>#N/A</v>
          </cell>
          <cell r="Y50" t="e">
            <v>#N/A</v>
          </cell>
          <cell r="AA50" t="e">
            <v>#N/A</v>
          </cell>
          <cell r="AC50" t="e">
            <v>#N/A</v>
          </cell>
          <cell r="AE50" t="e">
            <v>#N/A</v>
          </cell>
          <cell r="AG50" t="e">
            <v>#N/A</v>
          </cell>
          <cell r="AI50" t="e">
            <v>#N/A</v>
          </cell>
        </row>
        <row r="51">
          <cell r="E51" t="e">
            <v>#N/A</v>
          </cell>
          <cell r="G51" t="e">
            <v>#N/A</v>
          </cell>
          <cell r="I51" t="e">
            <v>#N/A</v>
          </cell>
          <cell r="K51" t="e">
            <v>#N/A</v>
          </cell>
          <cell r="N51" t="e">
            <v>#N/A</v>
          </cell>
          <cell r="S51" t="e">
            <v>#N/A</v>
          </cell>
          <cell r="U51" t="e">
            <v>#N/A</v>
          </cell>
          <cell r="W51" t="e">
            <v>#N/A</v>
          </cell>
          <cell r="Y51" t="e">
            <v>#N/A</v>
          </cell>
          <cell r="AA51" t="e">
            <v>#N/A</v>
          </cell>
          <cell r="AC51" t="e">
            <v>#N/A</v>
          </cell>
          <cell r="AE51" t="e">
            <v>#N/A</v>
          </cell>
          <cell r="AG51" t="e">
            <v>#N/A</v>
          </cell>
          <cell r="AI51" t="e">
            <v>#N/A</v>
          </cell>
        </row>
        <row r="52">
          <cell r="E52" t="e">
            <v>#N/A</v>
          </cell>
          <cell r="G52" t="e">
            <v>#N/A</v>
          </cell>
          <cell r="I52" t="e">
            <v>#N/A</v>
          </cell>
          <cell r="K52" t="e">
            <v>#N/A</v>
          </cell>
          <cell r="N52" t="e">
            <v>#N/A</v>
          </cell>
          <cell r="S52" t="e">
            <v>#N/A</v>
          </cell>
          <cell r="U52" t="e">
            <v>#N/A</v>
          </cell>
          <cell r="W52" t="e">
            <v>#N/A</v>
          </cell>
          <cell r="Y52" t="e">
            <v>#N/A</v>
          </cell>
          <cell r="AA52" t="e">
            <v>#N/A</v>
          </cell>
          <cell r="AC52" t="e">
            <v>#N/A</v>
          </cell>
          <cell r="AE52" t="e">
            <v>#N/A</v>
          </cell>
          <cell r="AG52" t="e">
            <v>#N/A</v>
          </cell>
          <cell r="AI52" t="e">
            <v>#N/A</v>
          </cell>
        </row>
        <row r="53">
          <cell r="E53" t="e">
            <v>#N/A</v>
          </cell>
          <cell r="G53" t="e">
            <v>#N/A</v>
          </cell>
          <cell r="I53" t="e">
            <v>#N/A</v>
          </cell>
          <cell r="K53" t="e">
            <v>#N/A</v>
          </cell>
          <cell r="N53" t="e">
            <v>#N/A</v>
          </cell>
          <cell r="S53" t="e">
            <v>#N/A</v>
          </cell>
          <cell r="U53" t="e">
            <v>#N/A</v>
          </cell>
          <cell r="W53" t="e">
            <v>#N/A</v>
          </cell>
          <cell r="Y53" t="e">
            <v>#N/A</v>
          </cell>
          <cell r="AA53" t="e">
            <v>#N/A</v>
          </cell>
          <cell r="AC53" t="e">
            <v>#N/A</v>
          </cell>
          <cell r="AE53" t="e">
            <v>#N/A</v>
          </cell>
          <cell r="AG53" t="e">
            <v>#N/A</v>
          </cell>
          <cell r="AI53" t="e">
            <v>#N/A</v>
          </cell>
        </row>
        <row r="54">
          <cell r="E54" t="e">
            <v>#N/A</v>
          </cell>
          <cell r="G54" t="e">
            <v>#N/A</v>
          </cell>
          <cell r="I54" t="e">
            <v>#N/A</v>
          </cell>
          <cell r="K54" t="e">
            <v>#N/A</v>
          </cell>
          <cell r="N54" t="e">
            <v>#N/A</v>
          </cell>
          <cell r="S54" t="e">
            <v>#N/A</v>
          </cell>
          <cell r="U54" t="e">
            <v>#N/A</v>
          </cell>
          <cell r="W54" t="e">
            <v>#N/A</v>
          </cell>
          <cell r="Y54" t="e">
            <v>#N/A</v>
          </cell>
          <cell r="AA54" t="e">
            <v>#N/A</v>
          </cell>
          <cell r="AC54" t="e">
            <v>#N/A</v>
          </cell>
          <cell r="AE54" t="e">
            <v>#N/A</v>
          </cell>
          <cell r="AG54" t="e">
            <v>#N/A</v>
          </cell>
          <cell r="AI54" t="e">
            <v>#N/A</v>
          </cell>
        </row>
        <row r="55">
          <cell r="E55" t="e">
            <v>#N/A</v>
          </cell>
          <cell r="G55" t="e">
            <v>#N/A</v>
          </cell>
          <cell r="I55" t="e">
            <v>#N/A</v>
          </cell>
          <cell r="K55" t="e">
            <v>#N/A</v>
          </cell>
          <cell r="N55" t="e">
            <v>#N/A</v>
          </cell>
          <cell r="S55" t="e">
            <v>#N/A</v>
          </cell>
          <cell r="U55" t="e">
            <v>#N/A</v>
          </cell>
          <cell r="W55" t="e">
            <v>#N/A</v>
          </cell>
          <cell r="Y55" t="e">
            <v>#N/A</v>
          </cell>
          <cell r="AA55" t="e">
            <v>#N/A</v>
          </cell>
          <cell r="AC55" t="e">
            <v>#N/A</v>
          </cell>
          <cell r="AE55" t="e">
            <v>#N/A</v>
          </cell>
          <cell r="AG55" t="e">
            <v>#N/A</v>
          </cell>
          <cell r="AI55" t="e">
            <v>#N/A</v>
          </cell>
        </row>
        <row r="56">
          <cell r="S56" t="e">
            <v>#N/A</v>
          </cell>
          <cell r="U56" t="e">
            <v>#N/A</v>
          </cell>
          <cell r="W56" t="e">
            <v>#N/A</v>
          </cell>
          <cell r="Y56" t="e">
            <v>#N/A</v>
          </cell>
          <cell r="AA56" t="e">
            <v>#N/A</v>
          </cell>
          <cell r="AC56" t="e">
            <v>#N/A</v>
          </cell>
          <cell r="AE56" t="e">
            <v>#N/A</v>
          </cell>
          <cell r="AG56" t="e">
            <v>#N/A</v>
          </cell>
          <cell r="AI56" t="e">
            <v>#N/A</v>
          </cell>
        </row>
        <row r="59">
          <cell r="E59" t="e">
            <v>#N/A</v>
          </cell>
          <cell r="G59" t="e">
            <v>#N/A</v>
          </cell>
          <cell r="I59" t="e">
            <v>#N/A</v>
          </cell>
          <cell r="K59">
            <v>0</v>
          </cell>
          <cell r="N59">
            <v>0</v>
          </cell>
          <cell r="S59" t="e">
            <v>#N/A</v>
          </cell>
          <cell r="U59" t="e">
            <v>#N/A</v>
          </cell>
          <cell r="W59" t="e">
            <v>#N/A</v>
          </cell>
          <cell r="Y59" t="e">
            <v>#N/A</v>
          </cell>
          <cell r="AA59" t="e">
            <v>#N/A</v>
          </cell>
          <cell r="AC59" t="e">
            <v>#N/A</v>
          </cell>
          <cell r="AE59" t="e">
            <v>#N/A</v>
          </cell>
          <cell r="AG59" t="e">
            <v>#N/A</v>
          </cell>
          <cell r="AI59" t="e">
            <v>#N/A</v>
          </cell>
        </row>
        <row r="60">
          <cell r="E60" t="e">
            <v>#N/A</v>
          </cell>
          <cell r="G60" t="e">
            <v>#N/A</v>
          </cell>
          <cell r="I60" t="e">
            <v>#N/A</v>
          </cell>
          <cell r="K60" t="e">
            <v>#N/A</v>
          </cell>
          <cell r="N60" t="e">
            <v>#N/A</v>
          </cell>
          <cell r="S60" t="e">
            <v>#N/A</v>
          </cell>
          <cell r="U60" t="e">
            <v>#N/A</v>
          </cell>
          <cell r="W60" t="e">
            <v>#N/A</v>
          </cell>
          <cell r="Y60" t="e">
            <v>#N/A</v>
          </cell>
          <cell r="AA60" t="e">
            <v>#N/A</v>
          </cell>
          <cell r="AC60" t="e">
            <v>#N/A</v>
          </cell>
          <cell r="AE60" t="e">
            <v>#N/A</v>
          </cell>
          <cell r="AG60" t="e">
            <v>#N/A</v>
          </cell>
          <cell r="AI60" t="e">
            <v>#N/A</v>
          </cell>
        </row>
        <row r="61">
          <cell r="E61" t="e">
            <v>#N/A</v>
          </cell>
          <cell r="G61" t="e">
            <v>#N/A</v>
          </cell>
          <cell r="I61" t="e">
            <v>#N/A</v>
          </cell>
          <cell r="K61" t="e">
            <v>#N/A</v>
          </cell>
          <cell r="N61" t="e">
            <v>#N/A</v>
          </cell>
          <cell r="S61" t="e">
            <v>#N/A</v>
          </cell>
          <cell r="U61" t="e">
            <v>#N/A</v>
          </cell>
          <cell r="W61" t="e">
            <v>#N/A</v>
          </cell>
          <cell r="Y61" t="e">
            <v>#N/A</v>
          </cell>
          <cell r="AA61" t="e">
            <v>#N/A</v>
          </cell>
          <cell r="AC61" t="e">
            <v>#N/A</v>
          </cell>
          <cell r="AE61" t="e">
            <v>#N/A</v>
          </cell>
          <cell r="AG61" t="e">
            <v>#N/A</v>
          </cell>
          <cell r="AI61" t="e">
            <v>#N/A</v>
          </cell>
        </row>
        <row r="62">
          <cell r="E62" t="e">
            <v>#N/A</v>
          </cell>
          <cell r="G62" t="e">
            <v>#N/A</v>
          </cell>
          <cell r="I62" t="e">
            <v>#N/A</v>
          </cell>
          <cell r="K62" t="e">
            <v>#N/A</v>
          </cell>
          <cell r="N62" t="e">
            <v>#N/A</v>
          </cell>
          <cell r="S62" t="e">
            <v>#N/A</v>
          </cell>
          <cell r="U62" t="e">
            <v>#N/A</v>
          </cell>
          <cell r="W62" t="e">
            <v>#N/A</v>
          </cell>
          <cell r="Y62" t="e">
            <v>#N/A</v>
          </cell>
          <cell r="AA62" t="e">
            <v>#N/A</v>
          </cell>
          <cell r="AC62" t="e">
            <v>#N/A</v>
          </cell>
          <cell r="AE62" t="e">
            <v>#N/A</v>
          </cell>
          <cell r="AG62" t="e">
            <v>#N/A</v>
          </cell>
          <cell r="AI62" t="e">
            <v>#N/A</v>
          </cell>
        </row>
        <row r="63">
          <cell r="E63" t="e">
            <v>#N/A</v>
          </cell>
          <cell r="G63" t="e">
            <v>#N/A</v>
          </cell>
          <cell r="I63" t="e">
            <v>#N/A</v>
          </cell>
          <cell r="K63" t="e">
            <v>#N/A</v>
          </cell>
          <cell r="N63" t="e">
            <v>#N/A</v>
          </cell>
          <cell r="S63" t="e">
            <v>#N/A</v>
          </cell>
          <cell r="U63" t="e">
            <v>#N/A</v>
          </cell>
          <cell r="W63" t="e">
            <v>#N/A</v>
          </cell>
          <cell r="Y63" t="e">
            <v>#N/A</v>
          </cell>
          <cell r="AA63" t="e">
            <v>#N/A</v>
          </cell>
          <cell r="AC63" t="e">
            <v>#N/A</v>
          </cell>
          <cell r="AE63" t="e">
            <v>#N/A</v>
          </cell>
          <cell r="AG63" t="e">
            <v>#N/A</v>
          </cell>
          <cell r="AI63" t="e">
            <v>#N/A</v>
          </cell>
        </row>
        <row r="64">
          <cell r="E64" t="e">
            <v>#N/A</v>
          </cell>
          <cell r="G64" t="e">
            <v>#N/A</v>
          </cell>
          <cell r="I64" t="e">
            <v>#N/A</v>
          </cell>
          <cell r="K64" t="e">
            <v>#N/A</v>
          </cell>
          <cell r="N64" t="e">
            <v>#N/A</v>
          </cell>
          <cell r="S64" t="e">
            <v>#N/A</v>
          </cell>
          <cell r="U64" t="e">
            <v>#N/A</v>
          </cell>
          <cell r="W64" t="e">
            <v>#N/A</v>
          </cell>
          <cell r="Y64" t="e">
            <v>#N/A</v>
          </cell>
          <cell r="AA64" t="e">
            <v>#N/A</v>
          </cell>
          <cell r="AC64" t="e">
            <v>#N/A</v>
          </cell>
          <cell r="AE64" t="e">
            <v>#N/A</v>
          </cell>
          <cell r="AG64" t="e">
            <v>#N/A</v>
          </cell>
          <cell r="AI64" t="e">
            <v>#N/A</v>
          </cell>
        </row>
        <row r="65">
          <cell r="E65" t="e">
            <v>#N/A</v>
          </cell>
          <cell r="G65" t="e">
            <v>#N/A</v>
          </cell>
          <cell r="I65" t="e">
            <v>#N/A</v>
          </cell>
          <cell r="K65" t="e">
            <v>#N/A</v>
          </cell>
          <cell r="N65" t="e">
            <v>#N/A</v>
          </cell>
          <cell r="S65" t="e">
            <v>#N/A</v>
          </cell>
          <cell r="U65" t="e">
            <v>#N/A</v>
          </cell>
          <cell r="W65" t="e">
            <v>#N/A</v>
          </cell>
          <cell r="Y65" t="e">
            <v>#N/A</v>
          </cell>
          <cell r="AA65" t="e">
            <v>#N/A</v>
          </cell>
          <cell r="AC65" t="e">
            <v>#N/A</v>
          </cell>
          <cell r="AE65" t="e">
            <v>#N/A</v>
          </cell>
          <cell r="AG65" t="e">
            <v>#N/A</v>
          </cell>
          <cell r="AI65" t="e">
            <v>#N/A</v>
          </cell>
        </row>
        <row r="69">
          <cell r="E69" t="e">
            <v>#N/A</v>
          </cell>
          <cell r="G69" t="e">
            <v>#N/A</v>
          </cell>
          <cell r="I69" t="e">
            <v>#N/A</v>
          </cell>
          <cell r="K69" t="e">
            <v>#N/A</v>
          </cell>
          <cell r="N69" t="e">
            <v>#N/A</v>
          </cell>
          <cell r="S69" t="e">
            <v>#N/A</v>
          </cell>
          <cell r="U69" t="e">
            <v>#N/A</v>
          </cell>
          <cell r="W69" t="e">
            <v>#N/A</v>
          </cell>
          <cell r="Y69" t="e">
            <v>#N/A</v>
          </cell>
          <cell r="AA69" t="e">
            <v>#N/A</v>
          </cell>
          <cell r="AC69" t="e">
            <v>#N/A</v>
          </cell>
          <cell r="AE69" t="e">
            <v>#N/A</v>
          </cell>
          <cell r="AG69" t="e">
            <v>#N/A</v>
          </cell>
          <cell r="AI69" t="e">
            <v>#N/A</v>
          </cell>
        </row>
        <row r="70">
          <cell r="E70" t="e">
            <v>#N/A</v>
          </cell>
          <cell r="G70" t="e">
            <v>#N/A</v>
          </cell>
          <cell r="I70" t="e">
            <v>#N/A</v>
          </cell>
          <cell r="K70" t="e">
            <v>#N/A</v>
          </cell>
          <cell r="N70" t="e">
            <v>#N/A</v>
          </cell>
          <cell r="S70" t="e">
            <v>#N/A</v>
          </cell>
          <cell r="U70" t="e">
            <v>#N/A</v>
          </cell>
          <cell r="W70" t="e">
            <v>#N/A</v>
          </cell>
          <cell r="Y70" t="e">
            <v>#N/A</v>
          </cell>
          <cell r="AA70" t="e">
            <v>#N/A</v>
          </cell>
          <cell r="AC70" t="e">
            <v>#N/A</v>
          </cell>
          <cell r="AE70" t="e">
            <v>#N/A</v>
          </cell>
          <cell r="AG70" t="e">
            <v>#N/A</v>
          </cell>
          <cell r="AI70" t="e">
            <v>#N/A</v>
          </cell>
        </row>
        <row r="71">
          <cell r="E71" t="e">
            <v>#N/A</v>
          </cell>
          <cell r="G71" t="e">
            <v>#N/A</v>
          </cell>
          <cell r="I71" t="e">
            <v>#N/A</v>
          </cell>
          <cell r="K71" t="e">
            <v>#N/A</v>
          </cell>
          <cell r="N71" t="e">
            <v>#N/A</v>
          </cell>
          <cell r="S71" t="e">
            <v>#N/A</v>
          </cell>
          <cell r="U71" t="e">
            <v>#N/A</v>
          </cell>
          <cell r="W71" t="e">
            <v>#N/A</v>
          </cell>
          <cell r="Y71" t="e">
            <v>#N/A</v>
          </cell>
          <cell r="AA71" t="e">
            <v>#N/A</v>
          </cell>
          <cell r="AC71" t="e">
            <v>#N/A</v>
          </cell>
          <cell r="AE71" t="e">
            <v>#N/A</v>
          </cell>
          <cell r="AG71" t="e">
            <v>#N/A</v>
          </cell>
          <cell r="AI71" t="e">
            <v>#N/A</v>
          </cell>
        </row>
        <row r="72">
          <cell r="E72" t="e">
            <v>#N/A</v>
          </cell>
          <cell r="G72" t="e">
            <v>#N/A</v>
          </cell>
          <cell r="I72" t="e">
            <v>#N/A</v>
          </cell>
          <cell r="K72" t="e">
            <v>#N/A</v>
          </cell>
          <cell r="N72" t="e">
            <v>#N/A</v>
          </cell>
          <cell r="S72" t="e">
            <v>#N/A</v>
          </cell>
          <cell r="U72" t="e">
            <v>#N/A</v>
          </cell>
          <cell r="W72" t="e">
            <v>#N/A</v>
          </cell>
          <cell r="Y72" t="e">
            <v>#N/A</v>
          </cell>
          <cell r="AA72" t="e">
            <v>#N/A</v>
          </cell>
          <cell r="AC72" t="e">
            <v>#N/A</v>
          </cell>
          <cell r="AE72" t="e">
            <v>#N/A</v>
          </cell>
          <cell r="AG72" t="e">
            <v>#N/A</v>
          </cell>
          <cell r="AI72" t="e">
            <v>#N/A</v>
          </cell>
        </row>
        <row r="73">
          <cell r="E73" t="e">
            <v>#N/A</v>
          </cell>
          <cell r="G73" t="e">
            <v>#N/A</v>
          </cell>
          <cell r="I73" t="e">
            <v>#N/A</v>
          </cell>
          <cell r="K73" t="e">
            <v>#N/A</v>
          </cell>
          <cell r="N73" t="e">
            <v>#N/A</v>
          </cell>
          <cell r="S73" t="e">
            <v>#N/A</v>
          </cell>
          <cell r="U73" t="e">
            <v>#N/A</v>
          </cell>
          <cell r="W73" t="e">
            <v>#N/A</v>
          </cell>
          <cell r="Y73" t="e">
            <v>#N/A</v>
          </cell>
          <cell r="AA73" t="e">
            <v>#N/A</v>
          </cell>
          <cell r="AC73" t="e">
            <v>#N/A</v>
          </cell>
          <cell r="AE73" t="e">
            <v>#N/A</v>
          </cell>
          <cell r="AG73" t="e">
            <v>#N/A</v>
          </cell>
          <cell r="AI73" t="e">
            <v>#N/A</v>
          </cell>
        </row>
        <row r="74">
          <cell r="E74" t="e">
            <v>#N/A</v>
          </cell>
          <cell r="G74" t="e">
            <v>#N/A</v>
          </cell>
          <cell r="I74" t="e">
            <v>#N/A</v>
          </cell>
          <cell r="K74" t="e">
            <v>#N/A</v>
          </cell>
          <cell r="N74" t="e">
            <v>#N/A</v>
          </cell>
          <cell r="S74" t="e">
            <v>#N/A</v>
          </cell>
          <cell r="U74" t="e">
            <v>#N/A</v>
          </cell>
          <cell r="W74" t="e">
            <v>#N/A</v>
          </cell>
          <cell r="Y74" t="e">
            <v>#N/A</v>
          </cell>
          <cell r="AA74" t="e">
            <v>#N/A</v>
          </cell>
          <cell r="AC74" t="e">
            <v>#N/A</v>
          </cell>
          <cell r="AE74" t="e">
            <v>#N/A</v>
          </cell>
          <cell r="AG74" t="e">
            <v>#N/A</v>
          </cell>
          <cell r="AI74" t="e">
            <v>#N/A</v>
          </cell>
        </row>
        <row r="77">
          <cell r="E77" t="e">
            <v>#N/A</v>
          </cell>
          <cell r="G77" t="e">
            <v>#N/A</v>
          </cell>
          <cell r="I77" t="e">
            <v>#N/A</v>
          </cell>
          <cell r="K77" t="e">
            <v>#N/A</v>
          </cell>
          <cell r="N77" t="e">
            <v>#N/A</v>
          </cell>
          <cell r="S77" t="e">
            <v>#N/A</v>
          </cell>
          <cell r="U77" t="e">
            <v>#N/A</v>
          </cell>
          <cell r="W77" t="e">
            <v>#N/A</v>
          </cell>
          <cell r="Y77" t="e">
            <v>#N/A</v>
          </cell>
          <cell r="AA77" t="e">
            <v>#N/A</v>
          </cell>
          <cell r="AC77" t="e">
            <v>#N/A</v>
          </cell>
          <cell r="AE77" t="e">
            <v>#N/A</v>
          </cell>
          <cell r="AG77" t="e">
            <v>#N/A</v>
          </cell>
          <cell r="AI77" t="e">
            <v>#N/A</v>
          </cell>
        </row>
        <row r="78">
          <cell r="E78" t="e">
            <v>#N/A</v>
          </cell>
          <cell r="G78" t="e">
            <v>#N/A</v>
          </cell>
          <cell r="I78" t="e">
            <v>#N/A</v>
          </cell>
          <cell r="K78" t="e">
            <v>#N/A</v>
          </cell>
          <cell r="N78" t="e">
            <v>#N/A</v>
          </cell>
          <cell r="S78" t="e">
            <v>#N/A</v>
          </cell>
          <cell r="U78" t="e">
            <v>#N/A</v>
          </cell>
          <cell r="W78" t="e">
            <v>#N/A</v>
          </cell>
          <cell r="Y78" t="e">
            <v>#N/A</v>
          </cell>
          <cell r="AA78" t="e">
            <v>#N/A</v>
          </cell>
          <cell r="AC78" t="e">
            <v>#N/A</v>
          </cell>
          <cell r="AE78" t="e">
            <v>#N/A</v>
          </cell>
          <cell r="AG78" t="e">
            <v>#N/A</v>
          </cell>
          <cell r="AI78" t="e">
            <v>#N/A</v>
          </cell>
        </row>
        <row r="79">
          <cell r="E79" t="e">
            <v>#N/A</v>
          </cell>
          <cell r="G79" t="e">
            <v>#N/A</v>
          </cell>
          <cell r="I79" t="e">
            <v>#N/A</v>
          </cell>
          <cell r="K79" t="e">
            <v>#N/A</v>
          </cell>
          <cell r="N79" t="e">
            <v>#N/A</v>
          </cell>
          <cell r="S79" t="e">
            <v>#N/A</v>
          </cell>
          <cell r="U79" t="e">
            <v>#N/A</v>
          </cell>
          <cell r="W79" t="e">
            <v>#N/A</v>
          </cell>
          <cell r="Y79" t="e">
            <v>#N/A</v>
          </cell>
          <cell r="AA79" t="e">
            <v>#N/A</v>
          </cell>
          <cell r="AC79" t="e">
            <v>#N/A</v>
          </cell>
          <cell r="AE79" t="e">
            <v>#N/A</v>
          </cell>
          <cell r="AG79" t="e">
            <v>#N/A</v>
          </cell>
          <cell r="AI79" t="e">
            <v>#N/A</v>
          </cell>
        </row>
        <row r="80">
          <cell r="E80" t="e">
            <v>#N/A</v>
          </cell>
          <cell r="G80" t="e">
            <v>#N/A</v>
          </cell>
          <cell r="I80" t="e">
            <v>#N/A</v>
          </cell>
          <cell r="K80" t="e">
            <v>#N/A</v>
          </cell>
          <cell r="N80" t="e">
            <v>#N/A</v>
          </cell>
          <cell r="S80" t="e">
            <v>#N/A</v>
          </cell>
          <cell r="U80" t="e">
            <v>#N/A</v>
          </cell>
          <cell r="W80" t="e">
            <v>#N/A</v>
          </cell>
          <cell r="Y80" t="e">
            <v>#N/A</v>
          </cell>
          <cell r="AA80" t="e">
            <v>#N/A</v>
          </cell>
          <cell r="AC80" t="e">
            <v>#N/A</v>
          </cell>
          <cell r="AE80" t="e">
            <v>#N/A</v>
          </cell>
          <cell r="AG80" t="e">
            <v>#N/A</v>
          </cell>
          <cell r="AI80" t="e">
            <v>#N/A</v>
          </cell>
        </row>
        <row r="81">
          <cell r="E81" t="e">
            <v>#N/A</v>
          </cell>
          <cell r="G81" t="e">
            <v>#N/A</v>
          </cell>
          <cell r="I81" t="e">
            <v>#N/A</v>
          </cell>
          <cell r="K81" t="e">
            <v>#N/A</v>
          </cell>
          <cell r="N81" t="e">
            <v>#N/A</v>
          </cell>
          <cell r="S81" t="e">
            <v>#N/A</v>
          </cell>
          <cell r="U81" t="e">
            <v>#N/A</v>
          </cell>
          <cell r="W81" t="e">
            <v>#N/A</v>
          </cell>
          <cell r="Y81" t="e">
            <v>#N/A</v>
          </cell>
          <cell r="AA81" t="e">
            <v>#N/A</v>
          </cell>
          <cell r="AC81" t="e">
            <v>#N/A</v>
          </cell>
          <cell r="AE81" t="e">
            <v>#N/A</v>
          </cell>
          <cell r="AG81" t="e">
            <v>#N/A</v>
          </cell>
          <cell r="AI81" t="e">
            <v>#N/A</v>
          </cell>
        </row>
        <row r="82">
          <cell r="E82" t="e">
            <v>#N/A</v>
          </cell>
          <cell r="G82" t="e">
            <v>#N/A</v>
          </cell>
          <cell r="I82" t="e">
            <v>#N/A</v>
          </cell>
          <cell r="K82" t="e">
            <v>#N/A</v>
          </cell>
          <cell r="N82" t="e">
            <v>#N/A</v>
          </cell>
          <cell r="S82" t="e">
            <v>#N/A</v>
          </cell>
          <cell r="U82" t="e">
            <v>#N/A</v>
          </cell>
          <cell r="W82" t="e">
            <v>#N/A</v>
          </cell>
          <cell r="Y82" t="e">
            <v>#N/A</v>
          </cell>
          <cell r="AA82" t="e">
            <v>#N/A</v>
          </cell>
          <cell r="AC82" t="e">
            <v>#N/A</v>
          </cell>
          <cell r="AE82" t="e">
            <v>#N/A</v>
          </cell>
          <cell r="AG82" t="e">
            <v>#N/A</v>
          </cell>
          <cell r="AI82" t="e">
            <v>#N/A</v>
          </cell>
        </row>
        <row r="85">
          <cell r="E85" t="e">
            <v>#N/A</v>
          </cell>
          <cell r="G85" t="e">
            <v>#N/A</v>
          </cell>
          <cell r="I85" t="e">
            <v>#N/A</v>
          </cell>
          <cell r="K85" t="e">
            <v>#N/A</v>
          </cell>
          <cell r="N85" t="e">
            <v>#N/A</v>
          </cell>
          <cell r="S85" t="e">
            <v>#N/A</v>
          </cell>
          <cell r="U85" t="e">
            <v>#N/A</v>
          </cell>
          <cell r="W85" t="e">
            <v>#N/A</v>
          </cell>
          <cell r="Y85" t="e">
            <v>#N/A</v>
          </cell>
          <cell r="AA85" t="e">
            <v>#N/A</v>
          </cell>
          <cell r="AC85" t="e">
            <v>#N/A</v>
          </cell>
          <cell r="AE85" t="e">
            <v>#N/A</v>
          </cell>
          <cell r="AG85" t="e">
            <v>#N/A</v>
          </cell>
          <cell r="AI85" t="e">
            <v>#N/A</v>
          </cell>
        </row>
        <row r="86">
          <cell r="E86" t="e">
            <v>#N/A</v>
          </cell>
          <cell r="G86" t="e">
            <v>#N/A</v>
          </cell>
          <cell r="I86" t="e">
            <v>#N/A</v>
          </cell>
          <cell r="K86" t="e">
            <v>#N/A</v>
          </cell>
          <cell r="N86" t="e">
            <v>#N/A</v>
          </cell>
          <cell r="S86" t="e">
            <v>#N/A</v>
          </cell>
          <cell r="U86" t="e">
            <v>#N/A</v>
          </cell>
          <cell r="W86" t="e">
            <v>#N/A</v>
          </cell>
          <cell r="Y86" t="e">
            <v>#N/A</v>
          </cell>
          <cell r="AA86" t="e">
            <v>#N/A</v>
          </cell>
          <cell r="AC86" t="e">
            <v>#N/A</v>
          </cell>
          <cell r="AE86" t="e">
            <v>#N/A</v>
          </cell>
          <cell r="AG86" t="e">
            <v>#N/A</v>
          </cell>
          <cell r="AI86" t="e">
            <v>#N/A</v>
          </cell>
        </row>
        <row r="87">
          <cell r="E87" t="e">
            <v>#N/A</v>
          </cell>
          <cell r="G87" t="e">
            <v>#N/A</v>
          </cell>
          <cell r="I87" t="e">
            <v>#N/A</v>
          </cell>
          <cell r="K87" t="e">
            <v>#N/A</v>
          </cell>
          <cell r="N87" t="e">
            <v>#N/A</v>
          </cell>
          <cell r="S87" t="e">
            <v>#N/A</v>
          </cell>
          <cell r="U87" t="e">
            <v>#N/A</v>
          </cell>
          <cell r="W87" t="e">
            <v>#N/A</v>
          </cell>
          <cell r="Y87" t="e">
            <v>#N/A</v>
          </cell>
          <cell r="AA87" t="e">
            <v>#N/A</v>
          </cell>
          <cell r="AC87" t="e">
            <v>#N/A</v>
          </cell>
          <cell r="AE87" t="e">
            <v>#N/A</v>
          </cell>
          <cell r="AG87" t="e">
            <v>#N/A</v>
          </cell>
          <cell r="AI87" t="e">
            <v>#N/A</v>
          </cell>
        </row>
        <row r="88">
          <cell r="E88" t="e">
            <v>#N/A</v>
          </cell>
          <cell r="G88" t="e">
            <v>#N/A</v>
          </cell>
          <cell r="I88" t="e">
            <v>#N/A</v>
          </cell>
          <cell r="K88" t="e">
            <v>#N/A</v>
          </cell>
          <cell r="N88" t="e">
            <v>#N/A</v>
          </cell>
          <cell r="S88" t="e">
            <v>#N/A</v>
          </cell>
          <cell r="U88" t="e">
            <v>#N/A</v>
          </cell>
          <cell r="W88" t="e">
            <v>#N/A</v>
          </cell>
          <cell r="Y88" t="e">
            <v>#N/A</v>
          </cell>
          <cell r="AA88" t="e">
            <v>#N/A</v>
          </cell>
          <cell r="AC88" t="e">
            <v>#N/A</v>
          </cell>
          <cell r="AE88" t="e">
            <v>#N/A</v>
          </cell>
          <cell r="AG88" t="e">
            <v>#N/A</v>
          </cell>
          <cell r="AI88" t="e">
            <v>#N/A</v>
          </cell>
        </row>
        <row r="89">
          <cell r="E89" t="e">
            <v>#N/A</v>
          </cell>
          <cell r="G89" t="e">
            <v>#N/A</v>
          </cell>
          <cell r="I89" t="e">
            <v>#N/A</v>
          </cell>
          <cell r="K89" t="e">
            <v>#N/A</v>
          </cell>
          <cell r="N89" t="e">
            <v>#N/A</v>
          </cell>
          <cell r="S89" t="e">
            <v>#N/A</v>
          </cell>
          <cell r="U89" t="e">
            <v>#N/A</v>
          </cell>
          <cell r="W89" t="e">
            <v>#N/A</v>
          </cell>
          <cell r="Y89" t="e">
            <v>#N/A</v>
          </cell>
          <cell r="AA89" t="e">
            <v>#N/A</v>
          </cell>
          <cell r="AC89" t="e">
            <v>#N/A</v>
          </cell>
          <cell r="AE89" t="e">
            <v>#N/A</v>
          </cell>
          <cell r="AG89" t="e">
            <v>#N/A</v>
          </cell>
          <cell r="AI89" t="e">
            <v>#N/A</v>
          </cell>
        </row>
        <row r="90">
          <cell r="E90" t="e">
            <v>#N/A</v>
          </cell>
          <cell r="G90" t="e">
            <v>#N/A</v>
          </cell>
          <cell r="I90" t="e">
            <v>#N/A</v>
          </cell>
          <cell r="K90" t="e">
            <v>#N/A</v>
          </cell>
          <cell r="N90" t="e">
            <v>#N/A</v>
          </cell>
          <cell r="S90" t="e">
            <v>#N/A</v>
          </cell>
          <cell r="U90" t="e">
            <v>#N/A</v>
          </cell>
          <cell r="W90" t="e">
            <v>#N/A</v>
          </cell>
          <cell r="Y90" t="e">
            <v>#N/A</v>
          </cell>
          <cell r="AA90" t="e">
            <v>#N/A</v>
          </cell>
          <cell r="AC90" t="e">
            <v>#N/A</v>
          </cell>
          <cell r="AE90" t="e">
            <v>#N/A</v>
          </cell>
          <cell r="AG90" t="e">
            <v>#N/A</v>
          </cell>
          <cell r="AI90" t="e">
            <v>#N/A</v>
          </cell>
        </row>
        <row r="93">
          <cell r="E93" t="e">
            <v>#N/A</v>
          </cell>
          <cell r="G93" t="e">
            <v>#N/A</v>
          </cell>
          <cell r="I93" t="e">
            <v>#N/A</v>
          </cell>
          <cell r="K93" t="e">
            <v>#N/A</v>
          </cell>
          <cell r="N93" t="e">
            <v>#N/A</v>
          </cell>
          <cell r="S93" t="e">
            <v>#N/A</v>
          </cell>
          <cell r="U93" t="e">
            <v>#N/A</v>
          </cell>
          <cell r="W93" t="e">
            <v>#N/A</v>
          </cell>
          <cell r="Y93" t="e">
            <v>#N/A</v>
          </cell>
          <cell r="AA93" t="e">
            <v>#N/A</v>
          </cell>
          <cell r="AC93" t="e">
            <v>#N/A</v>
          </cell>
          <cell r="AE93" t="e">
            <v>#N/A</v>
          </cell>
          <cell r="AG93" t="e">
            <v>#N/A</v>
          </cell>
          <cell r="AI93" t="e">
            <v>#N/A</v>
          </cell>
        </row>
        <row r="94">
          <cell r="E94" t="e">
            <v>#N/A</v>
          </cell>
          <cell r="G94" t="e">
            <v>#N/A</v>
          </cell>
          <cell r="I94" t="e">
            <v>#N/A</v>
          </cell>
          <cell r="K94" t="e">
            <v>#N/A</v>
          </cell>
          <cell r="N94" t="e">
            <v>#N/A</v>
          </cell>
          <cell r="S94" t="e">
            <v>#N/A</v>
          </cell>
          <cell r="U94" t="e">
            <v>#N/A</v>
          </cell>
          <cell r="W94" t="e">
            <v>#N/A</v>
          </cell>
          <cell r="Y94" t="e">
            <v>#N/A</v>
          </cell>
          <cell r="AA94" t="e">
            <v>#N/A</v>
          </cell>
          <cell r="AC94" t="e">
            <v>#N/A</v>
          </cell>
          <cell r="AE94" t="e">
            <v>#N/A</v>
          </cell>
          <cell r="AG94" t="e">
            <v>#N/A</v>
          </cell>
          <cell r="AI94" t="e">
            <v>#N/A</v>
          </cell>
        </row>
        <row r="95">
          <cell r="E95" t="e">
            <v>#N/A</v>
          </cell>
          <cell r="G95" t="e">
            <v>#N/A</v>
          </cell>
          <cell r="I95" t="e">
            <v>#N/A</v>
          </cell>
          <cell r="K95" t="e">
            <v>#N/A</v>
          </cell>
          <cell r="N95" t="e">
            <v>#N/A</v>
          </cell>
          <cell r="S95" t="e">
            <v>#N/A</v>
          </cell>
          <cell r="U95" t="e">
            <v>#N/A</v>
          </cell>
          <cell r="W95" t="e">
            <v>#N/A</v>
          </cell>
          <cell r="Y95" t="e">
            <v>#N/A</v>
          </cell>
          <cell r="AA95" t="e">
            <v>#N/A</v>
          </cell>
          <cell r="AC95" t="e">
            <v>#N/A</v>
          </cell>
          <cell r="AE95" t="e">
            <v>#N/A</v>
          </cell>
          <cell r="AG95" t="e">
            <v>#N/A</v>
          </cell>
          <cell r="AI95" t="e">
            <v>#N/A</v>
          </cell>
        </row>
        <row r="96">
          <cell r="E96" t="e">
            <v>#N/A</v>
          </cell>
          <cell r="G96" t="e">
            <v>#N/A</v>
          </cell>
          <cell r="I96" t="e">
            <v>#N/A</v>
          </cell>
          <cell r="K96" t="e">
            <v>#N/A</v>
          </cell>
          <cell r="N96" t="e">
            <v>#N/A</v>
          </cell>
          <cell r="S96" t="e">
            <v>#N/A</v>
          </cell>
          <cell r="U96" t="e">
            <v>#N/A</v>
          </cell>
          <cell r="W96" t="e">
            <v>#N/A</v>
          </cell>
          <cell r="Y96" t="e">
            <v>#N/A</v>
          </cell>
          <cell r="AA96" t="e">
            <v>#N/A</v>
          </cell>
          <cell r="AC96" t="e">
            <v>#N/A</v>
          </cell>
          <cell r="AE96" t="e">
            <v>#N/A</v>
          </cell>
          <cell r="AG96" t="e">
            <v>#N/A</v>
          </cell>
          <cell r="AI96" t="e">
            <v>#N/A</v>
          </cell>
        </row>
        <row r="97">
          <cell r="E97" t="e">
            <v>#N/A</v>
          </cell>
          <cell r="G97" t="e">
            <v>#N/A</v>
          </cell>
          <cell r="I97" t="e">
            <v>#N/A</v>
          </cell>
          <cell r="K97" t="e">
            <v>#N/A</v>
          </cell>
          <cell r="N97" t="e">
            <v>#N/A</v>
          </cell>
          <cell r="S97" t="e">
            <v>#N/A</v>
          </cell>
          <cell r="U97" t="e">
            <v>#N/A</v>
          </cell>
          <cell r="W97" t="e">
            <v>#N/A</v>
          </cell>
          <cell r="Y97" t="e">
            <v>#N/A</v>
          </cell>
          <cell r="AA97" t="e">
            <v>#N/A</v>
          </cell>
          <cell r="AC97" t="e">
            <v>#N/A</v>
          </cell>
          <cell r="AE97" t="e">
            <v>#N/A</v>
          </cell>
          <cell r="AG97" t="e">
            <v>#N/A</v>
          </cell>
          <cell r="AI97" t="e">
            <v>#N/A</v>
          </cell>
        </row>
        <row r="98">
          <cell r="E98" t="e">
            <v>#N/A</v>
          </cell>
          <cell r="G98" t="e">
            <v>#N/A</v>
          </cell>
          <cell r="I98" t="e">
            <v>#N/A</v>
          </cell>
          <cell r="K98" t="e">
            <v>#N/A</v>
          </cell>
          <cell r="N98" t="e">
            <v>#N/A</v>
          </cell>
          <cell r="S98" t="e">
            <v>#N/A</v>
          </cell>
          <cell r="U98" t="e">
            <v>#N/A</v>
          </cell>
          <cell r="W98" t="e">
            <v>#N/A</v>
          </cell>
          <cell r="Y98" t="e">
            <v>#N/A</v>
          </cell>
          <cell r="AA98" t="e">
            <v>#N/A</v>
          </cell>
          <cell r="AC98" t="e">
            <v>#N/A</v>
          </cell>
          <cell r="AE98" t="e">
            <v>#N/A</v>
          </cell>
          <cell r="AG98" t="e">
            <v>#N/A</v>
          </cell>
          <cell r="AI98" t="e">
            <v>#N/A</v>
          </cell>
        </row>
        <row r="101">
          <cell r="E101" t="e">
            <v>#N/A</v>
          </cell>
          <cell r="G101" t="e">
            <v>#N/A</v>
          </cell>
          <cell r="I101" t="e">
            <v>#N/A</v>
          </cell>
          <cell r="K101">
            <v>0</v>
          </cell>
          <cell r="N101">
            <v>0</v>
          </cell>
          <cell r="S101" t="e">
            <v>#N/A</v>
          </cell>
          <cell r="U101" t="e">
            <v>#N/A</v>
          </cell>
          <cell r="W101" t="e">
            <v>#N/A</v>
          </cell>
          <cell r="Y101" t="e">
            <v>#N/A</v>
          </cell>
          <cell r="AA101" t="e">
            <v>#N/A</v>
          </cell>
          <cell r="AC101" t="e">
            <v>#N/A</v>
          </cell>
          <cell r="AE101" t="e">
            <v>#N/A</v>
          </cell>
          <cell r="AG101" t="e">
            <v>#N/A</v>
          </cell>
          <cell r="AI101" t="e">
            <v>#N/A</v>
          </cell>
        </row>
        <row r="102">
          <cell r="E102" t="e">
            <v>#N/A</v>
          </cell>
          <cell r="G102" t="e">
            <v>#N/A</v>
          </cell>
          <cell r="I102" t="e">
            <v>#N/A</v>
          </cell>
          <cell r="K102" t="e">
            <v>#N/A</v>
          </cell>
          <cell r="N102" t="e">
            <v>#N/A</v>
          </cell>
          <cell r="S102" t="e">
            <v>#N/A</v>
          </cell>
          <cell r="U102" t="e">
            <v>#N/A</v>
          </cell>
          <cell r="W102" t="e">
            <v>#N/A</v>
          </cell>
          <cell r="Y102" t="e">
            <v>#N/A</v>
          </cell>
          <cell r="AA102" t="e">
            <v>#N/A</v>
          </cell>
          <cell r="AC102" t="e">
            <v>#N/A</v>
          </cell>
          <cell r="AE102" t="e">
            <v>#N/A</v>
          </cell>
          <cell r="AG102" t="e">
            <v>#N/A</v>
          </cell>
          <cell r="AI102" t="e">
            <v>#N/A</v>
          </cell>
        </row>
        <row r="103">
          <cell r="E103" t="e">
            <v>#N/A</v>
          </cell>
          <cell r="G103" t="e">
            <v>#N/A</v>
          </cell>
          <cell r="I103" t="e">
            <v>#N/A</v>
          </cell>
          <cell r="K103" t="e">
            <v>#N/A</v>
          </cell>
          <cell r="N103" t="e">
            <v>#N/A</v>
          </cell>
          <cell r="S103" t="e">
            <v>#N/A</v>
          </cell>
          <cell r="U103" t="e">
            <v>#N/A</v>
          </cell>
          <cell r="W103" t="e">
            <v>#N/A</v>
          </cell>
          <cell r="Y103" t="e">
            <v>#N/A</v>
          </cell>
          <cell r="AA103" t="e">
            <v>#N/A</v>
          </cell>
          <cell r="AC103" t="e">
            <v>#N/A</v>
          </cell>
          <cell r="AE103" t="e">
            <v>#N/A</v>
          </cell>
          <cell r="AG103" t="e">
            <v>#N/A</v>
          </cell>
          <cell r="AI103" t="e">
            <v>#N/A</v>
          </cell>
        </row>
        <row r="104">
          <cell r="E104" t="e">
            <v>#N/A</v>
          </cell>
          <cell r="G104" t="e">
            <v>#N/A</v>
          </cell>
          <cell r="I104" t="e">
            <v>#N/A</v>
          </cell>
          <cell r="K104" t="e">
            <v>#N/A</v>
          </cell>
          <cell r="N104" t="e">
            <v>#N/A</v>
          </cell>
          <cell r="S104" t="e">
            <v>#N/A</v>
          </cell>
          <cell r="U104" t="e">
            <v>#N/A</v>
          </cell>
          <cell r="W104" t="e">
            <v>#N/A</v>
          </cell>
          <cell r="Y104" t="e">
            <v>#N/A</v>
          </cell>
          <cell r="AA104" t="e">
            <v>#N/A</v>
          </cell>
          <cell r="AC104" t="e">
            <v>#N/A</v>
          </cell>
          <cell r="AE104" t="e">
            <v>#N/A</v>
          </cell>
          <cell r="AG104" t="e">
            <v>#N/A</v>
          </cell>
          <cell r="AI104" t="e">
            <v>#N/A</v>
          </cell>
        </row>
        <row r="105">
          <cell r="E105" t="e">
            <v>#N/A</v>
          </cell>
          <cell r="G105" t="e">
            <v>#N/A</v>
          </cell>
          <cell r="I105" t="e">
            <v>#N/A</v>
          </cell>
          <cell r="K105" t="e">
            <v>#N/A</v>
          </cell>
          <cell r="N105" t="e">
            <v>#N/A</v>
          </cell>
          <cell r="S105" t="e">
            <v>#N/A</v>
          </cell>
          <cell r="U105" t="e">
            <v>#N/A</v>
          </cell>
          <cell r="W105" t="e">
            <v>#N/A</v>
          </cell>
          <cell r="Y105" t="e">
            <v>#N/A</v>
          </cell>
          <cell r="AA105" t="e">
            <v>#N/A</v>
          </cell>
          <cell r="AC105" t="e">
            <v>#N/A</v>
          </cell>
          <cell r="AE105" t="e">
            <v>#N/A</v>
          </cell>
          <cell r="AG105" t="e">
            <v>#N/A</v>
          </cell>
          <cell r="AI105" t="e">
            <v>#N/A</v>
          </cell>
        </row>
        <row r="106">
          <cell r="E106" t="e">
            <v>#N/A</v>
          </cell>
          <cell r="G106" t="e">
            <v>#N/A</v>
          </cell>
          <cell r="I106" t="e">
            <v>#N/A</v>
          </cell>
          <cell r="K106" t="e">
            <v>#N/A</v>
          </cell>
          <cell r="N106" t="e">
            <v>#N/A</v>
          </cell>
          <cell r="S106" t="e">
            <v>#N/A</v>
          </cell>
          <cell r="U106" t="e">
            <v>#N/A</v>
          </cell>
          <cell r="W106" t="e">
            <v>#N/A</v>
          </cell>
          <cell r="Y106" t="e">
            <v>#N/A</v>
          </cell>
          <cell r="AA106" t="e">
            <v>#N/A</v>
          </cell>
          <cell r="AC106" t="e">
            <v>#N/A</v>
          </cell>
          <cell r="AE106" t="e">
            <v>#N/A</v>
          </cell>
          <cell r="AG106" t="e">
            <v>#N/A</v>
          </cell>
          <cell r="AI106" t="e">
            <v>#N/A</v>
          </cell>
        </row>
        <row r="112">
          <cell r="S112" t="e">
            <v>#N/A</v>
          </cell>
          <cell r="U112" t="e">
            <v>#N/A</v>
          </cell>
          <cell r="W112" t="e">
            <v>#N/A</v>
          </cell>
          <cell r="Y112" t="e">
            <v>#N/A</v>
          </cell>
          <cell r="AA112" t="e">
            <v>#N/A</v>
          </cell>
          <cell r="AC112" t="e">
            <v>#N/A</v>
          </cell>
          <cell r="AE112" t="e">
            <v>#N/A</v>
          </cell>
          <cell r="AG112" t="e">
            <v>#N/A</v>
          </cell>
          <cell r="AI112" t="e">
            <v>#N/A</v>
          </cell>
        </row>
        <row r="113">
          <cell r="S113" t="e">
            <v>#N/A</v>
          </cell>
          <cell r="U113" t="e">
            <v>#N/A</v>
          </cell>
          <cell r="W113" t="e">
            <v>#N/A</v>
          </cell>
          <cell r="Y113" t="e">
            <v>#N/A</v>
          </cell>
          <cell r="AA113" t="e">
            <v>#N/A</v>
          </cell>
          <cell r="AC113" t="e">
            <v>#N/A</v>
          </cell>
          <cell r="AE113" t="e">
            <v>#N/A</v>
          </cell>
          <cell r="AG113" t="e">
            <v>#N/A</v>
          </cell>
          <cell r="AI113" t="e">
            <v>#N/A</v>
          </cell>
        </row>
        <row r="114">
          <cell r="S114" t="e">
            <v>#N/A</v>
          </cell>
          <cell r="U114" t="e">
            <v>#N/A</v>
          </cell>
          <cell r="W114" t="e">
            <v>#N/A</v>
          </cell>
          <cell r="Y114" t="e">
            <v>#N/A</v>
          </cell>
          <cell r="AA114" t="e">
            <v>#N/A</v>
          </cell>
          <cell r="AC114" t="e">
            <v>#N/A</v>
          </cell>
          <cell r="AE114" t="e">
            <v>#N/A</v>
          </cell>
          <cell r="AG114" t="e">
            <v>#N/A</v>
          </cell>
          <cell r="AI114" t="e">
            <v>#N/A</v>
          </cell>
        </row>
        <row r="115">
          <cell r="S115" t="e">
            <v>#N/A</v>
          </cell>
          <cell r="U115" t="e">
            <v>#N/A</v>
          </cell>
          <cell r="W115" t="e">
            <v>#N/A</v>
          </cell>
          <cell r="Y115" t="e">
            <v>#N/A</v>
          </cell>
          <cell r="AA115" t="e">
            <v>#N/A</v>
          </cell>
          <cell r="AC115" t="e">
            <v>#N/A</v>
          </cell>
          <cell r="AE115" t="e">
            <v>#N/A</v>
          </cell>
          <cell r="AG115" t="e">
            <v>#N/A</v>
          </cell>
          <cell r="AI115" t="e">
            <v>#N/A</v>
          </cell>
        </row>
        <row r="116">
          <cell r="S116" t="e">
            <v>#N/A</v>
          </cell>
          <cell r="U116" t="e">
            <v>#N/A</v>
          </cell>
          <cell r="W116" t="e">
            <v>#N/A</v>
          </cell>
          <cell r="Y116" t="e">
            <v>#N/A</v>
          </cell>
          <cell r="AA116" t="e">
            <v>#N/A</v>
          </cell>
          <cell r="AC116" t="e">
            <v>#N/A</v>
          </cell>
          <cell r="AE116" t="e">
            <v>#N/A</v>
          </cell>
          <cell r="AG116" t="e">
            <v>#N/A</v>
          </cell>
          <cell r="AI116" t="e">
            <v>#N/A</v>
          </cell>
        </row>
        <row r="117">
          <cell r="S117" t="e">
            <v>#N/A</v>
          </cell>
          <cell r="U117" t="e">
            <v>#N/A</v>
          </cell>
          <cell r="W117" t="e">
            <v>#N/A</v>
          </cell>
          <cell r="Y117" t="e">
            <v>#N/A</v>
          </cell>
          <cell r="AA117" t="e">
            <v>#N/A</v>
          </cell>
          <cell r="AC117" t="e">
            <v>#N/A</v>
          </cell>
          <cell r="AE117" t="e">
            <v>#N/A</v>
          </cell>
          <cell r="AG117" t="e">
            <v>#N/A</v>
          </cell>
          <cell r="AI117" t="e">
            <v>#N/A</v>
          </cell>
        </row>
        <row r="118">
          <cell r="S118" t="e">
            <v>#N/A</v>
          </cell>
          <cell r="U118" t="e">
            <v>#N/A</v>
          </cell>
          <cell r="W118" t="e">
            <v>#N/A</v>
          </cell>
          <cell r="Y118" t="e">
            <v>#N/A</v>
          </cell>
          <cell r="AA118" t="e">
            <v>#N/A</v>
          </cell>
          <cell r="AC118" t="e">
            <v>#N/A</v>
          </cell>
          <cell r="AE118" t="e">
            <v>#N/A</v>
          </cell>
          <cell r="AG118" t="e">
            <v>#N/A</v>
          </cell>
          <cell r="AI118" t="e">
            <v>#N/A</v>
          </cell>
        </row>
        <row r="120">
          <cell r="S120" t="e">
            <v>#N/A</v>
          </cell>
          <cell r="U120" t="e">
            <v>#N/A</v>
          </cell>
          <cell r="W120" t="e">
            <v>#N/A</v>
          </cell>
          <cell r="Y120" t="e">
            <v>#N/A</v>
          </cell>
          <cell r="AA120" t="e">
            <v>#N/A</v>
          </cell>
          <cell r="AC120" t="e">
            <v>#N/A</v>
          </cell>
          <cell r="AE120" t="e">
            <v>#N/A</v>
          </cell>
          <cell r="AG120" t="e">
            <v>#N/A</v>
          </cell>
          <cell r="AI120" t="e">
            <v>#N/A</v>
          </cell>
        </row>
        <row r="121">
          <cell r="S121" t="e">
            <v>#N/A</v>
          </cell>
          <cell r="U121" t="e">
            <v>#N/A</v>
          </cell>
          <cell r="W121" t="e">
            <v>#N/A</v>
          </cell>
          <cell r="Y121" t="e">
            <v>#N/A</v>
          </cell>
          <cell r="AA121" t="e">
            <v>#N/A</v>
          </cell>
          <cell r="AC121" t="e">
            <v>#N/A</v>
          </cell>
          <cell r="AE121" t="e">
            <v>#N/A</v>
          </cell>
          <cell r="AG121" t="e">
            <v>#N/A</v>
          </cell>
          <cell r="AI121" t="e">
            <v>#N/A</v>
          </cell>
        </row>
        <row r="122">
          <cell r="S122" t="e">
            <v>#N/A</v>
          </cell>
          <cell r="U122" t="e">
            <v>#N/A</v>
          </cell>
          <cell r="W122" t="e">
            <v>#N/A</v>
          </cell>
          <cell r="Y122" t="e">
            <v>#N/A</v>
          </cell>
          <cell r="AA122" t="e">
            <v>#N/A</v>
          </cell>
          <cell r="AC122" t="e">
            <v>#N/A</v>
          </cell>
          <cell r="AE122" t="e">
            <v>#N/A</v>
          </cell>
          <cell r="AG122" t="e">
            <v>#N/A</v>
          </cell>
          <cell r="AI122" t="e">
            <v>#N/A</v>
          </cell>
        </row>
        <row r="123">
          <cell r="S123" t="e">
            <v>#N/A</v>
          </cell>
          <cell r="U123" t="e">
            <v>#N/A</v>
          </cell>
          <cell r="W123" t="e">
            <v>#N/A</v>
          </cell>
          <cell r="Y123" t="e">
            <v>#N/A</v>
          </cell>
          <cell r="AA123" t="e">
            <v>#N/A</v>
          </cell>
          <cell r="AC123" t="e">
            <v>#N/A</v>
          </cell>
          <cell r="AE123" t="e">
            <v>#N/A</v>
          </cell>
          <cell r="AG123" t="e">
            <v>#N/A</v>
          </cell>
          <cell r="AI123" t="e">
            <v>#N/A</v>
          </cell>
        </row>
        <row r="124">
          <cell r="S124" t="e">
            <v>#N/A</v>
          </cell>
          <cell r="U124" t="e">
            <v>#N/A</v>
          </cell>
          <cell r="W124" t="e">
            <v>#N/A</v>
          </cell>
          <cell r="Y124" t="e">
            <v>#N/A</v>
          </cell>
          <cell r="AA124" t="e">
            <v>#N/A</v>
          </cell>
          <cell r="AC124" t="e">
            <v>#N/A</v>
          </cell>
          <cell r="AE124" t="e">
            <v>#N/A</v>
          </cell>
          <cell r="AG124" t="e">
            <v>#N/A</v>
          </cell>
          <cell r="AI124" t="e">
            <v>#N/A</v>
          </cell>
        </row>
        <row r="125">
          <cell r="S125" t="e">
            <v>#N/A</v>
          </cell>
          <cell r="U125" t="e">
            <v>#N/A</v>
          </cell>
          <cell r="W125" t="e">
            <v>#N/A</v>
          </cell>
          <cell r="Y125" t="e">
            <v>#N/A</v>
          </cell>
          <cell r="AA125" t="e">
            <v>#N/A</v>
          </cell>
          <cell r="AC125" t="e">
            <v>#N/A</v>
          </cell>
          <cell r="AE125" t="e">
            <v>#N/A</v>
          </cell>
          <cell r="AG125" t="e">
            <v>#N/A</v>
          </cell>
          <cell r="AI125" t="e">
            <v>#N/A</v>
          </cell>
        </row>
        <row r="126">
          <cell r="S126" t="e">
            <v>#N/A</v>
          </cell>
          <cell r="U126" t="e">
            <v>#N/A</v>
          </cell>
          <cell r="W126" t="e">
            <v>#N/A</v>
          </cell>
          <cell r="Y126" t="e">
            <v>#N/A</v>
          </cell>
          <cell r="AA126" t="e">
            <v>#N/A</v>
          </cell>
          <cell r="AC126" t="e">
            <v>#N/A</v>
          </cell>
          <cell r="AE126" t="e">
            <v>#N/A</v>
          </cell>
          <cell r="AG126" t="e">
            <v>#N/A</v>
          </cell>
          <cell r="AI126" t="e">
            <v>#N/A</v>
          </cell>
        </row>
        <row r="127">
          <cell r="S127" t="e">
            <v>#N/A</v>
          </cell>
          <cell r="U127" t="e">
            <v>#N/A</v>
          </cell>
          <cell r="W127" t="e">
            <v>#N/A</v>
          </cell>
          <cell r="Y127" t="e">
            <v>#N/A</v>
          </cell>
          <cell r="AA127" t="e">
            <v>#N/A</v>
          </cell>
          <cell r="AC127" t="e">
            <v>#N/A</v>
          </cell>
          <cell r="AE127" t="e">
            <v>#N/A</v>
          </cell>
          <cell r="AG127" t="e">
            <v>#N/A</v>
          </cell>
          <cell r="AI127" t="e">
            <v>#N/A</v>
          </cell>
        </row>
        <row r="129">
          <cell r="S129" t="e">
            <v>#N/A</v>
          </cell>
          <cell r="U129" t="e">
            <v>#N/A</v>
          </cell>
          <cell r="W129" t="e">
            <v>#N/A</v>
          </cell>
          <cell r="Y129" t="e">
            <v>#N/A</v>
          </cell>
          <cell r="AA129" t="e">
            <v>#N/A</v>
          </cell>
          <cell r="AC129" t="e">
            <v>#N/A</v>
          </cell>
          <cell r="AE129" t="e">
            <v>#N/A</v>
          </cell>
          <cell r="AG129" t="e">
            <v>#N/A</v>
          </cell>
          <cell r="AI129" t="e">
            <v>#N/A</v>
          </cell>
        </row>
        <row r="130">
          <cell r="S130" t="e">
            <v>#N/A</v>
          </cell>
          <cell r="U130" t="e">
            <v>#N/A</v>
          </cell>
          <cell r="W130" t="e">
            <v>#N/A</v>
          </cell>
          <cell r="Y130" t="e">
            <v>#N/A</v>
          </cell>
          <cell r="AA130" t="e">
            <v>#N/A</v>
          </cell>
          <cell r="AC130" t="e">
            <v>#N/A</v>
          </cell>
          <cell r="AE130" t="e">
            <v>#N/A</v>
          </cell>
          <cell r="AG130" t="e">
            <v>#N/A</v>
          </cell>
          <cell r="AI130" t="e">
            <v>#N/A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C01New"/>
      <sheetName val="PC02New"/>
      <sheetName val="BalzIFRS9"/>
      <sheetName val="Negocio"/>
      <sheetName val="PYGIFRS9"/>
      <sheetName val="Coberturas"/>
      <sheetName val="CCNS"/>
      <sheetName val="Resultados"/>
      <sheetName val="Graficos tipos"/>
      <sheetName val="Resultadosdetalle"/>
      <sheetName val="ROF"/>
      <sheetName val="Graficos"/>
      <sheetName val="GraficosRES"/>
      <sheetName val="LIQUIDEZ"/>
      <sheetName val="Ingresos Core"/>
      <sheetName val="Reestructurados"/>
      <sheetName val="Nuevas carteras"/>
      <sheetName val="Clientesvulnerables"/>
      <sheetName val="Datos significativos"/>
      <sheetName val="Morosidad"/>
      <sheetName val="Activos Improductivos"/>
      <sheetName val="Adjudicados"/>
      <sheetName val="Solvencia"/>
      <sheetName val="Balance"/>
      <sheetName val="Act.liq.Disponibles"/>
      <sheetName val="Carteras"/>
      <sheetName val="Balance sheet"/>
      <sheetName val="CuadrosINSTITUC"/>
      <sheetName val="PC02"/>
      <sheetName val="PC01"/>
      <sheetName val="PYG"/>
      <sheetName val="BALZ"/>
      <sheetName val="Balance ant"/>
      <sheetName val="Financiación Estratégica"/>
      <sheetName val="RdosPresentacion"/>
    </sheetNames>
    <sheetDataSet>
      <sheetData sheetId="0">
        <row r="1">
          <cell r="F1">
            <v>42825</v>
          </cell>
        </row>
      </sheetData>
      <sheetData sheetId="1">
        <row r="1">
          <cell r="C1" t="str">
            <v>0064</v>
          </cell>
        </row>
      </sheetData>
      <sheetData sheetId="2">
        <row r="1">
          <cell r="A1" t="str">
            <v>CÓDIGO PHC</v>
          </cell>
        </row>
      </sheetData>
      <sheetData sheetId="3">
        <row r="1">
          <cell r="S1"/>
          <cell r="T1"/>
          <cell r="U1">
            <v>41274</v>
          </cell>
          <cell r="V1">
            <v>41639</v>
          </cell>
          <cell r="W1">
            <v>42004</v>
          </cell>
          <cell r="X1">
            <v>42094</v>
          </cell>
          <cell r="Y1">
            <v>42185</v>
          </cell>
          <cell r="Z1">
            <v>42277</v>
          </cell>
          <cell r="AA1">
            <v>42369</v>
          </cell>
          <cell r="AB1">
            <v>42460</v>
          </cell>
          <cell r="AC1">
            <v>42551</v>
          </cell>
          <cell r="AD1">
            <v>42643</v>
          </cell>
          <cell r="AE1">
            <v>42735</v>
          </cell>
          <cell r="AF1">
            <v>42825</v>
          </cell>
          <cell r="AG1">
            <v>42916</v>
          </cell>
          <cell r="AH1">
            <v>43008</v>
          </cell>
          <cell r="AI1">
            <v>43100</v>
          </cell>
          <cell r="AJ1">
            <v>43190</v>
          </cell>
          <cell r="AK1">
            <v>43281</v>
          </cell>
          <cell r="AL1">
            <v>43373</v>
          </cell>
          <cell r="AM1">
            <v>43465</v>
          </cell>
          <cell r="AN1">
            <v>43555</v>
          </cell>
          <cell r="AO1">
            <v>43646</v>
          </cell>
          <cell r="AP1">
            <v>43738</v>
          </cell>
          <cell r="AQ1">
            <v>43830</v>
          </cell>
          <cell r="AR1">
            <v>43921</v>
          </cell>
          <cell r="AS1">
            <v>44012</v>
          </cell>
          <cell r="AT1">
            <v>44104</v>
          </cell>
          <cell r="AU1">
            <v>44196</v>
          </cell>
          <cell r="AV1">
            <v>44286</v>
          </cell>
          <cell r="AW1">
            <v>44377</v>
          </cell>
          <cell r="AX1">
            <v>44469</v>
          </cell>
          <cell r="AY1">
            <v>44561</v>
          </cell>
          <cell r="AZ1">
            <v>44651</v>
          </cell>
          <cell r="BA1">
            <v>44742</v>
          </cell>
          <cell r="BB1">
            <v>44834</v>
          </cell>
          <cell r="BC1">
            <v>44926</v>
          </cell>
          <cell r="BD1">
            <v>45016</v>
          </cell>
          <cell r="BE1">
            <v>45107</v>
          </cell>
          <cell r="BF1">
            <v>45199</v>
          </cell>
          <cell r="BG1">
            <v>45291</v>
          </cell>
          <cell r="BH1">
            <v>45382</v>
          </cell>
          <cell r="BI1">
            <v>45473</v>
          </cell>
          <cell r="BJ1">
            <v>45565</v>
          </cell>
          <cell r="BK1">
            <v>45657</v>
          </cell>
          <cell r="BL1">
            <v>45747</v>
          </cell>
          <cell r="BM1">
            <v>45838</v>
          </cell>
          <cell r="BN1" t="str">
            <v>juno 2025</v>
          </cell>
          <cell r="BO1">
            <v>2024</v>
          </cell>
          <cell r="BP1">
            <v>45838</v>
          </cell>
          <cell r="BQ1">
            <v>45473</v>
          </cell>
          <cell r="BR1">
            <v>45657</v>
          </cell>
          <cell r="BS1">
            <v>45747</v>
          </cell>
          <cell r="BT1">
            <v>45291</v>
          </cell>
          <cell r="BU1" t="str">
            <v>Var. Int.</v>
          </cell>
          <cell r="BV1" t="str">
            <v>%</v>
          </cell>
          <cell r="BW1" t="str">
            <v>Var. Anual</v>
          </cell>
          <cell r="BX1"/>
          <cell r="BY1" t="str">
            <v>Var. Trimestral</v>
          </cell>
          <cell r="BZ1" t="str">
            <v>Var. Int. año anterior</v>
          </cell>
          <cell r="CA1" t="str">
            <v>%</v>
          </cell>
          <cell r="CC1">
            <v>2016</v>
          </cell>
        </row>
        <row r="2">
          <cell r="S2">
            <v>2</v>
          </cell>
          <cell r="T2">
            <v>3</v>
          </cell>
          <cell r="U2">
            <v>4</v>
          </cell>
          <cell r="V2">
            <v>5</v>
          </cell>
          <cell r="W2">
            <v>6</v>
          </cell>
          <cell r="X2">
            <v>7</v>
          </cell>
          <cell r="Y2">
            <v>8</v>
          </cell>
          <cell r="Z2">
            <v>9</v>
          </cell>
          <cell r="AA2">
            <v>10</v>
          </cell>
          <cell r="AB2">
            <v>11</v>
          </cell>
          <cell r="AC2">
            <v>12</v>
          </cell>
          <cell r="AD2">
            <v>13</v>
          </cell>
          <cell r="AE2">
            <v>14</v>
          </cell>
          <cell r="AF2">
            <v>15</v>
          </cell>
          <cell r="AG2">
            <v>16</v>
          </cell>
          <cell r="AH2">
            <v>17</v>
          </cell>
          <cell r="AI2">
            <v>18</v>
          </cell>
          <cell r="AJ2">
            <v>19</v>
          </cell>
          <cell r="AK2">
            <v>20</v>
          </cell>
          <cell r="AL2">
            <v>21</v>
          </cell>
          <cell r="AM2">
            <v>22</v>
          </cell>
          <cell r="AN2">
            <v>23</v>
          </cell>
          <cell r="AO2">
            <v>24</v>
          </cell>
          <cell r="AP2">
            <v>25</v>
          </cell>
          <cell r="AQ2">
            <v>26</v>
          </cell>
          <cell r="AR2">
            <v>27</v>
          </cell>
          <cell r="AS2">
            <v>28</v>
          </cell>
          <cell r="AT2">
            <v>29</v>
          </cell>
          <cell r="AU2">
            <v>30</v>
          </cell>
          <cell r="AV2">
            <v>31</v>
          </cell>
          <cell r="AW2">
            <v>32</v>
          </cell>
          <cell r="AX2">
            <v>33</v>
          </cell>
          <cell r="AY2">
            <v>34</v>
          </cell>
          <cell r="AZ2">
            <v>35</v>
          </cell>
          <cell r="BA2">
            <v>36</v>
          </cell>
          <cell r="BB2">
            <v>37</v>
          </cell>
          <cell r="BC2">
            <v>38</v>
          </cell>
          <cell r="BD2">
            <v>39</v>
          </cell>
          <cell r="BE2">
            <v>40</v>
          </cell>
          <cell r="BF2">
            <v>41</v>
          </cell>
          <cell r="BG2">
            <v>42</v>
          </cell>
          <cell r="BH2">
            <v>43</v>
          </cell>
          <cell r="BI2">
            <v>44</v>
          </cell>
          <cell r="BJ2">
            <v>45</v>
          </cell>
          <cell r="BK2">
            <v>46</v>
          </cell>
          <cell r="BL2">
            <v>47</v>
          </cell>
          <cell r="BM2">
            <v>48</v>
          </cell>
          <cell r="BN2"/>
          <cell r="BO2"/>
        </row>
        <row r="3">
          <cell r="R3" t="str">
            <v>NEGBAL</v>
          </cell>
          <cell r="S3" t="str">
            <v>NEGOCIO DE BALANCE</v>
          </cell>
          <cell r="X3">
            <v>67775945</v>
          </cell>
          <cell r="Y3">
            <v>70578237</v>
          </cell>
          <cell r="Z3">
            <v>69619660</v>
          </cell>
          <cell r="AA3">
            <v>69053730</v>
          </cell>
          <cell r="AB3">
            <v>67846449</v>
          </cell>
          <cell r="AC3">
            <v>67306707</v>
          </cell>
          <cell r="AD3">
            <v>66202943</v>
          </cell>
          <cell r="AE3">
            <v>66142262</v>
          </cell>
          <cell r="AF3">
            <v>66720600</v>
          </cell>
          <cell r="AG3">
            <v>67169427</v>
          </cell>
          <cell r="AH3">
            <v>66806234</v>
          </cell>
          <cell r="AI3">
            <v>67395179</v>
          </cell>
          <cell r="AJ3">
            <v>69424262</v>
          </cell>
          <cell r="AK3">
            <v>70178840</v>
          </cell>
          <cell r="AL3">
            <v>69989339</v>
          </cell>
          <cell r="AM3">
            <v>71560476</v>
          </cell>
          <cell r="AN3">
            <v>71911783</v>
          </cell>
          <cell r="AO3">
            <v>72288680</v>
          </cell>
          <cell r="AP3">
            <v>72520105</v>
          </cell>
          <cell r="AQ3">
            <v>74673174.299999997</v>
          </cell>
          <cell r="AR3">
            <v>75923458</v>
          </cell>
          <cell r="AS3">
            <v>81042617</v>
          </cell>
          <cell r="AT3">
            <v>81821866</v>
          </cell>
          <cell r="AU3">
            <v>83312813</v>
          </cell>
          <cell r="AV3">
            <v>84061585</v>
          </cell>
          <cell r="AW3">
            <v>85923227</v>
          </cell>
          <cell r="AX3">
            <v>87416042</v>
          </cell>
          <cell r="AY3">
            <v>88816935</v>
          </cell>
          <cell r="AZ3">
            <v>88892644</v>
          </cell>
          <cell r="BA3">
            <v>91032690</v>
          </cell>
          <cell r="BB3">
            <v>91673906</v>
          </cell>
          <cell r="BC3">
            <v>91541254</v>
          </cell>
          <cell r="BD3">
            <v>91969825</v>
          </cell>
          <cell r="BE3">
            <v>91434253</v>
          </cell>
          <cell r="BF3">
            <v>89418782.409999996</v>
          </cell>
          <cell r="BG3">
            <v>89621523.049999997</v>
          </cell>
          <cell r="BH3">
            <v>89605734.879999995</v>
          </cell>
          <cell r="BI3">
            <v>90510676.290000007</v>
          </cell>
          <cell r="BJ3">
            <v>90460461.170000002</v>
          </cell>
          <cell r="BK3">
            <v>93338981.019999996</v>
          </cell>
          <cell r="BL3">
            <v>93567976.510000005</v>
          </cell>
          <cell r="BM3">
            <v>96232367.280000001</v>
          </cell>
          <cell r="BP3">
            <v>96232367</v>
          </cell>
          <cell r="BQ3">
            <v>90510676</v>
          </cell>
          <cell r="BR3">
            <v>93338981</v>
          </cell>
          <cell r="BS3">
            <v>93567977</v>
          </cell>
          <cell r="BT3">
            <v>89621523</v>
          </cell>
          <cell r="BU3">
            <v>5721691</v>
          </cell>
          <cell r="BV3">
            <v>6.3E-2</v>
          </cell>
          <cell r="BW3">
            <v>2893386</v>
          </cell>
          <cell r="BX3">
            <v>3.1E-2</v>
          </cell>
          <cell r="BY3">
            <v>2664390</v>
          </cell>
          <cell r="BZ3">
            <v>3717458</v>
          </cell>
          <cell r="CA3">
            <v>4.1000000000000002E-2</v>
          </cell>
        </row>
        <row r="4">
          <cell r="R4" t="str">
            <v>icnt</v>
          </cell>
          <cell r="S4" t="str">
            <v>INVERSIÓN NETA RESTO PRESTAMOS</v>
          </cell>
          <cell r="X4">
            <v>27392556</v>
          </cell>
          <cell r="Y4">
            <v>27748194</v>
          </cell>
          <cell r="Z4">
            <v>27511237</v>
          </cell>
          <cell r="AA4">
            <v>27446599</v>
          </cell>
          <cell r="AB4">
            <v>27850763</v>
          </cell>
          <cell r="AC4">
            <v>27402664</v>
          </cell>
          <cell r="AD4">
            <v>27256228</v>
          </cell>
          <cell r="AE4">
            <v>27160651</v>
          </cell>
          <cell r="AF4">
            <v>27122732</v>
          </cell>
          <cell r="AG4">
            <v>27535137</v>
          </cell>
          <cell r="AH4">
            <v>27642712</v>
          </cell>
          <cell r="AI4">
            <v>27722287</v>
          </cell>
          <cell r="AJ4">
            <v>28164566</v>
          </cell>
          <cell r="AK4">
            <v>28670200</v>
          </cell>
          <cell r="AL4">
            <v>28447658</v>
          </cell>
          <cell r="AM4">
            <v>28828061</v>
          </cell>
          <cell r="AN4">
            <v>29025111</v>
          </cell>
          <cell r="AO4">
            <v>29037673</v>
          </cell>
          <cell r="AP4">
            <v>28723428</v>
          </cell>
          <cell r="AQ4">
            <v>29149059.800000001</v>
          </cell>
          <cell r="AR4">
            <v>29587582</v>
          </cell>
          <cell r="AS4">
            <v>30575249</v>
          </cell>
          <cell r="AT4">
            <v>31318712</v>
          </cell>
          <cell r="AU4">
            <v>32003684</v>
          </cell>
          <cell r="AV4">
            <v>32264992</v>
          </cell>
          <cell r="AW4">
            <v>32878201</v>
          </cell>
          <cell r="AX4">
            <v>33056920</v>
          </cell>
          <cell r="AY4">
            <v>33654703</v>
          </cell>
          <cell r="AZ4">
            <v>34019348</v>
          </cell>
          <cell r="BA4">
            <v>34906108</v>
          </cell>
          <cell r="BB4">
            <v>34851155</v>
          </cell>
          <cell r="BC4">
            <v>35734892</v>
          </cell>
          <cell r="BD4">
            <v>35532715</v>
          </cell>
          <cell r="BE4">
            <v>36591336</v>
          </cell>
          <cell r="BF4">
            <v>35778598.409999996</v>
          </cell>
          <cell r="BG4">
            <v>35997135.219999999</v>
          </cell>
          <cell r="BH4">
            <v>35887258.030000001</v>
          </cell>
          <cell r="BI4">
            <v>36549869.82</v>
          </cell>
          <cell r="BJ4">
            <v>35907660.979999997</v>
          </cell>
          <cell r="BK4">
            <v>37707534.32</v>
          </cell>
          <cell r="BL4">
            <v>37551316.090000004</v>
          </cell>
          <cell r="BM4">
            <v>39183224.049999997</v>
          </cell>
          <cell r="BP4">
            <v>39183224</v>
          </cell>
          <cell r="BQ4">
            <v>36549870</v>
          </cell>
          <cell r="BR4">
            <v>37707534</v>
          </cell>
          <cell r="BS4">
            <v>37551316</v>
          </cell>
          <cell r="BT4">
            <v>35997135</v>
          </cell>
          <cell r="BU4">
            <v>2633354</v>
          </cell>
          <cell r="BV4">
            <v>7.1999999999999995E-2</v>
          </cell>
          <cell r="BW4">
            <v>1475690</v>
          </cell>
          <cell r="BX4">
            <v>3.9E-2</v>
          </cell>
          <cell r="BY4">
            <v>1631908</v>
          </cell>
        </row>
        <row r="5">
          <cell r="R5" t="str">
            <v xml:space="preserve">10203013     </v>
          </cell>
          <cell r="S5" t="str">
            <v xml:space="preserve">  Administraciones públicas (090)</v>
          </cell>
          <cell r="X5">
            <v>1130490</v>
          </cell>
          <cell r="Y5">
            <v>1138742</v>
          </cell>
          <cell r="Z5">
            <v>1120194</v>
          </cell>
          <cell r="AA5">
            <v>880188</v>
          </cell>
          <cell r="AB5">
            <v>1071250</v>
          </cell>
          <cell r="AC5">
            <v>943760</v>
          </cell>
          <cell r="AD5">
            <v>901722</v>
          </cell>
          <cell r="AE5">
            <v>896550</v>
          </cell>
          <cell r="AF5">
            <v>931547</v>
          </cell>
          <cell r="AG5">
            <v>1000438</v>
          </cell>
          <cell r="AH5">
            <v>884443</v>
          </cell>
          <cell r="AI5">
            <v>792600</v>
          </cell>
          <cell r="AJ5">
            <v>830192</v>
          </cell>
          <cell r="AK5">
            <v>797586</v>
          </cell>
          <cell r="AL5">
            <v>787922</v>
          </cell>
          <cell r="AM5">
            <v>713595</v>
          </cell>
          <cell r="AN5">
            <v>753431</v>
          </cell>
          <cell r="AO5">
            <v>769250</v>
          </cell>
          <cell r="AP5">
            <v>703799</v>
          </cell>
          <cell r="AQ5">
            <v>467781.6</v>
          </cell>
          <cell r="AR5">
            <v>597765</v>
          </cell>
          <cell r="AS5">
            <v>638710</v>
          </cell>
          <cell r="AT5">
            <v>924161</v>
          </cell>
          <cell r="AU5">
            <v>922353</v>
          </cell>
          <cell r="AV5">
            <v>1302311</v>
          </cell>
          <cell r="AW5">
            <v>1433562</v>
          </cell>
          <cell r="AX5">
            <v>1572667</v>
          </cell>
          <cell r="AY5">
            <v>1426756</v>
          </cell>
          <cell r="AZ5">
            <v>1461298</v>
          </cell>
          <cell r="BA5">
            <v>1592507</v>
          </cell>
          <cell r="BB5">
            <v>1602614</v>
          </cell>
          <cell r="BC5">
            <v>1845292</v>
          </cell>
          <cell r="BD5">
            <v>2123557</v>
          </cell>
          <cell r="BE5">
            <v>2587181</v>
          </cell>
          <cell r="BF5">
            <v>2319019.4700000002</v>
          </cell>
          <cell r="BG5">
            <v>2635577.4500000002</v>
          </cell>
          <cell r="BH5">
            <v>2722792.36</v>
          </cell>
          <cell r="BI5">
            <v>2899267.48</v>
          </cell>
          <cell r="BJ5">
            <v>2431410.56</v>
          </cell>
          <cell r="BK5">
            <v>2848299.19</v>
          </cell>
          <cell r="BL5">
            <v>2652864.4900000002</v>
          </cell>
          <cell r="BM5">
            <v>2716963</v>
          </cell>
          <cell r="BP5">
            <v>2716963</v>
          </cell>
          <cell r="BQ5">
            <v>2899267</v>
          </cell>
          <cell r="BR5">
            <v>2848299</v>
          </cell>
          <cell r="BS5">
            <v>2652864</v>
          </cell>
          <cell r="BT5">
            <v>2635577</v>
          </cell>
          <cell r="BU5">
            <v>-182304</v>
          </cell>
          <cell r="BW5">
            <v>-131336</v>
          </cell>
          <cell r="BY5">
            <v>64099</v>
          </cell>
        </row>
        <row r="6">
          <cell r="R6" t="str">
            <v xml:space="preserve">102030141    </v>
          </cell>
          <cell r="S6" t="str">
            <v xml:space="preserve">  Otras sociedades financieras (110)</v>
          </cell>
          <cell r="X6">
            <v>418512</v>
          </cell>
          <cell r="Y6">
            <v>682089</v>
          </cell>
          <cell r="Z6">
            <v>810601</v>
          </cell>
          <cell r="AA6">
            <v>608805</v>
          </cell>
          <cell r="AB6">
            <v>514863</v>
          </cell>
          <cell r="AC6">
            <v>470754</v>
          </cell>
          <cell r="AD6">
            <v>504676</v>
          </cell>
          <cell r="AE6">
            <v>580456</v>
          </cell>
          <cell r="AF6">
            <v>589900</v>
          </cell>
          <cell r="AG6">
            <v>691527</v>
          </cell>
          <cell r="AH6">
            <v>637611</v>
          </cell>
          <cell r="AI6">
            <v>642600</v>
          </cell>
          <cell r="AJ6">
            <v>939836</v>
          </cell>
          <cell r="AK6">
            <v>892817</v>
          </cell>
          <cell r="AL6">
            <v>915338</v>
          </cell>
          <cell r="AM6">
            <v>1136665</v>
          </cell>
          <cell r="AN6">
            <v>1198871</v>
          </cell>
          <cell r="AO6">
            <v>1108842</v>
          </cell>
          <cell r="AP6">
            <v>1112292</v>
          </cell>
          <cell r="AQ6">
            <v>1155621.7</v>
          </cell>
          <cell r="AR6">
            <v>1257050</v>
          </cell>
          <cell r="AS6">
            <v>1319914</v>
          </cell>
          <cell r="AT6">
            <v>1302542</v>
          </cell>
          <cell r="AU6">
            <v>1353367</v>
          </cell>
          <cell r="AV6">
            <v>1108565</v>
          </cell>
          <cell r="AW6">
            <v>1131864</v>
          </cell>
          <cell r="AX6">
            <v>1178558</v>
          </cell>
          <cell r="AY6">
            <v>1335969</v>
          </cell>
          <cell r="AZ6">
            <v>1514707</v>
          </cell>
          <cell r="BA6">
            <v>1660243</v>
          </cell>
          <cell r="BB6">
            <v>1682424</v>
          </cell>
          <cell r="BC6">
            <v>2049130</v>
          </cell>
          <cell r="BD6">
            <v>1826442</v>
          </cell>
          <cell r="BE6">
            <v>1744257</v>
          </cell>
          <cell r="BF6">
            <v>1556019.12</v>
          </cell>
          <cell r="BG6">
            <v>1583469.31</v>
          </cell>
          <cell r="BH6">
            <v>1543673.61</v>
          </cell>
          <cell r="BI6">
            <v>1379437.34</v>
          </cell>
          <cell r="BJ6">
            <v>1428366.36</v>
          </cell>
          <cell r="BK6">
            <v>1444965.15</v>
          </cell>
          <cell r="BL6">
            <v>1342105.79</v>
          </cell>
          <cell r="BM6">
            <v>1351642.27</v>
          </cell>
          <cell r="BP6">
            <v>1351642</v>
          </cell>
          <cell r="BQ6">
            <v>1379437</v>
          </cell>
          <cell r="BR6">
            <v>1444965</v>
          </cell>
          <cell r="BS6">
            <v>1342106</v>
          </cell>
          <cell r="BT6">
            <v>1583469</v>
          </cell>
          <cell r="BU6">
            <v>-27795</v>
          </cell>
          <cell r="BW6">
            <v>-93323</v>
          </cell>
          <cell r="BY6">
            <v>9536</v>
          </cell>
        </row>
        <row r="7">
          <cell r="R7" t="str">
            <v xml:space="preserve">102030142    </v>
          </cell>
          <cell r="S7" t="str">
            <v xml:space="preserve">  Sociedades no financieras (120)</v>
          </cell>
          <cell r="X7">
            <v>6883111</v>
          </cell>
          <cell r="Y7">
            <v>6928620</v>
          </cell>
          <cell r="Z7">
            <v>7009869</v>
          </cell>
          <cell r="AA7">
            <v>7088991</v>
          </cell>
          <cell r="AB7">
            <v>7196260</v>
          </cell>
          <cell r="AC7">
            <v>7192465</v>
          </cell>
          <cell r="AD7">
            <v>7346683</v>
          </cell>
          <cell r="AE7">
            <v>7640158</v>
          </cell>
          <cell r="AF7">
            <v>8111357</v>
          </cell>
          <cell r="AG7">
            <v>8368404</v>
          </cell>
          <cell r="AH7">
            <v>8528591</v>
          </cell>
          <cell r="AI7">
            <v>8965093</v>
          </cell>
          <cell r="AJ7">
            <v>9290353</v>
          </cell>
          <cell r="AK7">
            <v>9600680</v>
          </cell>
          <cell r="AL7">
            <v>9751687</v>
          </cell>
          <cell r="AM7">
            <v>10045788</v>
          </cell>
          <cell r="AN7">
            <v>10365824</v>
          </cell>
          <cell r="AO7">
            <v>10226963</v>
          </cell>
          <cell r="AP7">
            <v>10345193</v>
          </cell>
          <cell r="AQ7">
            <v>10922874.800000001</v>
          </cell>
          <cell r="AR7">
            <v>11079606</v>
          </cell>
          <cell r="AS7">
            <v>12036963</v>
          </cell>
          <cell r="AT7">
            <v>12561245</v>
          </cell>
          <cell r="AU7">
            <v>13137714</v>
          </cell>
          <cell r="AV7">
            <v>13281670</v>
          </cell>
          <cell r="AW7">
            <v>13511936</v>
          </cell>
          <cell r="AX7">
            <v>13545203</v>
          </cell>
          <cell r="AY7">
            <v>14017694</v>
          </cell>
          <cell r="AZ7">
            <v>14181874</v>
          </cell>
          <cell r="BA7">
            <v>14403861</v>
          </cell>
          <cell r="BB7">
            <v>14474692</v>
          </cell>
          <cell r="BC7">
            <v>14911696</v>
          </cell>
          <cell r="BD7">
            <v>14917975</v>
          </cell>
          <cell r="BE7">
            <v>15370707</v>
          </cell>
          <cell r="BF7">
            <v>15495980.039999999</v>
          </cell>
          <cell r="BG7">
            <v>15457746.039999999</v>
          </cell>
          <cell r="BH7">
            <v>15401014.35</v>
          </cell>
          <cell r="BI7">
            <v>15686756.880000001</v>
          </cell>
          <cell r="BJ7">
            <v>15696824.84</v>
          </cell>
          <cell r="BK7">
            <v>16675988.039999999</v>
          </cell>
          <cell r="BL7">
            <v>17020026.23</v>
          </cell>
          <cell r="BM7">
            <v>17918572.859999999</v>
          </cell>
          <cell r="BP7">
            <v>17918573</v>
          </cell>
          <cell r="BQ7">
            <v>15686757</v>
          </cell>
          <cell r="BR7">
            <v>16675988</v>
          </cell>
          <cell r="BS7">
            <v>17020026</v>
          </cell>
          <cell r="BT7">
            <v>15457746</v>
          </cell>
          <cell r="BU7">
            <v>2231816</v>
          </cell>
          <cell r="BW7">
            <v>1242585</v>
          </cell>
          <cell r="BY7">
            <v>898547</v>
          </cell>
        </row>
        <row r="8">
          <cell r="R8" t="str">
            <v xml:space="preserve">102030143    </v>
          </cell>
          <cell r="S8" t="str">
            <v xml:space="preserve">  Hogares (130)</v>
          </cell>
          <cell r="X8">
            <v>18782508</v>
          </cell>
          <cell r="Y8">
            <v>18772138</v>
          </cell>
          <cell r="Z8">
            <v>18570573</v>
          </cell>
          <cell r="AA8">
            <v>18488541</v>
          </cell>
          <cell r="AB8">
            <v>18239252</v>
          </cell>
          <cell r="AC8">
            <v>18163197</v>
          </cell>
          <cell r="AD8">
            <v>17879105</v>
          </cell>
          <cell r="AE8">
            <v>17703277</v>
          </cell>
          <cell r="AF8">
            <v>17489928</v>
          </cell>
          <cell r="AG8">
            <v>17474768</v>
          </cell>
          <cell r="AH8">
            <v>17272574</v>
          </cell>
          <cell r="AI8">
            <v>17321994</v>
          </cell>
          <cell r="AJ8">
            <v>17104185</v>
          </cell>
          <cell r="AK8">
            <v>17172354</v>
          </cell>
          <cell r="AL8">
            <v>16992711</v>
          </cell>
          <cell r="AM8">
            <v>16932013</v>
          </cell>
          <cell r="AN8">
            <v>16706985</v>
          </cell>
          <cell r="AO8">
            <v>16727930</v>
          </cell>
          <cell r="AP8">
            <v>16562144</v>
          </cell>
          <cell r="AQ8">
            <v>16602781.699999999</v>
          </cell>
          <cell r="AR8">
            <v>16653161</v>
          </cell>
          <cell r="AS8">
            <v>16579662</v>
          </cell>
          <cell r="AT8">
            <v>16530764</v>
          </cell>
          <cell r="AU8">
            <v>16590250</v>
          </cell>
          <cell r="AV8">
            <v>16572446</v>
          </cell>
          <cell r="AW8">
            <v>16800839</v>
          </cell>
          <cell r="AX8">
            <v>16760492</v>
          </cell>
          <cell r="AY8">
            <v>16874284</v>
          </cell>
          <cell r="AZ8">
            <v>16861469</v>
          </cell>
          <cell r="BA8">
            <v>17249497</v>
          </cell>
          <cell r="BB8">
            <v>17091425</v>
          </cell>
          <cell r="BC8">
            <v>16928774</v>
          </cell>
          <cell r="BD8">
            <v>16664741</v>
          </cell>
          <cell r="BE8">
            <v>16889191</v>
          </cell>
          <cell r="BF8">
            <v>16407579.779999999</v>
          </cell>
          <cell r="BG8">
            <v>16320342.42</v>
          </cell>
          <cell r="BH8">
            <v>16219777.710000001</v>
          </cell>
          <cell r="BI8">
            <v>16584408.119999999</v>
          </cell>
          <cell r="BJ8">
            <v>16351059.220000001</v>
          </cell>
          <cell r="BK8">
            <v>16439190.529999999</v>
          </cell>
          <cell r="BL8">
            <v>16536319.58</v>
          </cell>
          <cell r="BM8">
            <v>17196045.920000002</v>
          </cell>
          <cell r="BP8">
            <v>17196046</v>
          </cell>
          <cell r="BQ8">
            <v>16584408</v>
          </cell>
          <cell r="BR8">
            <v>16439191</v>
          </cell>
          <cell r="BS8">
            <v>16536320</v>
          </cell>
          <cell r="BT8">
            <v>16320342</v>
          </cell>
          <cell r="BU8">
            <v>611638</v>
          </cell>
          <cell r="BW8">
            <v>756855</v>
          </cell>
          <cell r="BY8">
            <v>659726</v>
          </cell>
        </row>
        <row r="9">
          <cell r="S9" t="str">
            <v xml:space="preserve">  Repo Activa</v>
          </cell>
          <cell r="X9">
            <v>177935</v>
          </cell>
          <cell r="Y9">
            <v>226605</v>
          </cell>
          <cell r="Z9">
            <v>0</v>
          </cell>
          <cell r="AA9">
            <v>380074</v>
          </cell>
          <cell r="AB9">
            <v>829138</v>
          </cell>
          <cell r="AC9">
            <v>632488</v>
          </cell>
          <cell r="AD9">
            <v>624042</v>
          </cell>
          <cell r="AE9">
            <v>340210</v>
          </cell>
          <cell r="AF9">
            <v>0</v>
          </cell>
          <cell r="AG9">
            <v>0</v>
          </cell>
          <cell r="AH9">
            <v>319493</v>
          </cell>
          <cell r="AI9">
            <v>0</v>
          </cell>
          <cell r="AJ9">
            <v>0</v>
          </cell>
          <cell r="AK9">
            <v>206763</v>
          </cell>
          <cell r="AL9">
            <v>0</v>
          </cell>
          <cell r="AM9">
            <v>0</v>
          </cell>
          <cell r="AN9">
            <v>0</v>
          </cell>
          <cell r="AO9">
            <v>204688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299091.40999999997</v>
          </cell>
          <cell r="BL9">
            <v>0</v>
          </cell>
          <cell r="BM9">
            <v>0</v>
          </cell>
          <cell r="BP9">
            <v>0</v>
          </cell>
          <cell r="BQ9">
            <v>0</v>
          </cell>
          <cell r="BR9">
            <v>299091</v>
          </cell>
          <cell r="BS9">
            <v>0</v>
          </cell>
          <cell r="BT9">
            <v>0</v>
          </cell>
          <cell r="BU9">
            <v>0</v>
          </cell>
          <cell r="BW9">
            <v>-299091</v>
          </cell>
          <cell r="BY9">
            <v>0</v>
          </cell>
        </row>
        <row r="10">
          <cell r="R10" t="str">
            <v xml:space="preserve">10203012     </v>
          </cell>
          <cell r="S10" t="str">
            <v xml:space="preserve">  Entidades de crédito (040)</v>
          </cell>
          <cell r="X10">
            <v>186036</v>
          </cell>
          <cell r="Y10">
            <v>293356</v>
          </cell>
          <cell r="Z10">
            <v>273982</v>
          </cell>
          <cell r="AA10">
            <v>161556</v>
          </cell>
          <cell r="AB10">
            <v>79195</v>
          </cell>
          <cell r="AC10">
            <v>68966</v>
          </cell>
          <cell r="AD10">
            <v>89051</v>
          </cell>
          <cell r="AE10">
            <v>194318</v>
          </cell>
          <cell r="AF10">
            <v>587474</v>
          </cell>
          <cell r="AG10">
            <v>279375</v>
          </cell>
          <cell r="AH10">
            <v>281359</v>
          </cell>
          <cell r="AI10">
            <v>288398</v>
          </cell>
          <cell r="AJ10">
            <v>261495</v>
          </cell>
          <cell r="AK10">
            <v>75599</v>
          </cell>
          <cell r="AL10">
            <v>83194</v>
          </cell>
          <cell r="AM10">
            <v>85625</v>
          </cell>
          <cell r="AN10">
            <v>61427</v>
          </cell>
          <cell r="AO10">
            <v>271383</v>
          </cell>
          <cell r="AP10">
            <v>73508</v>
          </cell>
          <cell r="AQ10">
            <v>66323.600000000006</v>
          </cell>
          <cell r="AR10">
            <v>252759</v>
          </cell>
          <cell r="AS10">
            <v>42990</v>
          </cell>
          <cell r="AT10">
            <v>45096</v>
          </cell>
          <cell r="AU10">
            <v>68795</v>
          </cell>
          <cell r="AV10">
            <v>64927</v>
          </cell>
          <cell r="AW10">
            <v>62513</v>
          </cell>
          <cell r="AX10">
            <v>65434</v>
          </cell>
          <cell r="AY10">
            <v>40744</v>
          </cell>
          <cell r="AZ10">
            <v>87123</v>
          </cell>
          <cell r="BA10">
            <v>114716</v>
          </cell>
          <cell r="BB10">
            <v>443191</v>
          </cell>
          <cell r="BC10">
            <v>117946</v>
          </cell>
          <cell r="BD10">
            <v>505879</v>
          </cell>
          <cell r="BE10">
            <v>546883</v>
          </cell>
          <cell r="BF10">
            <v>608483.43999999994</v>
          </cell>
          <cell r="BG10">
            <v>819427.91</v>
          </cell>
          <cell r="BH10">
            <v>1116474.8899999999</v>
          </cell>
          <cell r="BI10">
            <v>1139122.1599999999</v>
          </cell>
          <cell r="BJ10">
            <v>841887.31</v>
          </cell>
          <cell r="BK10">
            <v>1288466.25</v>
          </cell>
          <cell r="BL10">
            <v>1430658.63</v>
          </cell>
          <cell r="BM10">
            <v>1353439.47</v>
          </cell>
          <cell r="BP10">
            <v>1353439</v>
          </cell>
          <cell r="BQ10">
            <v>1139122</v>
          </cell>
          <cell r="BR10">
            <v>1288466</v>
          </cell>
          <cell r="BS10">
            <v>1430659</v>
          </cell>
          <cell r="BT10">
            <v>819428</v>
          </cell>
          <cell r="BU10">
            <v>214317</v>
          </cell>
          <cell r="BW10">
            <v>64973</v>
          </cell>
          <cell r="BY10">
            <v>-77220</v>
          </cell>
        </row>
        <row r="11">
          <cell r="R11" t="str">
            <v xml:space="preserve">10201021     </v>
          </cell>
          <cell r="S11" t="str">
            <v xml:space="preserve">  Bancos Centrales </v>
          </cell>
          <cell r="X11">
            <v>134742</v>
          </cell>
          <cell r="Y11">
            <v>433623</v>
          </cell>
          <cell r="Z11">
            <v>278100</v>
          </cell>
          <cell r="AA11">
            <v>393062</v>
          </cell>
          <cell r="AB11">
            <v>338589</v>
          </cell>
          <cell r="AC11">
            <v>410003</v>
          </cell>
          <cell r="AD11">
            <v>213725</v>
          </cell>
          <cell r="AE11">
            <v>376768</v>
          </cell>
          <cell r="AF11">
            <v>203926</v>
          </cell>
          <cell r="AG11">
            <v>319596</v>
          </cell>
          <cell r="AH11">
            <v>284313</v>
          </cell>
          <cell r="AI11">
            <v>755086</v>
          </cell>
          <cell r="AJ11">
            <v>373278</v>
          </cell>
          <cell r="AK11">
            <v>1196677</v>
          </cell>
          <cell r="AL11">
            <v>884942</v>
          </cell>
          <cell r="AM11">
            <v>1106005</v>
          </cell>
          <cell r="AN11">
            <v>758781</v>
          </cell>
          <cell r="AO11">
            <v>609097</v>
          </cell>
          <cell r="AP11">
            <v>211670</v>
          </cell>
          <cell r="AQ11">
            <v>1631861.9</v>
          </cell>
          <cell r="AR11">
            <v>1821494</v>
          </cell>
          <cell r="AS11">
            <v>3136196</v>
          </cell>
          <cell r="AT11">
            <v>1891079</v>
          </cell>
          <cell r="AU11">
            <v>2373160</v>
          </cell>
          <cell r="AV11">
            <v>2652820</v>
          </cell>
          <cell r="AW11">
            <v>2970093</v>
          </cell>
          <cell r="AX11">
            <v>3970421</v>
          </cell>
          <cell r="AY11">
            <v>4634962</v>
          </cell>
          <cell r="AZ11">
            <v>4861261</v>
          </cell>
          <cell r="BA11">
            <v>6129929</v>
          </cell>
          <cell r="BB11">
            <v>5017890</v>
          </cell>
          <cell r="BC11">
            <v>3120261</v>
          </cell>
          <cell r="BD11">
            <v>4145647</v>
          </cell>
          <cell r="BE11">
            <v>4209799</v>
          </cell>
          <cell r="BF11">
            <v>4453156.92</v>
          </cell>
          <cell r="BG11">
            <v>3214339.72</v>
          </cell>
          <cell r="BH11">
            <v>3426374.97</v>
          </cell>
          <cell r="BI11">
            <v>3704496.85</v>
          </cell>
          <cell r="BJ11">
            <v>4855595.22</v>
          </cell>
          <cell r="BK11">
            <v>3417239.68</v>
          </cell>
          <cell r="BL11">
            <v>4039908.22</v>
          </cell>
          <cell r="BM11">
            <v>3853639.26</v>
          </cell>
          <cell r="BP11">
            <v>3853639</v>
          </cell>
          <cell r="BQ11">
            <v>3704497</v>
          </cell>
          <cell r="BR11">
            <v>3417240</v>
          </cell>
          <cell r="BS11">
            <v>4039908</v>
          </cell>
          <cell r="BT11">
            <v>3214340</v>
          </cell>
          <cell r="BU11">
            <v>149142</v>
          </cell>
          <cell r="BW11">
            <v>436399</v>
          </cell>
          <cell r="BY11">
            <v>-186269</v>
          </cell>
        </row>
        <row r="12">
          <cell r="R12" t="str">
            <v>AD</v>
          </cell>
          <cell r="S12" t="str">
            <v>ACTIVOS DUDOSOS</v>
          </cell>
          <cell r="V12">
            <v>6321675</v>
          </cell>
          <cell r="W12">
            <v>5852186</v>
          </cell>
          <cell r="X12">
            <v>5757544</v>
          </cell>
          <cell r="Y12">
            <v>5589479</v>
          </cell>
          <cell r="Z12">
            <v>5460907</v>
          </cell>
          <cell r="AA12">
            <v>5184775</v>
          </cell>
          <cell r="AB12">
            <v>5049645</v>
          </cell>
          <cell r="AC12">
            <v>4534452</v>
          </cell>
          <cell r="AD12">
            <v>4346822</v>
          </cell>
          <cell r="AE12">
            <v>4211214</v>
          </cell>
          <cell r="AF12">
            <v>4112253</v>
          </cell>
          <cell r="AG12">
            <v>3885299</v>
          </cell>
          <cell r="AH12">
            <v>3694699</v>
          </cell>
          <cell r="AI12">
            <v>3360590</v>
          </cell>
          <cell r="AJ12">
            <v>3167197</v>
          </cell>
          <cell r="AK12">
            <v>2737582</v>
          </cell>
          <cell r="AL12">
            <v>2632027</v>
          </cell>
          <cell r="AM12">
            <v>2458961</v>
          </cell>
          <cell r="AN12">
            <v>2365311</v>
          </cell>
          <cell r="AO12">
            <v>2206339</v>
          </cell>
          <cell r="AP12">
            <v>2111093</v>
          </cell>
          <cell r="AQ12">
            <v>1948076.2</v>
          </cell>
          <cell r="AR12">
            <v>1892853</v>
          </cell>
          <cell r="AS12">
            <v>1805440</v>
          </cell>
          <cell r="AT12">
            <v>1745142</v>
          </cell>
          <cell r="AU12">
            <v>1658305</v>
          </cell>
          <cell r="AV12">
            <v>1559265</v>
          </cell>
          <cell r="AW12">
            <v>1479550</v>
          </cell>
          <cell r="AX12">
            <v>1406272</v>
          </cell>
          <cell r="AY12">
            <v>1311924</v>
          </cell>
          <cell r="AZ12">
            <v>1188035</v>
          </cell>
          <cell r="BA12">
            <v>1120497</v>
          </cell>
          <cell r="BB12">
            <v>1095780</v>
          </cell>
          <cell r="BC12">
            <v>1013879</v>
          </cell>
          <cell r="BD12">
            <v>956798</v>
          </cell>
          <cell r="BE12">
            <v>880232</v>
          </cell>
          <cell r="BF12">
            <v>858689.83</v>
          </cell>
          <cell r="BG12">
            <v>778672.3</v>
          </cell>
          <cell r="BH12">
            <v>770471.25</v>
          </cell>
          <cell r="BI12">
            <v>777130.66</v>
          </cell>
          <cell r="BJ12">
            <v>809254.78</v>
          </cell>
          <cell r="BK12">
            <v>786383.74</v>
          </cell>
          <cell r="BL12">
            <v>758998.86</v>
          </cell>
          <cell r="BM12">
            <v>762440.04</v>
          </cell>
          <cell r="BN12" t="str">
            <v>OK</v>
          </cell>
          <cell r="BO12" t="str">
            <v>OK</v>
          </cell>
          <cell r="BP12">
            <v>762440</v>
          </cell>
          <cell r="BQ12">
            <v>777131</v>
          </cell>
          <cell r="BR12">
            <v>786384</v>
          </cell>
          <cell r="BS12">
            <v>758999</v>
          </cell>
          <cell r="BT12">
            <v>778672</v>
          </cell>
          <cell r="BU12">
            <v>-14691</v>
          </cell>
          <cell r="BV12">
            <v>-1.9E-2</v>
          </cell>
          <cell r="BW12">
            <v>-23944</v>
          </cell>
          <cell r="BX12">
            <v>-0.03</v>
          </cell>
          <cell r="BY12">
            <v>3441</v>
          </cell>
          <cell r="BZ12">
            <v>7712</v>
          </cell>
          <cell r="CA12">
            <v>0.01</v>
          </cell>
          <cell r="CB12">
            <v>-178755</v>
          </cell>
        </row>
        <row r="13">
          <cell r="R13" t="str">
            <v xml:space="preserve">10203173     </v>
          </cell>
          <cell r="S13" t="str">
            <v xml:space="preserve">  Administraciones públicas (090)</v>
          </cell>
          <cell r="X13">
            <v>12845</v>
          </cell>
          <cell r="Y13">
            <v>11582</v>
          </cell>
          <cell r="Z13">
            <v>10063</v>
          </cell>
          <cell r="AA13">
            <v>9880</v>
          </cell>
          <cell r="AB13">
            <v>8240</v>
          </cell>
          <cell r="AC13">
            <v>7595</v>
          </cell>
          <cell r="AD13">
            <v>4581</v>
          </cell>
          <cell r="AE13">
            <v>3041</v>
          </cell>
          <cell r="AF13">
            <v>4036</v>
          </cell>
          <cell r="AG13">
            <v>3217</v>
          </cell>
          <cell r="AH13">
            <v>2632</v>
          </cell>
          <cell r="AI13">
            <v>2105</v>
          </cell>
          <cell r="AJ13">
            <v>436</v>
          </cell>
          <cell r="AK13">
            <v>251</v>
          </cell>
          <cell r="AL13">
            <v>250</v>
          </cell>
          <cell r="AM13">
            <v>40</v>
          </cell>
          <cell r="AN13">
            <v>40</v>
          </cell>
          <cell r="AO13">
            <v>168</v>
          </cell>
          <cell r="AP13">
            <v>168</v>
          </cell>
          <cell r="AQ13">
            <v>5.2</v>
          </cell>
          <cell r="AR13">
            <v>5</v>
          </cell>
          <cell r="AS13">
            <v>1</v>
          </cell>
          <cell r="AT13">
            <v>513</v>
          </cell>
          <cell r="AU13">
            <v>515</v>
          </cell>
          <cell r="AV13">
            <v>487</v>
          </cell>
          <cell r="AW13">
            <v>487</v>
          </cell>
          <cell r="AX13">
            <v>487</v>
          </cell>
          <cell r="AY13">
            <v>486</v>
          </cell>
          <cell r="AZ13">
            <v>488</v>
          </cell>
          <cell r="BA13">
            <v>488</v>
          </cell>
          <cell r="BB13">
            <v>488</v>
          </cell>
          <cell r="BC13">
            <v>488</v>
          </cell>
          <cell r="BD13">
            <v>488</v>
          </cell>
          <cell r="BE13">
            <v>487</v>
          </cell>
          <cell r="BF13">
            <v>487.66</v>
          </cell>
          <cell r="BG13">
            <v>490.82</v>
          </cell>
          <cell r="BH13">
            <v>490.82</v>
          </cell>
          <cell r="BI13">
            <v>490.82</v>
          </cell>
          <cell r="BJ13">
            <v>490.86</v>
          </cell>
          <cell r="BK13">
            <v>490.63</v>
          </cell>
          <cell r="BL13">
            <v>491.25</v>
          </cell>
          <cell r="BM13">
            <v>491.3</v>
          </cell>
          <cell r="BN13">
            <v>762440</v>
          </cell>
          <cell r="BO13">
            <v>786385</v>
          </cell>
          <cell r="BP13">
            <v>491</v>
          </cell>
          <cell r="BQ13">
            <v>491</v>
          </cell>
          <cell r="BR13">
            <v>491</v>
          </cell>
          <cell r="BS13">
            <v>491</v>
          </cell>
          <cell r="BT13">
            <v>491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</row>
        <row r="14">
          <cell r="R14" t="str">
            <v xml:space="preserve">102031741    </v>
          </cell>
          <cell r="S14" t="str">
            <v xml:space="preserve">  Otras sociedades financieras (110)</v>
          </cell>
          <cell r="X14">
            <v>7970</v>
          </cell>
          <cell r="Y14">
            <v>8019</v>
          </cell>
          <cell r="Z14">
            <v>8019</v>
          </cell>
          <cell r="AA14">
            <v>8019</v>
          </cell>
          <cell r="AB14">
            <v>8061</v>
          </cell>
          <cell r="AC14">
            <v>8982</v>
          </cell>
          <cell r="AD14">
            <v>9066</v>
          </cell>
          <cell r="AE14">
            <v>8999</v>
          </cell>
          <cell r="AF14">
            <v>8999</v>
          </cell>
          <cell r="AG14">
            <v>836</v>
          </cell>
          <cell r="AH14">
            <v>601</v>
          </cell>
          <cell r="AI14">
            <v>694</v>
          </cell>
          <cell r="AJ14">
            <v>911</v>
          </cell>
          <cell r="AK14">
            <v>907</v>
          </cell>
          <cell r="AL14">
            <v>897</v>
          </cell>
          <cell r="AM14">
            <v>904</v>
          </cell>
          <cell r="AN14">
            <v>728</v>
          </cell>
          <cell r="AO14">
            <v>3191</v>
          </cell>
          <cell r="AP14">
            <v>1821</v>
          </cell>
          <cell r="AQ14">
            <v>1816.9</v>
          </cell>
          <cell r="AR14">
            <v>1771</v>
          </cell>
          <cell r="AS14">
            <v>1708</v>
          </cell>
          <cell r="AT14">
            <v>1633</v>
          </cell>
          <cell r="AU14">
            <v>1520</v>
          </cell>
          <cell r="AV14">
            <v>1336</v>
          </cell>
          <cell r="AW14">
            <v>1242</v>
          </cell>
          <cell r="AX14">
            <v>1212</v>
          </cell>
          <cell r="AY14">
            <v>1293</v>
          </cell>
          <cell r="AZ14">
            <v>1192</v>
          </cell>
          <cell r="BA14">
            <v>170</v>
          </cell>
          <cell r="BB14">
            <v>249</v>
          </cell>
          <cell r="BC14">
            <v>321</v>
          </cell>
          <cell r="BD14">
            <v>220</v>
          </cell>
          <cell r="BE14">
            <v>202</v>
          </cell>
          <cell r="BF14">
            <v>99.19</v>
          </cell>
          <cell r="BG14">
            <v>121.59</v>
          </cell>
          <cell r="BH14">
            <v>119.03</v>
          </cell>
          <cell r="BI14">
            <v>104.13</v>
          </cell>
          <cell r="BJ14">
            <v>102.12</v>
          </cell>
          <cell r="BK14">
            <v>311.83</v>
          </cell>
          <cell r="BL14">
            <v>355.16</v>
          </cell>
          <cell r="BM14">
            <v>372.17</v>
          </cell>
          <cell r="BO14" t="str">
            <v>OK</v>
          </cell>
          <cell r="BP14">
            <v>372</v>
          </cell>
          <cell r="BQ14">
            <v>104</v>
          </cell>
          <cell r="BR14">
            <v>312</v>
          </cell>
          <cell r="BS14">
            <v>355</v>
          </cell>
          <cell r="BT14">
            <v>122</v>
          </cell>
          <cell r="BU14">
            <v>268</v>
          </cell>
          <cell r="BV14">
            <v>2.577</v>
          </cell>
          <cell r="BW14">
            <v>60</v>
          </cell>
          <cell r="BX14">
            <v>0.192</v>
          </cell>
          <cell r="BY14">
            <v>17</v>
          </cell>
          <cell r="BZ14">
            <v>190</v>
          </cell>
          <cell r="CA14">
            <v>1.5569999999999999</v>
          </cell>
        </row>
        <row r="15">
          <cell r="R15" t="str">
            <v xml:space="preserve">102031742    </v>
          </cell>
          <cell r="S15" t="str">
            <v xml:space="preserve">  Sociedades no financieras (120)</v>
          </cell>
          <cell r="X15">
            <v>3868097</v>
          </cell>
          <cell r="Y15">
            <v>3713515</v>
          </cell>
          <cell r="Z15">
            <v>3588999</v>
          </cell>
          <cell r="AA15">
            <v>3410243</v>
          </cell>
          <cell r="AB15">
            <v>3303014</v>
          </cell>
          <cell r="AC15">
            <v>2819986</v>
          </cell>
          <cell r="AD15">
            <v>2656074</v>
          </cell>
          <cell r="AE15">
            <v>2545761</v>
          </cell>
          <cell r="AF15">
            <v>2450020</v>
          </cell>
          <cell r="AG15">
            <v>2298777</v>
          </cell>
          <cell r="AH15">
            <v>2176993</v>
          </cell>
          <cell r="AI15">
            <v>1927308</v>
          </cell>
          <cell r="AJ15">
            <v>1799049</v>
          </cell>
          <cell r="AK15">
            <v>1420379</v>
          </cell>
          <cell r="AL15">
            <v>1354213</v>
          </cell>
          <cell r="AM15">
            <v>1241425</v>
          </cell>
          <cell r="AN15">
            <v>1188016</v>
          </cell>
          <cell r="AO15">
            <v>1082490</v>
          </cell>
          <cell r="AP15">
            <v>1023205</v>
          </cell>
          <cell r="AQ15">
            <v>921572.6</v>
          </cell>
          <cell r="AR15">
            <v>906469</v>
          </cell>
          <cell r="AS15">
            <v>856905</v>
          </cell>
          <cell r="AT15">
            <v>847703</v>
          </cell>
          <cell r="AU15">
            <v>815345</v>
          </cell>
          <cell r="AV15">
            <v>762567</v>
          </cell>
          <cell r="AW15">
            <v>724970</v>
          </cell>
          <cell r="AX15">
            <v>688003</v>
          </cell>
          <cell r="AY15">
            <v>644165</v>
          </cell>
          <cell r="AZ15">
            <v>556016</v>
          </cell>
          <cell r="BA15">
            <v>528323</v>
          </cell>
          <cell r="BB15">
            <v>532841</v>
          </cell>
          <cell r="BC15">
            <v>561113</v>
          </cell>
          <cell r="BD15">
            <v>517747</v>
          </cell>
          <cell r="BE15">
            <v>548403</v>
          </cell>
          <cell r="BF15">
            <v>492880.18</v>
          </cell>
          <cell r="BG15">
            <v>499241.66</v>
          </cell>
          <cell r="BH15">
            <v>494529.83</v>
          </cell>
          <cell r="BI15">
            <v>522444.55</v>
          </cell>
          <cell r="BJ15">
            <v>550827.44999999995</v>
          </cell>
          <cell r="BK15">
            <v>565256.05000000005</v>
          </cell>
          <cell r="BL15">
            <v>535465.30000000005</v>
          </cell>
          <cell r="BM15">
            <v>538051.68999999994</v>
          </cell>
          <cell r="BP15">
            <v>538052</v>
          </cell>
          <cell r="BQ15">
            <v>522445</v>
          </cell>
          <cell r="BR15">
            <v>565256</v>
          </cell>
          <cell r="BS15">
            <v>535465</v>
          </cell>
          <cell r="BT15">
            <v>499242</v>
          </cell>
          <cell r="BU15">
            <v>15607</v>
          </cell>
          <cell r="BV15">
            <v>0.03</v>
          </cell>
          <cell r="BW15">
            <v>-27204</v>
          </cell>
          <cell r="BX15">
            <v>-4.8000000000000001E-2</v>
          </cell>
          <cell r="BY15">
            <v>2587</v>
          </cell>
          <cell r="BZ15">
            <v>66014</v>
          </cell>
          <cell r="CA15">
            <v>0.13200000000000001</v>
          </cell>
        </row>
        <row r="16">
          <cell r="R16" t="str">
            <v xml:space="preserve">102031743    </v>
          </cell>
          <cell r="S16" t="str">
            <v xml:space="preserve">  Hogares (130)</v>
          </cell>
          <cell r="X16">
            <v>1861282</v>
          </cell>
          <cell r="Y16">
            <v>1848791</v>
          </cell>
          <cell r="Z16">
            <v>1845146</v>
          </cell>
          <cell r="AA16">
            <v>1747642</v>
          </cell>
          <cell r="AB16">
            <v>1721092</v>
          </cell>
          <cell r="AC16">
            <v>1688606</v>
          </cell>
          <cell r="AD16">
            <v>1667572</v>
          </cell>
          <cell r="AE16">
            <v>1643741</v>
          </cell>
          <cell r="AF16">
            <v>1639426</v>
          </cell>
          <cell r="AG16">
            <v>1572542</v>
          </cell>
          <cell r="AH16">
            <v>1504423</v>
          </cell>
          <cell r="AI16">
            <v>1421774</v>
          </cell>
          <cell r="AJ16">
            <v>1358317</v>
          </cell>
          <cell r="AK16">
            <v>1307438</v>
          </cell>
          <cell r="AL16">
            <v>1267604</v>
          </cell>
          <cell r="AM16">
            <v>1207048</v>
          </cell>
          <cell r="AN16">
            <v>1171677</v>
          </cell>
          <cell r="AO16">
            <v>1117972</v>
          </cell>
          <cell r="AP16">
            <v>1083345</v>
          </cell>
          <cell r="AQ16">
            <v>1023205.5</v>
          </cell>
          <cell r="AR16">
            <v>984179</v>
          </cell>
          <cell r="AS16">
            <v>946288</v>
          </cell>
          <cell r="AT16">
            <v>894591</v>
          </cell>
          <cell r="AU16">
            <v>840370</v>
          </cell>
          <cell r="AV16">
            <v>794234</v>
          </cell>
          <cell r="AW16">
            <v>752137</v>
          </cell>
          <cell r="AX16">
            <v>715765</v>
          </cell>
          <cell r="AY16">
            <v>665080</v>
          </cell>
          <cell r="AZ16">
            <v>629211</v>
          </cell>
          <cell r="BA16">
            <v>590327</v>
          </cell>
          <cell r="BB16">
            <v>561045</v>
          </cell>
          <cell r="BC16">
            <v>451703</v>
          </cell>
          <cell r="BD16">
            <v>438055</v>
          </cell>
          <cell r="BE16">
            <v>320611</v>
          </cell>
          <cell r="BF16">
            <v>354583.93</v>
          </cell>
          <cell r="BG16">
            <v>278424.21000000002</v>
          </cell>
          <cell r="BH16">
            <v>274901.3</v>
          </cell>
          <cell r="BI16">
            <v>253626.42</v>
          </cell>
          <cell r="BJ16">
            <v>257337.29</v>
          </cell>
          <cell r="BK16">
            <v>219869.67</v>
          </cell>
          <cell r="BL16">
            <v>222204.36</v>
          </cell>
          <cell r="BM16">
            <v>223042.47</v>
          </cell>
          <cell r="BP16">
            <v>223042</v>
          </cell>
          <cell r="BQ16">
            <v>253626</v>
          </cell>
          <cell r="BR16">
            <v>219870</v>
          </cell>
          <cell r="BS16">
            <v>222204</v>
          </cell>
          <cell r="BT16">
            <v>278424</v>
          </cell>
          <cell r="BU16">
            <v>-30584</v>
          </cell>
          <cell r="BV16">
            <v>-0.121</v>
          </cell>
          <cell r="BW16">
            <v>3172</v>
          </cell>
          <cell r="BX16">
            <v>1.4E-2</v>
          </cell>
          <cell r="BY16">
            <v>838</v>
          </cell>
          <cell r="BZ16">
            <v>-58554</v>
          </cell>
          <cell r="CA16">
            <v>-0.21</v>
          </cell>
        </row>
        <row r="17">
          <cell r="R17" t="str">
            <v>ADOAF</v>
          </cell>
          <cell r="S17" t="str">
            <v>Activos dudosos Otros activos financieros</v>
          </cell>
          <cell r="X17">
            <v>7350</v>
          </cell>
          <cell r="Y17">
            <v>7572</v>
          </cell>
          <cell r="Z17">
            <v>8680</v>
          </cell>
          <cell r="AA17">
            <v>8991</v>
          </cell>
          <cell r="AB17">
            <v>9238</v>
          </cell>
          <cell r="AC17">
            <v>9283</v>
          </cell>
          <cell r="AD17">
            <v>9519</v>
          </cell>
          <cell r="AE17">
            <v>9662</v>
          </cell>
          <cell r="AF17">
            <v>9762</v>
          </cell>
          <cell r="AG17">
            <v>9917</v>
          </cell>
          <cell r="AH17">
            <v>10040</v>
          </cell>
          <cell r="AI17">
            <v>8699</v>
          </cell>
          <cell r="AJ17">
            <v>8474</v>
          </cell>
          <cell r="AK17">
            <v>8597</v>
          </cell>
          <cell r="AL17">
            <v>9053</v>
          </cell>
          <cell r="AM17">
            <v>9534</v>
          </cell>
          <cell r="AN17">
            <v>4840</v>
          </cell>
          <cell r="AO17">
            <v>2518</v>
          </cell>
          <cell r="AP17">
            <v>2554</v>
          </cell>
          <cell r="AQ17">
            <v>1476</v>
          </cell>
          <cell r="AR17">
            <v>429</v>
          </cell>
          <cell r="AS17">
            <v>538</v>
          </cell>
          <cell r="AT17">
            <v>702</v>
          </cell>
          <cell r="AU17">
            <v>555</v>
          </cell>
          <cell r="AV17">
            <v>641</v>
          </cell>
          <cell r="AW17">
            <v>714</v>
          </cell>
          <cell r="AX17">
            <v>805</v>
          </cell>
          <cell r="AY17">
            <v>900</v>
          </cell>
          <cell r="AZ17">
            <v>1128</v>
          </cell>
          <cell r="BA17">
            <v>1189</v>
          </cell>
          <cell r="BB17">
            <v>1157</v>
          </cell>
          <cell r="BC17">
            <v>254</v>
          </cell>
          <cell r="BD17">
            <v>288</v>
          </cell>
          <cell r="BE17">
            <v>327</v>
          </cell>
          <cell r="BF17">
            <v>356.42</v>
          </cell>
          <cell r="BG17">
            <v>394.02</v>
          </cell>
          <cell r="BH17">
            <v>430.27</v>
          </cell>
          <cell r="BI17">
            <v>464.74</v>
          </cell>
          <cell r="BJ17">
            <v>497.06</v>
          </cell>
          <cell r="BK17">
            <v>455.56</v>
          </cell>
          <cell r="BL17">
            <v>482.79</v>
          </cell>
          <cell r="BM17">
            <v>482.41</v>
          </cell>
          <cell r="BO17" t="str">
            <v>OK</v>
          </cell>
          <cell r="BP17">
            <v>482</v>
          </cell>
          <cell r="BQ17">
            <v>465</v>
          </cell>
          <cell r="BR17">
            <v>456</v>
          </cell>
          <cell r="BS17">
            <v>483</v>
          </cell>
          <cell r="BT17">
            <v>394</v>
          </cell>
          <cell r="BU17">
            <v>17</v>
          </cell>
          <cell r="BV17">
            <v>3.6999999999999998E-2</v>
          </cell>
          <cell r="BW17">
            <v>26</v>
          </cell>
          <cell r="BX17">
            <v>5.7000000000000002E-2</v>
          </cell>
          <cell r="BY17">
            <v>-1</v>
          </cell>
          <cell r="BZ17">
            <v>62</v>
          </cell>
          <cell r="CA17">
            <v>0.157</v>
          </cell>
        </row>
        <row r="18">
          <cell r="R18">
            <v>5494400000</v>
          </cell>
          <cell r="S18" t="str">
            <v>Activos dudosos Otros activos financieros SNF</v>
          </cell>
          <cell r="AD18">
            <v>10</v>
          </cell>
          <cell r="AE18">
            <v>10</v>
          </cell>
          <cell r="AF18">
            <v>10</v>
          </cell>
          <cell r="AG18">
            <v>10</v>
          </cell>
          <cell r="AH18">
            <v>10</v>
          </cell>
          <cell r="AI18">
            <v>10</v>
          </cell>
          <cell r="AJ18">
            <v>10</v>
          </cell>
          <cell r="AK18">
            <v>10</v>
          </cell>
          <cell r="AL18">
            <v>10</v>
          </cell>
          <cell r="AM18">
            <v>10</v>
          </cell>
          <cell r="AN18">
            <v>10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 t="e">
            <v>#DIV/0!</v>
          </cell>
          <cell r="BW18">
            <v>0</v>
          </cell>
          <cell r="BX18" t="e">
            <v>#DIV/0!</v>
          </cell>
          <cell r="BY18">
            <v>0</v>
          </cell>
          <cell r="BZ18">
            <v>0</v>
          </cell>
          <cell r="CA18" t="e">
            <v>#DIV/0!</v>
          </cell>
        </row>
        <row r="19">
          <cell r="R19" t="str">
            <v xml:space="preserve">10203172     </v>
          </cell>
          <cell r="S19" t="str">
            <v>Entidades de Crédito</v>
          </cell>
          <cell r="X19">
            <v>4276</v>
          </cell>
          <cell r="Y19">
            <v>4291</v>
          </cell>
          <cell r="Z19">
            <v>4288</v>
          </cell>
          <cell r="AA19">
            <v>4288</v>
          </cell>
          <cell r="AB19">
            <v>4288</v>
          </cell>
          <cell r="AC19">
            <v>4288</v>
          </cell>
          <cell r="AD19">
            <v>4288</v>
          </cell>
          <cell r="AE19">
            <v>2154</v>
          </cell>
          <cell r="AF19">
            <v>2154</v>
          </cell>
          <cell r="AG19">
            <v>2154</v>
          </cell>
          <cell r="AH19">
            <v>2154</v>
          </cell>
          <cell r="AI19">
            <v>2154</v>
          </cell>
          <cell r="AJ19">
            <v>1086</v>
          </cell>
          <cell r="AK19">
            <v>1086</v>
          </cell>
          <cell r="AL19">
            <v>1086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13</v>
          </cell>
          <cell r="AV19">
            <v>9</v>
          </cell>
          <cell r="AW19">
            <v>48</v>
          </cell>
          <cell r="AX19">
            <v>27</v>
          </cell>
          <cell r="AY19">
            <v>0</v>
          </cell>
          <cell r="AZ19">
            <v>21</v>
          </cell>
          <cell r="BA19">
            <v>0</v>
          </cell>
          <cell r="BB19">
            <v>0</v>
          </cell>
          <cell r="BC19">
            <v>0</v>
          </cell>
          <cell r="BD19">
            <v>6</v>
          </cell>
          <cell r="BE19">
            <v>15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W19">
            <v>0</v>
          </cell>
          <cell r="BY19">
            <v>0</v>
          </cell>
          <cell r="BZ19">
            <v>0</v>
          </cell>
          <cell r="CA19" t="e">
            <v>#DIV/0!</v>
          </cell>
        </row>
        <row r="20">
          <cell r="R20">
            <v>5494400000</v>
          </cell>
          <cell r="S20" t="str">
            <v>Entidades de Crédito Otros Activos financieros</v>
          </cell>
          <cell r="X20">
            <v>505</v>
          </cell>
          <cell r="Y20">
            <v>505</v>
          </cell>
          <cell r="Z20">
            <v>505</v>
          </cell>
          <cell r="AA20">
            <v>505</v>
          </cell>
          <cell r="AB20">
            <v>505</v>
          </cell>
          <cell r="AC20">
            <v>10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W20">
            <v>0</v>
          </cell>
          <cell r="BY20">
            <v>0</v>
          </cell>
          <cell r="BZ20">
            <v>0</v>
          </cell>
        </row>
        <row r="21">
          <cell r="R21" t="str">
            <v xml:space="preserve">1040104      </v>
          </cell>
          <cell r="S21" t="str">
            <v>Valores de renta fija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10202</v>
          </cell>
          <cell r="BF21">
            <v>10282.450000000001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Y21">
            <v>0</v>
          </cell>
          <cell r="BZ21">
            <v>0</v>
          </cell>
        </row>
        <row r="22">
          <cell r="R22" t="str">
            <v>REPOAF</v>
          </cell>
          <cell r="S22" t="str">
            <v>Pactos REPO+Otros Activos financieros</v>
          </cell>
          <cell r="X22">
            <v>314403</v>
          </cell>
          <cell r="Y22">
            <v>1017782</v>
          </cell>
          <cell r="Z22">
            <v>840730</v>
          </cell>
          <cell r="AA22">
            <v>856279</v>
          </cell>
          <cell r="AB22">
            <v>1206041</v>
          </cell>
          <cell r="AC22">
            <v>925609</v>
          </cell>
          <cell r="AD22">
            <v>914855</v>
          </cell>
          <cell r="AE22">
            <v>723551</v>
          </cell>
          <cell r="AF22">
            <v>480050</v>
          </cell>
          <cell r="AG22">
            <v>489490</v>
          </cell>
          <cell r="AH22">
            <v>754394</v>
          </cell>
          <cell r="AI22">
            <v>489718</v>
          </cell>
          <cell r="AJ22">
            <v>751762</v>
          </cell>
          <cell r="AK22">
            <v>755395</v>
          </cell>
          <cell r="AL22">
            <v>553325</v>
          </cell>
          <cell r="AM22">
            <v>555236</v>
          </cell>
          <cell r="AN22">
            <v>689261</v>
          </cell>
          <cell r="AO22">
            <v>666773</v>
          </cell>
          <cell r="AP22">
            <v>508339</v>
          </cell>
          <cell r="AQ22">
            <v>570641.9</v>
          </cell>
          <cell r="AR22">
            <v>570951</v>
          </cell>
          <cell r="AS22">
            <v>608614</v>
          </cell>
          <cell r="AT22">
            <v>608548</v>
          </cell>
          <cell r="AU22">
            <v>652778</v>
          </cell>
          <cell r="AV22">
            <v>539261</v>
          </cell>
          <cell r="AW22">
            <v>577268</v>
          </cell>
          <cell r="AX22">
            <v>575390</v>
          </cell>
          <cell r="AY22">
            <v>635773</v>
          </cell>
          <cell r="AZ22">
            <v>704510</v>
          </cell>
          <cell r="BA22">
            <v>792855</v>
          </cell>
          <cell r="BB22">
            <v>794923</v>
          </cell>
          <cell r="BC22">
            <v>1109956</v>
          </cell>
          <cell r="BD22">
            <v>883427</v>
          </cell>
          <cell r="BE22">
            <v>815444</v>
          </cell>
          <cell r="BF22">
            <v>715643.7</v>
          </cell>
          <cell r="BG22">
            <v>802833.11</v>
          </cell>
          <cell r="BH22">
            <v>772523.91</v>
          </cell>
          <cell r="BI22">
            <v>762247.39</v>
          </cell>
          <cell r="BJ22">
            <v>755939.34</v>
          </cell>
          <cell r="BK22">
            <v>1061209.67</v>
          </cell>
          <cell r="BL22">
            <v>743135.97</v>
          </cell>
          <cell r="BM22">
            <v>757121.04</v>
          </cell>
          <cell r="BP22">
            <v>757121</v>
          </cell>
          <cell r="BQ22">
            <v>762247</v>
          </cell>
          <cell r="BR22">
            <v>1061210</v>
          </cell>
          <cell r="BS22">
            <v>743136</v>
          </cell>
          <cell r="BT22">
            <v>802833</v>
          </cell>
          <cell r="BU22">
            <v>-5126</v>
          </cell>
          <cell r="BV22">
            <v>-7.0000000000000001E-3</v>
          </cell>
          <cell r="BW22">
            <v>-304089</v>
          </cell>
          <cell r="BY22">
            <v>13985</v>
          </cell>
          <cell r="BZ22">
            <v>258377</v>
          </cell>
          <cell r="CA22">
            <v>0.32200000000000001</v>
          </cell>
        </row>
        <row r="23">
          <cell r="R23" t="str">
            <v xml:space="preserve">10202011     </v>
          </cell>
          <cell r="S23" t="str">
            <v>Pacto REPO Sociedades Financieras</v>
          </cell>
          <cell r="X23">
            <v>177935</v>
          </cell>
          <cell r="Y23">
            <v>226605</v>
          </cell>
          <cell r="Z23">
            <v>0</v>
          </cell>
          <cell r="AA23">
            <v>380074</v>
          </cell>
          <cell r="AB23">
            <v>829138</v>
          </cell>
          <cell r="AC23">
            <v>632488</v>
          </cell>
          <cell r="AD23">
            <v>624042</v>
          </cell>
          <cell r="AE23">
            <v>340210</v>
          </cell>
          <cell r="AF23">
            <v>0</v>
          </cell>
          <cell r="AG23">
            <v>0</v>
          </cell>
          <cell r="AH23">
            <v>319493</v>
          </cell>
          <cell r="AI23">
            <v>0</v>
          </cell>
          <cell r="AJ23">
            <v>0</v>
          </cell>
          <cell r="AK23">
            <v>206763</v>
          </cell>
          <cell r="AL23">
            <v>0</v>
          </cell>
          <cell r="AM23">
            <v>0</v>
          </cell>
          <cell r="AN23">
            <v>0</v>
          </cell>
          <cell r="AO23">
            <v>204688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299091.40999999997</v>
          </cell>
          <cell r="BL23">
            <v>0</v>
          </cell>
          <cell r="BM23">
            <v>0</v>
          </cell>
        </row>
        <row r="24">
          <cell r="R24" t="str">
            <v>OAF</v>
          </cell>
          <cell r="S24" t="str">
            <v>OTROS ACTIVOS FINANCIEROS sano</v>
          </cell>
          <cell r="X24">
            <v>136468</v>
          </cell>
          <cell r="Y24">
            <v>791177</v>
          </cell>
          <cell r="Z24">
            <v>840730</v>
          </cell>
          <cell r="AA24">
            <v>476205</v>
          </cell>
          <cell r="AB24">
            <v>376903</v>
          </cell>
          <cell r="AC24">
            <v>293121</v>
          </cell>
          <cell r="AD24">
            <v>290813</v>
          </cell>
          <cell r="AE24">
            <v>383341</v>
          </cell>
          <cell r="AF24">
            <v>480050</v>
          </cell>
          <cell r="AG24">
            <v>489490</v>
          </cell>
          <cell r="AH24">
            <v>434901</v>
          </cell>
          <cell r="AI24">
            <v>489718</v>
          </cell>
          <cell r="AJ24">
            <v>751762</v>
          </cell>
          <cell r="AK24">
            <v>548632</v>
          </cell>
          <cell r="AL24">
            <v>553325</v>
          </cell>
          <cell r="AM24">
            <v>555236</v>
          </cell>
          <cell r="AN24">
            <v>689261</v>
          </cell>
          <cell r="AO24">
            <v>462085</v>
          </cell>
          <cell r="AP24">
            <v>508339</v>
          </cell>
          <cell r="AQ24">
            <v>570641.9</v>
          </cell>
          <cell r="AR24">
            <v>570951</v>
          </cell>
          <cell r="AS24">
            <v>608614</v>
          </cell>
          <cell r="AT24">
            <v>608548</v>
          </cell>
          <cell r="AU24">
            <v>652778</v>
          </cell>
          <cell r="AV24">
            <v>539261</v>
          </cell>
          <cell r="AW24">
            <v>577268</v>
          </cell>
          <cell r="AX24">
            <v>575390</v>
          </cell>
          <cell r="AY24">
            <v>635773</v>
          </cell>
          <cell r="AZ24">
            <v>704510</v>
          </cell>
          <cell r="BA24">
            <v>792855</v>
          </cell>
          <cell r="BB24">
            <v>794923</v>
          </cell>
          <cell r="BC24">
            <v>1109956</v>
          </cell>
          <cell r="BD24">
            <v>883427</v>
          </cell>
          <cell r="BE24">
            <v>815444</v>
          </cell>
          <cell r="BF24">
            <v>715643.7</v>
          </cell>
          <cell r="BG24">
            <v>802833.11</v>
          </cell>
          <cell r="BH24">
            <v>772523.91</v>
          </cell>
          <cell r="BI24">
            <v>762247.39</v>
          </cell>
          <cell r="BJ24">
            <v>755939.34</v>
          </cell>
          <cell r="BK24">
            <v>762118.26</v>
          </cell>
          <cell r="BL24">
            <v>743135.97</v>
          </cell>
          <cell r="BM24">
            <v>757121.04</v>
          </cell>
          <cell r="BP24">
            <v>757121</v>
          </cell>
          <cell r="BQ24">
            <v>762247</v>
          </cell>
          <cell r="BR24">
            <v>762118</v>
          </cell>
          <cell r="BS24">
            <v>743136</v>
          </cell>
          <cell r="BT24">
            <v>802833</v>
          </cell>
          <cell r="BU24">
            <v>-5126</v>
          </cell>
          <cell r="BV24">
            <v>-7.0000000000000001E-3</v>
          </cell>
          <cell r="BW24">
            <v>-4997</v>
          </cell>
          <cell r="BY24">
            <v>13985</v>
          </cell>
          <cell r="BZ24">
            <v>-40715</v>
          </cell>
          <cell r="CA24">
            <v>-5.0999999999999997E-2</v>
          </cell>
        </row>
        <row r="25">
          <cell r="R25" t="str">
            <v>oAFBrut</v>
          </cell>
          <cell r="S25" t="str">
            <v>OtroS ACTIVOS FINANCIEROS bruto</v>
          </cell>
          <cell r="X25">
            <v>143818</v>
          </cell>
          <cell r="Y25">
            <v>798749</v>
          </cell>
          <cell r="Z25">
            <v>849410</v>
          </cell>
          <cell r="AA25">
            <v>485196</v>
          </cell>
          <cell r="AB25">
            <v>386141</v>
          </cell>
          <cell r="AC25">
            <v>302404</v>
          </cell>
          <cell r="AD25">
            <v>300342</v>
          </cell>
          <cell r="AE25">
            <v>393013</v>
          </cell>
          <cell r="AF25">
            <v>489822</v>
          </cell>
          <cell r="AG25">
            <v>499417</v>
          </cell>
          <cell r="AH25">
            <v>444951</v>
          </cell>
          <cell r="AI25">
            <v>498427</v>
          </cell>
          <cell r="AJ25">
            <v>760246</v>
          </cell>
          <cell r="AK25">
            <v>557239</v>
          </cell>
          <cell r="AL25">
            <v>562388</v>
          </cell>
          <cell r="AM25">
            <v>564780</v>
          </cell>
          <cell r="AN25">
            <v>694111</v>
          </cell>
          <cell r="AO25">
            <v>464603</v>
          </cell>
          <cell r="AP25">
            <v>510893</v>
          </cell>
          <cell r="AQ25">
            <v>572117.9</v>
          </cell>
          <cell r="AR25">
            <v>571380</v>
          </cell>
          <cell r="AS25">
            <v>609152</v>
          </cell>
          <cell r="AT25">
            <v>609250</v>
          </cell>
          <cell r="AU25">
            <v>653333</v>
          </cell>
          <cell r="AV25">
            <v>539902</v>
          </cell>
          <cell r="AW25">
            <v>577982</v>
          </cell>
          <cell r="AX25">
            <v>576195</v>
          </cell>
          <cell r="AY25">
            <v>636673</v>
          </cell>
          <cell r="AZ25">
            <v>705638</v>
          </cell>
          <cell r="BA25">
            <v>794044</v>
          </cell>
          <cell r="BB25">
            <v>796080</v>
          </cell>
          <cell r="BC25">
            <v>1110210</v>
          </cell>
          <cell r="BD25">
            <v>883715</v>
          </cell>
          <cell r="BE25">
            <v>815771</v>
          </cell>
          <cell r="BF25">
            <v>716000.12</v>
          </cell>
          <cell r="BG25">
            <v>803227.13</v>
          </cell>
          <cell r="BH25">
            <v>772954.18</v>
          </cell>
          <cell r="BI25">
            <v>762712.13</v>
          </cell>
          <cell r="BJ25">
            <v>756436.4</v>
          </cell>
          <cell r="BK25">
            <v>762573.82</v>
          </cell>
          <cell r="BL25">
            <v>743618.76</v>
          </cell>
          <cell r="BM25">
            <v>757603.45</v>
          </cell>
          <cell r="BP25">
            <v>757603</v>
          </cell>
          <cell r="BQ25">
            <v>762712</v>
          </cell>
          <cell r="BR25">
            <v>762574</v>
          </cell>
          <cell r="BS25">
            <v>743619</v>
          </cell>
          <cell r="BT25">
            <v>803227</v>
          </cell>
          <cell r="BU25">
            <v>-5109</v>
          </cell>
          <cell r="BV25">
            <v>-7.0000000000000001E-3</v>
          </cell>
          <cell r="BW25">
            <v>-4971</v>
          </cell>
          <cell r="BY25">
            <v>13984</v>
          </cell>
          <cell r="BZ25">
            <v>-40653</v>
          </cell>
          <cell r="CA25">
            <v>-5.0999999999999997E-2</v>
          </cell>
        </row>
        <row r="26">
          <cell r="R26" t="str">
            <v xml:space="preserve">103010222    </v>
          </cell>
          <cell r="S26" t="str">
            <v xml:space="preserve">  Administraciones públicas (090)</v>
          </cell>
          <cell r="X26">
            <v>-34</v>
          </cell>
          <cell r="Y26">
            <v>7842</v>
          </cell>
          <cell r="Z26">
            <v>8426</v>
          </cell>
          <cell r="AA26">
            <v>8398</v>
          </cell>
          <cell r="AB26">
            <v>8419</v>
          </cell>
          <cell r="AC26">
            <v>8928</v>
          </cell>
          <cell r="AD26">
            <v>9999</v>
          </cell>
          <cell r="AE26">
            <v>44844</v>
          </cell>
          <cell r="AF26">
            <v>38337</v>
          </cell>
          <cell r="AG26">
            <v>38888</v>
          </cell>
          <cell r="AH26">
            <v>38681</v>
          </cell>
          <cell r="AI26">
            <v>37546</v>
          </cell>
          <cell r="AJ26">
            <v>32244</v>
          </cell>
          <cell r="AK26">
            <v>32263</v>
          </cell>
          <cell r="AL26">
            <v>32991</v>
          </cell>
          <cell r="AM26">
            <v>33829</v>
          </cell>
          <cell r="AN26">
            <v>29921</v>
          </cell>
          <cell r="AO26">
            <v>31056</v>
          </cell>
          <cell r="AP26">
            <v>32086</v>
          </cell>
          <cell r="AQ26">
            <v>31538.5</v>
          </cell>
          <cell r="AR26">
            <v>25582</v>
          </cell>
          <cell r="AS26">
            <v>24559</v>
          </cell>
          <cell r="AT26">
            <v>24045</v>
          </cell>
          <cell r="AU26">
            <v>24443</v>
          </cell>
          <cell r="AV26">
            <v>18547</v>
          </cell>
          <cell r="AW26">
            <v>18484</v>
          </cell>
          <cell r="AX26">
            <v>20268</v>
          </cell>
          <cell r="AY26">
            <v>20124</v>
          </cell>
          <cell r="AZ26">
            <v>18933</v>
          </cell>
          <cell r="BA26">
            <v>16255</v>
          </cell>
          <cell r="BB26">
            <v>15000</v>
          </cell>
          <cell r="BC26">
            <v>15696</v>
          </cell>
          <cell r="BD26">
            <v>13407</v>
          </cell>
          <cell r="BE26">
            <v>16375</v>
          </cell>
          <cell r="BF26">
            <v>16562.919999999998</v>
          </cell>
          <cell r="BG26">
            <v>16886.87</v>
          </cell>
          <cell r="BH26">
            <v>16188.27</v>
          </cell>
          <cell r="BI26">
            <v>16295.96</v>
          </cell>
          <cell r="BJ26">
            <v>17358.38</v>
          </cell>
          <cell r="BK26">
            <v>17026.37</v>
          </cell>
          <cell r="BL26">
            <v>17433.810000000001</v>
          </cell>
          <cell r="BM26">
            <v>23095.94</v>
          </cell>
        </row>
        <row r="27">
          <cell r="R27" t="str">
            <v xml:space="preserve">1030102231   </v>
          </cell>
          <cell r="S27" t="str">
            <v xml:space="preserve">  Otras sociedades financieras (110)</v>
          </cell>
          <cell r="X27">
            <v>44808</v>
          </cell>
          <cell r="Y27">
            <v>308277</v>
          </cell>
          <cell r="Z27">
            <v>447182</v>
          </cell>
          <cell r="AA27">
            <v>309793</v>
          </cell>
          <cell r="AB27">
            <v>225587</v>
          </cell>
          <cell r="AC27">
            <v>169927</v>
          </cell>
          <cell r="AD27">
            <v>156493</v>
          </cell>
          <cell r="AE27">
            <v>221676</v>
          </cell>
          <cell r="AF27">
            <v>258257</v>
          </cell>
          <cell r="AG27">
            <v>287352</v>
          </cell>
          <cell r="AH27">
            <v>217242</v>
          </cell>
          <cell r="AI27">
            <v>223623</v>
          </cell>
          <cell r="AJ27">
            <v>409532</v>
          </cell>
          <cell r="AK27">
            <v>258327</v>
          </cell>
          <cell r="AL27">
            <v>257026</v>
          </cell>
          <cell r="AM27">
            <v>274781</v>
          </cell>
          <cell r="AN27">
            <v>356867</v>
          </cell>
          <cell r="AO27">
            <v>306143</v>
          </cell>
          <cell r="AP27">
            <v>374437</v>
          </cell>
          <cell r="AQ27">
            <v>439103.9</v>
          </cell>
          <cell r="AR27">
            <v>445307</v>
          </cell>
          <cell r="AS27">
            <v>490693</v>
          </cell>
          <cell r="AT27">
            <v>491458</v>
          </cell>
          <cell r="AU27">
            <v>543841</v>
          </cell>
          <cell r="AV27">
            <v>443548</v>
          </cell>
          <cell r="AW27">
            <v>464003</v>
          </cell>
          <cell r="AX27">
            <v>468000</v>
          </cell>
          <cell r="AY27">
            <v>528241</v>
          </cell>
          <cell r="AZ27">
            <v>598220</v>
          </cell>
          <cell r="BA27">
            <v>680705</v>
          </cell>
          <cell r="BB27">
            <v>684417</v>
          </cell>
          <cell r="BC27">
            <v>989783</v>
          </cell>
          <cell r="BD27">
            <v>769606</v>
          </cell>
          <cell r="BE27">
            <v>700332</v>
          </cell>
          <cell r="BF27">
            <v>590193.21</v>
          </cell>
          <cell r="BG27">
            <v>678713.04</v>
          </cell>
          <cell r="BH27">
            <v>632063.39</v>
          </cell>
          <cell r="BI27">
            <v>634856.80000000005</v>
          </cell>
          <cell r="BJ27">
            <v>633333.28</v>
          </cell>
          <cell r="BK27">
            <v>642345.06999999995</v>
          </cell>
          <cell r="BL27">
            <v>623063.24</v>
          </cell>
          <cell r="BM27">
            <v>622840.76</v>
          </cell>
          <cell r="BP27">
            <v>88686</v>
          </cell>
        </row>
        <row r="28">
          <cell r="R28" t="str">
            <v xml:space="preserve">1030102232   </v>
          </cell>
          <cell r="S28" t="str">
            <v xml:space="preserve">  Sociedades no financieras (120)</v>
          </cell>
          <cell r="X28">
            <v>85379</v>
          </cell>
          <cell r="Y28">
            <v>81131</v>
          </cell>
          <cell r="Z28">
            <v>85711</v>
          </cell>
          <cell r="AA28">
            <v>97955</v>
          </cell>
          <cell r="AB28">
            <v>104945</v>
          </cell>
          <cell r="AC28">
            <v>73938</v>
          </cell>
          <cell r="AD28">
            <v>75767</v>
          </cell>
          <cell r="AE28">
            <v>75269</v>
          </cell>
          <cell r="AF28">
            <v>151375</v>
          </cell>
          <cell r="AG28">
            <v>126660</v>
          </cell>
          <cell r="AH28">
            <v>127227</v>
          </cell>
          <cell r="AI28">
            <v>173083</v>
          </cell>
          <cell r="AJ28">
            <v>240757</v>
          </cell>
          <cell r="AK28">
            <v>211846</v>
          </cell>
          <cell r="AL28">
            <v>210040</v>
          </cell>
          <cell r="AM28">
            <v>218008</v>
          </cell>
          <cell r="AN28">
            <v>257024</v>
          </cell>
          <cell r="AO28">
            <v>75917</v>
          </cell>
          <cell r="AP28">
            <v>71688</v>
          </cell>
          <cell r="AQ28">
            <v>71992.5</v>
          </cell>
          <cell r="AR28">
            <v>77201</v>
          </cell>
          <cell r="AS28">
            <v>72969</v>
          </cell>
          <cell r="AT28">
            <v>71483</v>
          </cell>
          <cell r="AU28">
            <v>61018</v>
          </cell>
          <cell r="AV28">
            <v>60088</v>
          </cell>
          <cell r="AW28">
            <v>71765</v>
          </cell>
          <cell r="AX28">
            <v>67039</v>
          </cell>
          <cell r="AY28">
            <v>67040</v>
          </cell>
          <cell r="AZ28">
            <v>70090</v>
          </cell>
          <cell r="BA28">
            <v>73660</v>
          </cell>
          <cell r="BB28">
            <v>71563</v>
          </cell>
          <cell r="BC28">
            <v>73000</v>
          </cell>
          <cell r="BD28">
            <v>76949</v>
          </cell>
          <cell r="BE28">
            <v>74420</v>
          </cell>
          <cell r="BF28">
            <v>73278.38</v>
          </cell>
          <cell r="BG28">
            <v>71465.850000000006</v>
          </cell>
          <cell r="BH28">
            <v>66034.97</v>
          </cell>
          <cell r="BI28">
            <v>67383.600000000006</v>
          </cell>
          <cell r="BJ28">
            <v>69212.429999999993</v>
          </cell>
          <cell r="BK28">
            <v>69890.87</v>
          </cell>
          <cell r="BL28">
            <v>71605.210000000006</v>
          </cell>
          <cell r="BM28">
            <v>73688.05</v>
          </cell>
          <cell r="BP28">
            <v>161503</v>
          </cell>
          <cell r="BQ28">
            <v>-53</v>
          </cell>
        </row>
        <row r="29">
          <cell r="R29" t="str">
            <v xml:space="preserve">1030102233   </v>
          </cell>
          <cell r="S29" t="str">
            <v xml:space="preserve">  Hogares (130)</v>
          </cell>
          <cell r="X29">
            <v>6315</v>
          </cell>
          <cell r="Y29">
            <v>393927</v>
          </cell>
          <cell r="Z29">
            <v>299411</v>
          </cell>
          <cell r="AA29">
            <v>60059</v>
          </cell>
          <cell r="AB29">
            <v>37952</v>
          </cell>
          <cell r="AC29">
            <v>40328</v>
          </cell>
          <cell r="AD29">
            <v>48554</v>
          </cell>
          <cell r="AE29">
            <v>41552</v>
          </cell>
          <cell r="AF29">
            <v>32081</v>
          </cell>
          <cell r="AG29">
            <v>36590</v>
          </cell>
          <cell r="AH29">
            <v>51751</v>
          </cell>
          <cell r="AI29">
            <v>55466</v>
          </cell>
          <cell r="AJ29">
            <v>69229</v>
          </cell>
          <cell r="AK29">
            <v>46196</v>
          </cell>
          <cell r="AL29">
            <v>53268</v>
          </cell>
          <cell r="AM29">
            <v>28618</v>
          </cell>
          <cell r="AN29">
            <v>45449</v>
          </cell>
          <cell r="AO29">
            <v>48969</v>
          </cell>
          <cell r="AP29">
            <v>30128</v>
          </cell>
          <cell r="AQ29">
            <v>28007</v>
          </cell>
          <cell r="AR29">
            <v>22861</v>
          </cell>
          <cell r="AS29">
            <v>20393</v>
          </cell>
          <cell r="AT29">
            <v>21562</v>
          </cell>
          <cell r="AU29">
            <v>23476</v>
          </cell>
          <cell r="AV29">
            <v>17078</v>
          </cell>
          <cell r="AW29">
            <v>23016</v>
          </cell>
          <cell r="AX29">
            <v>20083</v>
          </cell>
          <cell r="AY29">
            <v>20368</v>
          </cell>
          <cell r="AZ29">
            <v>17267</v>
          </cell>
          <cell r="BA29">
            <v>22235</v>
          </cell>
          <cell r="BB29">
            <v>23943</v>
          </cell>
          <cell r="BC29">
            <v>31477</v>
          </cell>
          <cell r="BD29">
            <v>23465</v>
          </cell>
          <cell r="BE29">
            <v>24317</v>
          </cell>
          <cell r="BF29">
            <v>35609.19</v>
          </cell>
          <cell r="BG29">
            <v>35767.35</v>
          </cell>
          <cell r="BH29">
            <v>58237.279999999999</v>
          </cell>
          <cell r="BI29">
            <v>43711.03</v>
          </cell>
          <cell r="BJ29">
            <v>36035.25</v>
          </cell>
          <cell r="BK29">
            <v>32855.949999999997</v>
          </cell>
          <cell r="BL29">
            <v>31033.71</v>
          </cell>
          <cell r="BM29">
            <v>37496.29</v>
          </cell>
          <cell r="BP29">
            <v>4288</v>
          </cell>
          <cell r="BQ29">
            <v>0</v>
          </cell>
        </row>
        <row r="30">
          <cell r="R30" t="str">
            <v xml:space="preserve">10301021     </v>
          </cell>
          <cell r="S30" t="str">
            <v>Entidades de Crédito</v>
          </cell>
          <cell r="X30">
            <v>168793</v>
          </cell>
          <cell r="Y30">
            <v>176418</v>
          </cell>
          <cell r="Z30">
            <v>173519</v>
          </cell>
          <cell r="AA30">
            <v>176133</v>
          </cell>
          <cell r="AB30">
            <v>186983</v>
          </cell>
          <cell r="AC30">
            <v>167295</v>
          </cell>
          <cell r="AD30">
            <v>172629</v>
          </cell>
          <cell r="AE30">
            <v>140308</v>
          </cell>
          <cell r="AF30">
            <v>156745</v>
          </cell>
          <cell r="AG30">
            <v>153416</v>
          </cell>
          <cell r="AH30">
            <v>156712</v>
          </cell>
          <cell r="AI30">
            <v>165754</v>
          </cell>
          <cell r="AJ30">
            <v>151476</v>
          </cell>
          <cell r="AK30">
            <v>259925</v>
          </cell>
          <cell r="AL30">
            <v>237871</v>
          </cell>
          <cell r="AM30">
            <v>195835</v>
          </cell>
          <cell r="AN30">
            <v>185253</v>
          </cell>
          <cell r="AO30">
            <v>184971</v>
          </cell>
          <cell r="AP30">
            <v>196186</v>
          </cell>
          <cell r="AQ30">
            <v>194829.7</v>
          </cell>
          <cell r="AR30">
            <v>153744</v>
          </cell>
          <cell r="AS30">
            <v>170093</v>
          </cell>
          <cell r="AT30">
            <v>275875</v>
          </cell>
          <cell r="AU30">
            <v>277973</v>
          </cell>
          <cell r="AV30">
            <v>109113</v>
          </cell>
          <cell r="AW30">
            <v>85511</v>
          </cell>
          <cell r="AX30">
            <v>125164</v>
          </cell>
          <cell r="AY30">
            <v>133407</v>
          </cell>
          <cell r="AZ30">
            <v>372393</v>
          </cell>
          <cell r="BA30">
            <v>532459</v>
          </cell>
          <cell r="BB30">
            <v>133094</v>
          </cell>
          <cell r="BC30">
            <v>474380</v>
          </cell>
          <cell r="BD30">
            <v>317035</v>
          </cell>
          <cell r="BE30">
            <v>306452</v>
          </cell>
          <cell r="BF30">
            <v>293289.37</v>
          </cell>
          <cell r="BG30">
            <v>272984.52</v>
          </cell>
          <cell r="BH30">
            <v>248601.1</v>
          </cell>
          <cell r="BI30">
            <v>237151.35</v>
          </cell>
          <cell r="BJ30">
            <v>198491.31</v>
          </cell>
          <cell r="BK30">
            <v>181861.05</v>
          </cell>
          <cell r="BL30">
            <v>199690.51</v>
          </cell>
          <cell r="BM30">
            <v>203605.8</v>
          </cell>
          <cell r="BP30">
            <v>176427</v>
          </cell>
          <cell r="BQ30">
            <v>294</v>
          </cell>
        </row>
        <row r="31">
          <cell r="R31" t="str">
            <v xml:space="preserve">103010221    </v>
          </cell>
          <cell r="S31" t="str">
            <v xml:space="preserve">  Bancos Centrales </v>
          </cell>
          <cell r="X31">
            <v>0</v>
          </cell>
          <cell r="Y31">
            <v>3600</v>
          </cell>
          <cell r="Z31">
            <v>490</v>
          </cell>
          <cell r="AA31">
            <v>490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</row>
        <row r="32">
          <cell r="S32" t="str">
            <v>comprobante 103 Anticipos</v>
          </cell>
          <cell r="X32">
            <v>1</v>
          </cell>
          <cell r="Y32">
            <v>0</v>
          </cell>
          <cell r="Z32">
            <v>0</v>
          </cell>
          <cell r="AA32">
            <v>-1</v>
          </cell>
          <cell r="AB32">
            <v>1</v>
          </cell>
          <cell r="AC32">
            <v>0</v>
          </cell>
          <cell r="AD32">
            <v>1</v>
          </cell>
          <cell r="AE32">
            <v>-1</v>
          </cell>
          <cell r="AF32">
            <v>0</v>
          </cell>
          <cell r="AG32">
            <v>0</v>
          </cell>
          <cell r="AH32">
            <v>0</v>
          </cell>
          <cell r="AI32">
            <v>-1</v>
          </cell>
          <cell r="AJ32">
            <v>0</v>
          </cell>
          <cell r="AK32">
            <v>2</v>
          </cell>
          <cell r="AL32">
            <v>1</v>
          </cell>
          <cell r="AM32">
            <v>-1</v>
          </cell>
          <cell r="AN32">
            <v>-1</v>
          </cell>
          <cell r="AO32">
            <v>0</v>
          </cell>
          <cell r="AP32">
            <v>1</v>
          </cell>
          <cell r="AQ32">
            <v>-0.1</v>
          </cell>
          <cell r="AR32">
            <v>0</v>
          </cell>
          <cell r="AS32">
            <v>-1</v>
          </cell>
          <cell r="AT32">
            <v>-1</v>
          </cell>
          <cell r="AU32">
            <v>0</v>
          </cell>
          <cell r="AV32">
            <v>-1</v>
          </cell>
          <cell r="AW32">
            <v>-1</v>
          </cell>
          <cell r="AX32">
            <v>0</v>
          </cell>
          <cell r="AY32">
            <v>-1</v>
          </cell>
          <cell r="AZ32">
            <v>0</v>
          </cell>
          <cell r="BA32">
            <v>-1</v>
          </cell>
          <cell r="BB32">
            <v>0</v>
          </cell>
          <cell r="BC32">
            <v>1</v>
          </cell>
          <cell r="BD32">
            <v>0</v>
          </cell>
          <cell r="BE32">
            <v>1</v>
          </cell>
          <cell r="BF32">
            <v>0</v>
          </cell>
          <cell r="BG32">
            <v>0.01</v>
          </cell>
          <cell r="BH32">
            <v>0</v>
          </cell>
          <cell r="BI32">
            <v>-0.01</v>
          </cell>
          <cell r="BJ32">
            <v>0</v>
          </cell>
          <cell r="BK32">
            <v>-0.01</v>
          </cell>
          <cell r="BL32">
            <v>-0.02</v>
          </cell>
          <cell r="BM32">
            <v>0</v>
          </cell>
        </row>
        <row r="33">
          <cell r="R33" t="str">
            <v xml:space="preserve">10301        </v>
          </cell>
          <cell r="S33" t="str">
            <v>Anticipos Total epigrafe</v>
          </cell>
          <cell r="X33">
            <v>312612</v>
          </cell>
          <cell r="Y33">
            <v>978767</v>
          </cell>
          <cell r="Z33">
            <v>1023419</v>
          </cell>
          <cell r="AA33">
            <v>661818</v>
          </cell>
          <cell r="AB33">
            <v>573125</v>
          </cell>
          <cell r="AC33">
            <v>469699</v>
          </cell>
          <cell r="AD33">
            <v>472972</v>
          </cell>
          <cell r="AE33">
            <v>533320</v>
          </cell>
          <cell r="AF33">
            <v>646567</v>
          </cell>
          <cell r="AG33">
            <v>652833</v>
          </cell>
          <cell r="AH33">
            <v>601663</v>
          </cell>
          <cell r="AI33">
            <v>664180</v>
          </cell>
          <cell r="AJ33">
            <v>911722</v>
          </cell>
          <cell r="AK33">
            <v>817166</v>
          </cell>
          <cell r="AL33">
            <v>800260</v>
          </cell>
          <cell r="AM33">
            <v>760614</v>
          </cell>
          <cell r="AN33">
            <v>879363</v>
          </cell>
          <cell r="AO33">
            <v>649574</v>
          </cell>
          <cell r="AP33">
            <v>707080</v>
          </cell>
          <cell r="AQ33">
            <v>766947.5</v>
          </cell>
          <cell r="AR33">
            <v>725124</v>
          </cell>
          <cell r="AS33">
            <v>779244</v>
          </cell>
          <cell r="AT33">
            <v>885124</v>
          </cell>
          <cell r="AU33">
            <v>931306</v>
          </cell>
          <cell r="AV33">
            <v>649014</v>
          </cell>
          <cell r="AW33">
            <v>663492</v>
          </cell>
          <cell r="AX33">
            <v>701359</v>
          </cell>
          <cell r="AY33">
            <v>770079</v>
          </cell>
          <cell r="AZ33">
            <v>1078031</v>
          </cell>
          <cell r="BA33">
            <v>1326502</v>
          </cell>
          <cell r="BB33">
            <v>929174</v>
          </cell>
          <cell r="BC33">
            <v>1584591</v>
          </cell>
          <cell r="BD33">
            <v>1200750</v>
          </cell>
          <cell r="BE33">
            <v>1122224</v>
          </cell>
          <cell r="BF33">
            <v>1009289.49</v>
          </cell>
          <cell r="BG33">
            <v>1076211.6599999999</v>
          </cell>
          <cell r="BH33">
            <v>1021555.28</v>
          </cell>
          <cell r="BI33">
            <v>999863.47</v>
          </cell>
          <cell r="BJ33">
            <v>954927.71</v>
          </cell>
          <cell r="BK33">
            <v>944434.86</v>
          </cell>
          <cell r="BL33">
            <v>943309.25</v>
          </cell>
          <cell r="BM33">
            <v>961209.25</v>
          </cell>
        </row>
        <row r="34">
          <cell r="R34" t="str">
            <v xml:space="preserve">1020317      </v>
          </cell>
          <cell r="S34" t="str">
            <v>Comprobación activos dudosos resto préstamos</v>
          </cell>
          <cell r="X34">
            <v>0</v>
          </cell>
          <cell r="Y34">
            <v>0</v>
          </cell>
          <cell r="Z34">
            <v>0</v>
          </cell>
          <cell r="AA34">
            <v>-1</v>
          </cell>
          <cell r="AB34">
            <v>0</v>
          </cell>
          <cell r="AC34">
            <v>0</v>
          </cell>
          <cell r="AD34">
            <v>-1</v>
          </cell>
          <cell r="AE34">
            <v>0</v>
          </cell>
          <cell r="AF34">
            <v>0</v>
          </cell>
          <cell r="AG34">
            <v>-1</v>
          </cell>
          <cell r="AH34">
            <v>-1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-1</v>
          </cell>
          <cell r="AT34">
            <v>0</v>
          </cell>
          <cell r="AU34">
            <v>1</v>
          </cell>
          <cell r="AV34">
            <v>1</v>
          </cell>
          <cell r="AW34">
            <v>0</v>
          </cell>
          <cell r="AX34">
            <v>0</v>
          </cell>
          <cell r="AY34">
            <v>6</v>
          </cell>
          <cell r="AZ34">
            <v>-1</v>
          </cell>
          <cell r="BA34">
            <v>0</v>
          </cell>
          <cell r="BB34">
            <v>-1</v>
          </cell>
          <cell r="BC34">
            <v>0</v>
          </cell>
          <cell r="BD34">
            <v>-1</v>
          </cell>
          <cell r="BE34">
            <v>0</v>
          </cell>
          <cell r="BF34">
            <v>-0.01</v>
          </cell>
          <cell r="BG34">
            <v>-0.01</v>
          </cell>
          <cell r="BH34">
            <v>-0.01</v>
          </cell>
          <cell r="BI34">
            <v>0</v>
          </cell>
          <cell r="BJ34">
            <v>0.01</v>
          </cell>
          <cell r="BK34">
            <v>0.6</v>
          </cell>
          <cell r="BL34">
            <v>-0.01</v>
          </cell>
          <cell r="BM34">
            <v>0</v>
          </cell>
        </row>
        <row r="35">
          <cell r="R35" t="str">
            <v xml:space="preserve">10201031     </v>
          </cell>
          <cell r="S35" t="str">
            <v>CORRECCIÓN POR RIESGO DE CRÉDITO SALDOS DE EFECTIVO Depositos a la vista Entidades de crédito</v>
          </cell>
          <cell r="BA35">
            <v>0</v>
          </cell>
          <cell r="BB35">
            <v>-3</v>
          </cell>
          <cell r="BC35">
            <v>-7</v>
          </cell>
          <cell r="BD35">
            <v>0</v>
          </cell>
          <cell r="BE35">
            <v>0</v>
          </cell>
          <cell r="BF35">
            <v>-28.7</v>
          </cell>
          <cell r="BG35">
            <v>-12.54</v>
          </cell>
          <cell r="BH35">
            <v>-30.86</v>
          </cell>
          <cell r="BI35">
            <v>-5.69</v>
          </cell>
          <cell r="BJ35">
            <v>-6.99</v>
          </cell>
          <cell r="BK35">
            <v>-7.52</v>
          </cell>
          <cell r="BL35">
            <v>-6.22</v>
          </cell>
          <cell r="BM35">
            <v>-8.65</v>
          </cell>
        </row>
        <row r="36">
          <cell r="R36" t="str">
            <v xml:space="preserve">10203181     </v>
          </cell>
          <cell r="S36" t="str">
            <v>CORRECCIÓN POR RIESGO DE CRÉDITO (con Ec)</v>
          </cell>
          <cell r="X36">
            <v>-2794807</v>
          </cell>
          <cell r="Y36">
            <v>-2711271</v>
          </cell>
          <cell r="Z36">
            <v>-2680304</v>
          </cell>
          <cell r="AA36">
            <v>-2417256</v>
          </cell>
          <cell r="AB36">
            <v>-2413984</v>
          </cell>
          <cell r="AC36">
            <v>-2115765</v>
          </cell>
          <cell r="AD36">
            <v>-2051141</v>
          </cell>
          <cell r="AE36">
            <v>-1763725</v>
          </cell>
          <cell r="AF36">
            <v>-1754266</v>
          </cell>
          <cell r="AG36">
            <v>-1713983</v>
          </cell>
          <cell r="AH36">
            <v>-1568619</v>
          </cell>
          <cell r="AI36">
            <v>-1344891</v>
          </cell>
          <cell r="AJ36">
            <v>-1467195</v>
          </cell>
          <cell r="AK36">
            <v>-1203855</v>
          </cell>
          <cell r="AL36">
            <v>-1148587</v>
          </cell>
          <cell r="AM36">
            <v>-1062290</v>
          </cell>
          <cell r="AN36">
            <v>-1035837</v>
          </cell>
          <cell r="AO36">
            <v>-1032000</v>
          </cell>
          <cell r="AP36">
            <v>-1000706</v>
          </cell>
          <cell r="AQ36">
            <v>-954901.4</v>
          </cell>
          <cell r="AR36">
            <v>-941981</v>
          </cell>
          <cell r="AS36">
            <v>-1004157</v>
          </cell>
          <cell r="AT36">
            <v>-978461</v>
          </cell>
          <cell r="AU36">
            <v>-976349</v>
          </cell>
          <cell r="AV36">
            <v>-1082541</v>
          </cell>
          <cell r="AW36">
            <v>-1068191</v>
          </cell>
          <cell r="AX36">
            <v>-1029989</v>
          </cell>
          <cell r="AY36">
            <v>-934169</v>
          </cell>
          <cell r="AZ36">
            <v>-861342</v>
          </cell>
          <cell r="BA36">
            <v>-833612</v>
          </cell>
          <cell r="BB36">
            <v>-801137</v>
          </cell>
          <cell r="BC36">
            <v>-693240</v>
          </cell>
          <cell r="BD36">
            <v>-675042</v>
          </cell>
          <cell r="BE36">
            <v>-604564</v>
          </cell>
          <cell r="BF36">
            <v>-602989.19999999995</v>
          </cell>
          <cell r="BG36">
            <v>-575752.82999999996</v>
          </cell>
          <cell r="BH36">
            <v>-579994.72</v>
          </cell>
          <cell r="BI36">
            <v>-535278.93000000005</v>
          </cell>
          <cell r="BJ36">
            <v>-566376.06000000006</v>
          </cell>
          <cell r="BK36">
            <v>-566444.36</v>
          </cell>
          <cell r="BL36">
            <v>-564179.31999999995</v>
          </cell>
          <cell r="BM36">
            <v>-572344.15</v>
          </cell>
          <cell r="BN36" t="str">
            <v>OK</v>
          </cell>
          <cell r="BO36" t="str">
            <v>OK</v>
          </cell>
          <cell r="BP36">
            <v>-572344</v>
          </cell>
          <cell r="BQ36">
            <v>-535279</v>
          </cell>
          <cell r="BR36">
            <v>-566444</v>
          </cell>
          <cell r="BS36">
            <v>-564179</v>
          </cell>
          <cell r="BT36">
            <v>-575753</v>
          </cell>
          <cell r="BU36">
            <v>-37065</v>
          </cell>
          <cell r="BV36">
            <v>6.9000000000000006E-2</v>
          </cell>
          <cell r="BW36">
            <v>-5900</v>
          </cell>
          <cell r="BY36">
            <v>-8165</v>
          </cell>
          <cell r="BZ36">
            <v>9309</v>
          </cell>
          <cell r="CA36">
            <v>-1.6E-2</v>
          </cell>
        </row>
        <row r="37">
          <cell r="R37" t="str">
            <v xml:space="preserve">102031811    </v>
          </cell>
          <cell r="S37" t="str">
            <v>Ajustes por riesgo de crédito-Resto-Ptmos.</v>
          </cell>
          <cell r="X37">
            <v>-793259</v>
          </cell>
          <cell r="Y37">
            <v>-695209</v>
          </cell>
          <cell r="Z37">
            <v>-664434</v>
          </cell>
          <cell r="AA37">
            <v>-648937</v>
          </cell>
          <cell r="AB37">
            <v>-643509</v>
          </cell>
          <cell r="AC37">
            <v>-480488</v>
          </cell>
          <cell r="AD37">
            <v>-471010</v>
          </cell>
          <cell r="AE37">
            <v>-217500</v>
          </cell>
          <cell r="AF37">
            <v>-96354</v>
          </cell>
          <cell r="AG37">
            <v>-112667</v>
          </cell>
          <cell r="AH37">
            <v>-442700</v>
          </cell>
          <cell r="AI37">
            <v>-411577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W37">
            <v>0</v>
          </cell>
          <cell r="BY37">
            <v>0</v>
          </cell>
        </row>
        <row r="38">
          <cell r="R38" t="str">
            <v xml:space="preserve">10203181141  </v>
          </cell>
          <cell r="S38" t="str">
            <v xml:space="preserve">  Otras sociedades financieras (110)</v>
          </cell>
          <cell r="X38">
            <v>-1195</v>
          </cell>
          <cell r="Y38">
            <v>-1202</v>
          </cell>
          <cell r="Z38">
            <v>-1202</v>
          </cell>
          <cell r="AA38">
            <v>-1202</v>
          </cell>
          <cell r="AB38">
            <v>-1209</v>
          </cell>
          <cell r="AC38">
            <v>-1223</v>
          </cell>
          <cell r="AD38">
            <v>-1223</v>
          </cell>
          <cell r="AE38">
            <v>-6790</v>
          </cell>
          <cell r="AF38">
            <v>-253</v>
          </cell>
          <cell r="AG38">
            <v>0</v>
          </cell>
          <cell r="AH38">
            <v>0</v>
          </cell>
          <cell r="AI38">
            <v>-1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W38">
            <v>0</v>
          </cell>
          <cell r="BY38">
            <v>0</v>
          </cell>
        </row>
        <row r="39">
          <cell r="R39" t="str">
            <v xml:space="preserve">10203181142  </v>
          </cell>
          <cell r="S39" t="str">
            <v xml:space="preserve">  Sociedades no financieras (120)</v>
          </cell>
          <cell r="X39">
            <v>-721096</v>
          </cell>
          <cell r="Y39">
            <v>-629251</v>
          </cell>
          <cell r="Z39">
            <v>-599167</v>
          </cell>
          <cell r="AA39">
            <v>-585595</v>
          </cell>
          <cell r="AB39">
            <v>-581689</v>
          </cell>
          <cell r="AC39">
            <v>-426402</v>
          </cell>
          <cell r="AD39">
            <v>-419103</v>
          </cell>
          <cell r="AE39">
            <v>-184411</v>
          </cell>
          <cell r="AF39">
            <v>-95607</v>
          </cell>
          <cell r="AG39">
            <v>-107490</v>
          </cell>
          <cell r="AH39">
            <v>-420711</v>
          </cell>
          <cell r="AI39">
            <v>-390829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W39">
            <v>0</v>
          </cell>
          <cell r="BY39">
            <v>0</v>
          </cell>
        </row>
        <row r="40">
          <cell r="R40" t="str">
            <v xml:space="preserve">10203181143  </v>
          </cell>
          <cell r="S40" t="str">
            <v xml:space="preserve">  Hogares (130)</v>
          </cell>
          <cell r="X40">
            <v>-70968</v>
          </cell>
          <cell r="Y40">
            <v>-60465</v>
          </cell>
          <cell r="Z40">
            <v>-59777</v>
          </cell>
          <cell r="AA40">
            <v>-57852</v>
          </cell>
          <cell r="AB40">
            <v>-56323</v>
          </cell>
          <cell r="AC40">
            <v>-51791</v>
          </cell>
          <cell r="AD40">
            <v>-49612</v>
          </cell>
          <cell r="AE40">
            <v>-24145</v>
          </cell>
          <cell r="AF40">
            <v>-494</v>
          </cell>
          <cell r="AG40">
            <v>-3023</v>
          </cell>
          <cell r="AH40">
            <v>-19835</v>
          </cell>
          <cell r="AI40">
            <v>-18593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W40">
            <v>0</v>
          </cell>
          <cell r="BY40">
            <v>0</v>
          </cell>
        </row>
        <row r="41">
          <cell r="R41" t="str">
            <v xml:space="preserve">1020318112   </v>
          </cell>
          <cell r="S41" t="str">
            <v xml:space="preserve">  Entidades de crédito (040)</v>
          </cell>
          <cell r="X41">
            <v>0</v>
          </cell>
          <cell r="Y41">
            <v>-4291</v>
          </cell>
          <cell r="Z41">
            <v>-4288</v>
          </cell>
          <cell r="AA41">
            <v>-4288</v>
          </cell>
          <cell r="AB41">
            <v>-4288</v>
          </cell>
          <cell r="AC41">
            <v>-1072</v>
          </cell>
          <cell r="AD41">
            <v>-1072</v>
          </cell>
          <cell r="AE41">
            <v>-2154</v>
          </cell>
          <cell r="AF41">
            <v>0</v>
          </cell>
          <cell r="AG41">
            <v>-2154</v>
          </cell>
          <cell r="AH41">
            <v>-2154</v>
          </cell>
          <cell r="AI41">
            <v>-2154</v>
          </cell>
        </row>
        <row r="42">
          <cell r="R42" t="str">
            <v xml:space="preserve">102031812    </v>
          </cell>
          <cell r="S42" t="str">
            <v>C.V.esp.AF.val.colec-Rto-Ptmos.</v>
          </cell>
          <cell r="X42">
            <v>-1703258</v>
          </cell>
          <cell r="Y42">
            <v>-1742751</v>
          </cell>
          <cell r="Z42">
            <v>-1738460</v>
          </cell>
          <cell r="AA42">
            <v>-1644660</v>
          </cell>
          <cell r="AB42">
            <v>-1625114</v>
          </cell>
          <cell r="AC42">
            <v>-1525286</v>
          </cell>
          <cell r="AD42">
            <v>-1474609</v>
          </cell>
          <cell r="AE42">
            <v>-1254533</v>
          </cell>
          <cell r="AF42">
            <v>-1351632</v>
          </cell>
          <cell r="AG42">
            <v>-1302698</v>
          </cell>
          <cell r="AH42">
            <v>-845704</v>
          </cell>
          <cell r="AI42">
            <v>-759065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W42">
            <v>0</v>
          </cell>
          <cell r="BY42">
            <v>0</v>
          </cell>
        </row>
        <row r="43">
          <cell r="R43" t="str">
            <v xml:space="preserve">1020318123   </v>
          </cell>
          <cell r="S43" t="str">
            <v xml:space="preserve">  Administraciones públicas (090)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-22</v>
          </cell>
          <cell r="AC43">
            <v>-24</v>
          </cell>
          <cell r="AD43">
            <v>-24</v>
          </cell>
          <cell r="AE43">
            <v>-133</v>
          </cell>
          <cell r="AF43">
            <v>-2357</v>
          </cell>
          <cell r="AG43">
            <v>-1562</v>
          </cell>
          <cell r="AH43">
            <v>-1433</v>
          </cell>
          <cell r="AI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W43">
            <v>0</v>
          </cell>
          <cell r="BY43">
            <v>0</v>
          </cell>
        </row>
        <row r="44">
          <cell r="R44" t="str">
            <v xml:space="preserve">10203181241  </v>
          </cell>
          <cell r="S44" t="str">
            <v xml:space="preserve">  Otras sociedades financieras (110)</v>
          </cell>
          <cell r="X44">
            <v>-4</v>
          </cell>
          <cell r="Y44">
            <v>-4</v>
          </cell>
          <cell r="Z44">
            <v>-4</v>
          </cell>
          <cell r="AA44">
            <v>-4</v>
          </cell>
          <cell r="AB44">
            <v>-4</v>
          </cell>
          <cell r="AC44">
            <v>-300</v>
          </cell>
          <cell r="AD44">
            <v>-382</v>
          </cell>
          <cell r="AE44">
            <v>-328</v>
          </cell>
          <cell r="AF44">
            <v>-6894</v>
          </cell>
          <cell r="AG44">
            <v>-447</v>
          </cell>
          <cell r="AH44">
            <v>-247</v>
          </cell>
          <cell r="AI44">
            <v>-195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W44">
            <v>0</v>
          </cell>
          <cell r="BY44">
            <v>0</v>
          </cell>
        </row>
        <row r="45">
          <cell r="R45" t="str">
            <v xml:space="preserve">10203181242  </v>
          </cell>
          <cell r="S45" t="str">
            <v xml:space="preserve">  Sociedades no financieras (120)</v>
          </cell>
          <cell r="X45">
            <v>-1180920</v>
          </cell>
          <cell r="Y45">
            <v>-1204899</v>
          </cell>
          <cell r="Z45">
            <v>-1198850</v>
          </cell>
          <cell r="AA45">
            <v>-1179156</v>
          </cell>
          <cell r="AB45">
            <v>-1155763</v>
          </cell>
          <cell r="AC45">
            <v>-1051486</v>
          </cell>
          <cell r="AD45">
            <v>-998837</v>
          </cell>
          <cell r="AE45">
            <v>-835452</v>
          </cell>
          <cell r="AF45">
            <v>-911964</v>
          </cell>
          <cell r="AG45">
            <v>-869217</v>
          </cell>
          <cell r="AH45">
            <v>-454913</v>
          </cell>
          <cell r="AI45">
            <v>-370231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W45">
            <v>0</v>
          </cell>
          <cell r="BY45">
            <v>0</v>
          </cell>
        </row>
        <row r="46">
          <cell r="R46" t="str">
            <v xml:space="preserve">10203181243  </v>
          </cell>
          <cell r="S46" t="str">
            <v xml:space="preserve">  Hogares (130)</v>
          </cell>
          <cell r="X46">
            <v>-521265</v>
          </cell>
          <cell r="Y46">
            <v>-537848</v>
          </cell>
          <cell r="Z46">
            <v>-539606</v>
          </cell>
          <cell r="AA46">
            <v>-465500</v>
          </cell>
          <cell r="AB46">
            <v>-469325</v>
          </cell>
          <cell r="AC46">
            <v>-473476</v>
          </cell>
          <cell r="AD46">
            <v>-475366</v>
          </cell>
          <cell r="AE46">
            <v>-418620</v>
          </cell>
          <cell r="AF46">
            <v>-430417</v>
          </cell>
          <cell r="AG46">
            <v>-431472</v>
          </cell>
          <cell r="AH46">
            <v>-389111</v>
          </cell>
          <cell r="AI46">
            <v>-388639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W46">
            <v>0</v>
          </cell>
          <cell r="BY46">
            <v>0</v>
          </cell>
        </row>
        <row r="47">
          <cell r="R47" t="str">
            <v xml:space="preserve">1020318122   </v>
          </cell>
          <cell r="S47" t="str">
            <v xml:space="preserve">  Entidades de crédito (040)</v>
          </cell>
          <cell r="X47">
            <v>-1069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R48" t="str">
            <v xml:space="preserve">102031813    </v>
          </cell>
          <cell r="S48" t="str">
            <v>CV.colec.pdas.incur-Rto-Ptmos.</v>
          </cell>
          <cell r="X48">
            <v>-298290</v>
          </cell>
          <cell r="Y48">
            <v>-273311</v>
          </cell>
          <cell r="Z48">
            <v>-277410</v>
          </cell>
          <cell r="AA48">
            <v>-123659</v>
          </cell>
          <cell r="AB48">
            <v>-145361</v>
          </cell>
          <cell r="AC48">
            <v>-109991</v>
          </cell>
          <cell r="AD48">
            <v>-105522</v>
          </cell>
          <cell r="AE48">
            <v>-291692</v>
          </cell>
          <cell r="AF48">
            <v>-306280</v>
          </cell>
          <cell r="AG48">
            <v>-298618</v>
          </cell>
          <cell r="AH48">
            <v>-280215</v>
          </cell>
          <cell r="AI48">
            <v>-174249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W48">
            <v>0</v>
          </cell>
          <cell r="BY48">
            <v>0</v>
          </cell>
        </row>
        <row r="49">
          <cell r="R49" t="str">
            <v xml:space="preserve">1020318133   </v>
          </cell>
          <cell r="S49" t="str">
            <v xml:space="preserve">  Administraciones públicas (090)</v>
          </cell>
          <cell r="X49">
            <v>-404</v>
          </cell>
          <cell r="Y49">
            <v>-396</v>
          </cell>
          <cell r="Z49">
            <v>-391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-413</v>
          </cell>
          <cell r="AF49">
            <v>-43</v>
          </cell>
          <cell r="AG49">
            <v>0</v>
          </cell>
          <cell r="AH49">
            <v>0</v>
          </cell>
          <cell r="AI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W49">
            <v>0</v>
          </cell>
          <cell r="BY49">
            <v>0</v>
          </cell>
        </row>
        <row r="50">
          <cell r="R50" t="str">
            <v xml:space="preserve">10203181341  </v>
          </cell>
          <cell r="S50" t="str">
            <v xml:space="preserve">  Otras sociedades financieras (110)</v>
          </cell>
          <cell r="X50">
            <v>-1704</v>
          </cell>
          <cell r="Y50">
            <v>-1631</v>
          </cell>
          <cell r="Z50">
            <v>-1992</v>
          </cell>
          <cell r="AA50">
            <v>-686</v>
          </cell>
          <cell r="AB50">
            <v>-2009</v>
          </cell>
          <cell r="AC50">
            <v>-1474</v>
          </cell>
          <cell r="AD50">
            <v>-724</v>
          </cell>
          <cell r="AE50">
            <v>-720</v>
          </cell>
          <cell r="AF50">
            <v>-610</v>
          </cell>
          <cell r="AG50">
            <v>-558</v>
          </cell>
          <cell r="AH50">
            <v>-567</v>
          </cell>
          <cell r="AI50">
            <v>-896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W50">
            <v>0</v>
          </cell>
          <cell r="BY50">
            <v>0</v>
          </cell>
        </row>
        <row r="51">
          <cell r="R51" t="str">
            <v xml:space="preserve">10203181342  </v>
          </cell>
          <cell r="S51" t="str">
            <v xml:space="preserve">  Sociedades no financieras (120)</v>
          </cell>
          <cell r="X51">
            <v>-178418</v>
          </cell>
          <cell r="Y51">
            <v>-164495</v>
          </cell>
          <cell r="Z51">
            <v>-165617</v>
          </cell>
          <cell r="AA51">
            <v>-92262</v>
          </cell>
          <cell r="AB51">
            <v>-99034</v>
          </cell>
          <cell r="AC51">
            <v>-84860</v>
          </cell>
          <cell r="AD51">
            <v>-83500</v>
          </cell>
          <cell r="AE51">
            <v>-219164</v>
          </cell>
          <cell r="AF51">
            <v>-227583</v>
          </cell>
          <cell r="AG51">
            <v>-221955</v>
          </cell>
          <cell r="AH51">
            <v>-207557</v>
          </cell>
          <cell r="AI51">
            <v>-127404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W51">
            <v>0</v>
          </cell>
          <cell r="BY51">
            <v>0</v>
          </cell>
        </row>
        <row r="52">
          <cell r="R52" t="str">
            <v xml:space="preserve">10203181343  </v>
          </cell>
          <cell r="S52" t="str">
            <v xml:space="preserve">  Hogares (130)</v>
          </cell>
          <cell r="X52">
            <v>-117764</v>
          </cell>
          <cell r="Y52">
            <v>-106789</v>
          </cell>
          <cell r="Z52">
            <v>-109410</v>
          </cell>
          <cell r="AA52">
            <v>-30711</v>
          </cell>
          <cell r="AB52">
            <v>-44318</v>
          </cell>
          <cell r="AC52">
            <v>-23657</v>
          </cell>
          <cell r="AD52">
            <v>-21298</v>
          </cell>
          <cell r="AE52">
            <v>-71395</v>
          </cell>
          <cell r="AF52">
            <v>-78044</v>
          </cell>
          <cell r="AG52">
            <v>-76105</v>
          </cell>
          <cell r="AH52">
            <v>-72091</v>
          </cell>
          <cell r="AI52">
            <v>-45949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W52">
            <v>0</v>
          </cell>
          <cell r="BY52">
            <v>0</v>
          </cell>
        </row>
        <row r="53">
          <cell r="R53" t="str">
            <v xml:space="preserve">10203181     </v>
          </cell>
          <cell r="S53" t="str">
            <v>Riesgo Crédito</v>
          </cell>
          <cell r="X53">
            <v>0</v>
          </cell>
          <cell r="Y53">
            <v>-1</v>
          </cell>
          <cell r="Z53">
            <v>-1</v>
          </cell>
          <cell r="AA53">
            <v>-2</v>
          </cell>
          <cell r="AB53">
            <v>-1</v>
          </cell>
          <cell r="AC53">
            <v>2</v>
          </cell>
          <cell r="AD53">
            <v>1</v>
          </cell>
          <cell r="AE53">
            <v>1</v>
          </cell>
          <cell r="AF53">
            <v>1</v>
          </cell>
          <cell r="AG53">
            <v>1</v>
          </cell>
          <cell r="AH53">
            <v>0</v>
          </cell>
          <cell r="AI53">
            <v>-1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W53">
            <v>0</v>
          </cell>
          <cell r="BY53">
            <v>0</v>
          </cell>
        </row>
        <row r="54">
          <cell r="R54" t="str">
            <v xml:space="preserve">102031811    </v>
          </cell>
          <cell r="S54" t="str">
            <v>Individual</v>
          </cell>
          <cell r="X54">
            <v>0</v>
          </cell>
          <cell r="Y54">
            <v>-1</v>
          </cell>
          <cell r="Z54">
            <v>0</v>
          </cell>
          <cell r="AA54">
            <v>0</v>
          </cell>
          <cell r="AB54">
            <v>1</v>
          </cell>
          <cell r="AC54">
            <v>1</v>
          </cell>
          <cell r="AD54">
            <v>1</v>
          </cell>
          <cell r="AE54">
            <v>0</v>
          </cell>
          <cell r="AF54">
            <v>0</v>
          </cell>
          <cell r="AG54">
            <v>1</v>
          </cell>
          <cell r="AH54">
            <v>0</v>
          </cell>
          <cell r="AI54">
            <v>0</v>
          </cell>
        </row>
        <row r="55">
          <cell r="R55" t="str">
            <v xml:space="preserve">102031812    </v>
          </cell>
          <cell r="S55" t="str">
            <v>Colectiva subestandar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-1</v>
          </cell>
          <cell r="AC55">
            <v>1</v>
          </cell>
          <cell r="AD55">
            <v>0</v>
          </cell>
          <cell r="AE55">
            <v>1</v>
          </cell>
          <cell r="AF55">
            <v>0</v>
          </cell>
          <cell r="AG55">
            <v>0</v>
          </cell>
          <cell r="AH55">
            <v>-1</v>
          </cell>
          <cell r="AI55">
            <v>0</v>
          </cell>
        </row>
        <row r="56">
          <cell r="R56" t="str">
            <v xml:space="preserve">102031813    </v>
          </cell>
          <cell r="S56" t="str">
            <v>Generica</v>
          </cell>
          <cell r="X56">
            <v>0</v>
          </cell>
          <cell r="Y56">
            <v>0</v>
          </cell>
          <cell r="Z56">
            <v>-1</v>
          </cell>
          <cell r="AA56">
            <v>-1</v>
          </cell>
          <cell r="AB56">
            <v>-1</v>
          </cell>
          <cell r="AC56">
            <v>0</v>
          </cell>
          <cell r="AD56">
            <v>0</v>
          </cell>
          <cell r="AE56">
            <v>0</v>
          </cell>
          <cell r="AF56">
            <v>1</v>
          </cell>
          <cell r="AG56">
            <v>1</v>
          </cell>
          <cell r="AH56">
            <v>0</v>
          </cell>
          <cell r="AI56">
            <v>0</v>
          </cell>
        </row>
        <row r="57">
          <cell r="AF57">
            <v>-2.3E-2</v>
          </cell>
          <cell r="AG57">
            <v>-5.5E-2</v>
          </cell>
          <cell r="AH57">
            <v>-4.9000000000000002E-2</v>
          </cell>
          <cell r="AI57">
            <v>-0.09</v>
          </cell>
          <cell r="AJ57">
            <v>-5.8000000000000003E-2</v>
          </cell>
          <cell r="AK57">
            <v>-0.13600000000000001</v>
          </cell>
          <cell r="AL57">
            <v>-3.9E-2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-0.1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-0.02</v>
          </cell>
          <cell r="BG57">
            <v>-0.09</v>
          </cell>
          <cell r="BH57">
            <v>-1.0500000000000001E-2</v>
          </cell>
          <cell r="BI57">
            <v>8.6E-3</v>
          </cell>
          <cell r="BJ57">
            <v>4.1300000000000003E-2</v>
          </cell>
          <cell r="BK57">
            <v>-2.8299999999999999E-2</v>
          </cell>
          <cell r="BL57">
            <v>-3.4799999999999998E-2</v>
          </cell>
          <cell r="BM57">
            <v>4.4999999999999997E-3</v>
          </cell>
        </row>
        <row r="58">
          <cell r="AM58">
            <v>-1082544</v>
          </cell>
          <cell r="AN58">
            <v>-1044401</v>
          </cell>
          <cell r="AO58">
            <v>-1032214</v>
          </cell>
          <cell r="AP58">
            <v>-991937</v>
          </cell>
          <cell r="AQ58">
            <v>-931560</v>
          </cell>
          <cell r="AR58">
            <v>-903432</v>
          </cell>
          <cell r="AS58">
            <v>-956938</v>
          </cell>
          <cell r="AT58">
            <v>-921883</v>
          </cell>
          <cell r="AU58">
            <v>-908770</v>
          </cell>
          <cell r="AV58">
            <v>-1004235</v>
          </cell>
          <cell r="AW58">
            <v>-966330</v>
          </cell>
          <cell r="AX58">
            <v>-918825</v>
          </cell>
          <cell r="AY58">
            <v>-808068</v>
          </cell>
          <cell r="AZ58">
            <v>-717716</v>
          </cell>
          <cell r="BA58">
            <v>-665452</v>
          </cell>
          <cell r="BB58">
            <v>-618396</v>
          </cell>
          <cell r="BC58">
            <v>-492613</v>
          </cell>
          <cell r="BD58">
            <v>-448388</v>
          </cell>
          <cell r="BE58">
            <v>-352032</v>
          </cell>
          <cell r="BF58">
            <v>-319746.40000000002</v>
          </cell>
          <cell r="BG58">
            <v>-285233.77</v>
          </cell>
          <cell r="BH58">
            <v>-264830.89</v>
          </cell>
          <cell r="BI58">
            <v>-227807.86</v>
          </cell>
          <cell r="BJ58">
            <v>-240466.17</v>
          </cell>
          <cell r="BK58">
            <v>-249123.4</v>
          </cell>
          <cell r="BL58">
            <v>-228997.06</v>
          </cell>
          <cell r="BM58">
            <v>-252012.98</v>
          </cell>
          <cell r="BN58" t="str">
            <v>OK</v>
          </cell>
          <cell r="BO58">
            <v>249123</v>
          </cell>
        </row>
        <row r="59">
          <cell r="R59" t="str">
            <v xml:space="preserve">1020319      </v>
          </cell>
          <cell r="S59" t="str">
            <v>Resto de ajustes por valoración-Rto-Ptmos.</v>
          </cell>
          <cell r="X59">
            <v>-50017</v>
          </cell>
          <cell r="Y59">
            <v>-50287</v>
          </cell>
          <cell r="Z59">
            <v>-56355</v>
          </cell>
          <cell r="AA59">
            <v>-39671</v>
          </cell>
          <cell r="AB59">
            <v>-35269</v>
          </cell>
          <cell r="AC59">
            <v>-30926</v>
          </cell>
          <cell r="AD59">
            <v>-35547</v>
          </cell>
          <cell r="AE59">
            <v>-31529</v>
          </cell>
          <cell r="AF59">
            <v>-31456</v>
          </cell>
          <cell r="AG59">
            <v>-30418</v>
          </cell>
          <cell r="AH59">
            <v>-33045</v>
          </cell>
          <cell r="AI59">
            <v>-28705</v>
          </cell>
          <cell r="AJ59">
            <v>-28039</v>
          </cell>
          <cell r="AK59">
            <v>-30863</v>
          </cell>
          <cell r="AL59">
            <v>-15696</v>
          </cell>
          <cell r="AM59">
            <v>-10522</v>
          </cell>
          <cell r="AN59">
            <v>-3403</v>
          </cell>
          <cell r="AO59">
            <v>2723</v>
          </cell>
          <cell r="AP59">
            <v>11770</v>
          </cell>
          <cell r="AQ59">
            <v>24949.200000000001</v>
          </cell>
          <cell r="AR59">
            <v>39052</v>
          </cell>
          <cell r="AS59">
            <v>47866</v>
          </cell>
          <cell r="AT59">
            <v>57306</v>
          </cell>
          <cell r="AU59">
            <v>68257</v>
          </cell>
          <cell r="AV59">
            <v>79108</v>
          </cell>
          <cell r="AW59">
            <v>102738</v>
          </cell>
          <cell r="AX59">
            <v>112184</v>
          </cell>
          <cell r="AY59">
            <v>127105</v>
          </cell>
          <cell r="AZ59">
            <v>159063</v>
          </cell>
          <cell r="BA59">
            <v>183829</v>
          </cell>
          <cell r="BB59">
            <v>197602</v>
          </cell>
          <cell r="BC59">
            <v>214751</v>
          </cell>
          <cell r="BD59">
            <v>241047</v>
          </cell>
          <cell r="BE59">
            <v>267018</v>
          </cell>
          <cell r="BF59">
            <v>295714.51</v>
          </cell>
          <cell r="BG59">
            <v>303996.89</v>
          </cell>
          <cell r="BH59">
            <v>332211.33</v>
          </cell>
          <cell r="BI59">
            <v>325821.73</v>
          </cell>
          <cell r="BJ59">
            <v>348010.34</v>
          </cell>
          <cell r="BK59">
            <v>333395.43</v>
          </cell>
          <cell r="BL59">
            <v>352128.3</v>
          </cell>
          <cell r="BM59">
            <v>338027.44</v>
          </cell>
          <cell r="BO59" t="str">
            <v>OK</v>
          </cell>
          <cell r="BP59">
            <v>338027</v>
          </cell>
          <cell r="BQ59">
            <v>325822</v>
          </cell>
          <cell r="BR59">
            <v>333395</v>
          </cell>
          <cell r="BS59">
            <v>352128</v>
          </cell>
          <cell r="BT59">
            <v>303997</v>
          </cell>
          <cell r="BU59">
            <v>12205</v>
          </cell>
          <cell r="BV59">
            <v>3.6999999999999998E-2</v>
          </cell>
          <cell r="BW59">
            <v>4632</v>
          </cell>
          <cell r="BY59">
            <v>-14101</v>
          </cell>
          <cell r="BZ59">
            <v>29398</v>
          </cell>
          <cell r="CA59">
            <v>9.7000000000000003E-2</v>
          </cell>
        </row>
        <row r="60">
          <cell r="R60" t="str">
            <v xml:space="preserve">102031912    </v>
          </cell>
          <cell r="S60" t="str">
            <v xml:space="preserve">  Entidades de crédito (040)</v>
          </cell>
          <cell r="X60">
            <v>3</v>
          </cell>
          <cell r="Y60">
            <v>0</v>
          </cell>
          <cell r="Z60">
            <v>-1</v>
          </cell>
          <cell r="AA60">
            <v>-2</v>
          </cell>
          <cell r="AB60">
            <v>-6</v>
          </cell>
          <cell r="AC60">
            <v>-11</v>
          </cell>
          <cell r="AD60">
            <v>-13</v>
          </cell>
          <cell r="AE60">
            <v>-18</v>
          </cell>
          <cell r="AF60">
            <v>-227</v>
          </cell>
          <cell r="AG60">
            <v>-47</v>
          </cell>
          <cell r="AH60">
            <v>-30</v>
          </cell>
          <cell r="AI60">
            <v>-28</v>
          </cell>
          <cell r="AJ60">
            <v>5</v>
          </cell>
          <cell r="AK60">
            <v>-13</v>
          </cell>
          <cell r="AL60">
            <v>-13</v>
          </cell>
          <cell r="AM60">
            <v>-10</v>
          </cell>
          <cell r="AN60">
            <v>-12</v>
          </cell>
          <cell r="AO60">
            <v>-12</v>
          </cell>
          <cell r="AP60">
            <v>-14</v>
          </cell>
          <cell r="AQ60">
            <v>-15</v>
          </cell>
          <cell r="AR60">
            <v>-69</v>
          </cell>
          <cell r="AS60">
            <v>-4</v>
          </cell>
          <cell r="AT60">
            <v>-9</v>
          </cell>
          <cell r="AU60">
            <v>14</v>
          </cell>
          <cell r="AV60">
            <v>41</v>
          </cell>
          <cell r="AW60">
            <v>73</v>
          </cell>
          <cell r="AX60">
            <v>107</v>
          </cell>
          <cell r="AY60">
            <v>7</v>
          </cell>
          <cell r="AZ60">
            <v>14389</v>
          </cell>
          <cell r="BA60">
            <v>14549</v>
          </cell>
          <cell r="BB60">
            <v>13634</v>
          </cell>
          <cell r="BC60">
            <v>13701</v>
          </cell>
          <cell r="BD60">
            <v>13941</v>
          </cell>
          <cell r="BE60">
            <v>14002</v>
          </cell>
          <cell r="BF60">
            <v>11927.87</v>
          </cell>
          <cell r="BG60">
            <v>12887.41</v>
          </cell>
          <cell r="BH60">
            <v>16422.73</v>
          </cell>
          <cell r="BI60">
            <v>17693.93</v>
          </cell>
          <cell r="BJ60">
            <v>21394.93</v>
          </cell>
          <cell r="BK60">
            <v>15774.27</v>
          </cell>
          <cell r="BL60">
            <v>16269.74</v>
          </cell>
          <cell r="BM60">
            <v>17006.259999999998</v>
          </cell>
          <cell r="BP60">
            <v>17006</v>
          </cell>
          <cell r="BQ60">
            <v>17694</v>
          </cell>
          <cell r="BR60">
            <v>15774</v>
          </cell>
          <cell r="BS60">
            <v>16270</v>
          </cell>
          <cell r="BT60">
            <v>12887</v>
          </cell>
          <cell r="BU60">
            <v>-688</v>
          </cell>
          <cell r="BW60">
            <v>1232</v>
          </cell>
          <cell r="BY60">
            <v>736</v>
          </cell>
        </row>
        <row r="61">
          <cell r="R61" t="str">
            <v xml:space="preserve">102031913    </v>
          </cell>
          <cell r="S61" t="str">
            <v xml:space="preserve">  Administraciones públicas (090)</v>
          </cell>
          <cell r="X61">
            <v>2546</v>
          </cell>
          <cell r="Y61">
            <v>1104</v>
          </cell>
          <cell r="Z61">
            <v>943</v>
          </cell>
          <cell r="AA61">
            <v>991</v>
          </cell>
          <cell r="AB61">
            <v>1088</v>
          </cell>
          <cell r="AC61">
            <v>711</v>
          </cell>
          <cell r="AD61">
            <v>819</v>
          </cell>
          <cell r="AE61">
            <v>548</v>
          </cell>
          <cell r="AF61">
            <v>637</v>
          </cell>
          <cell r="AG61">
            <v>1023</v>
          </cell>
          <cell r="AH61">
            <v>1785</v>
          </cell>
          <cell r="AI61">
            <v>602</v>
          </cell>
          <cell r="AJ61">
            <v>876</v>
          </cell>
          <cell r="AK61">
            <v>792</v>
          </cell>
          <cell r="AL61">
            <v>1283</v>
          </cell>
          <cell r="AM61">
            <v>1372</v>
          </cell>
          <cell r="AN61">
            <v>1037</v>
          </cell>
          <cell r="AO61">
            <v>757</v>
          </cell>
          <cell r="AP61">
            <v>1215</v>
          </cell>
          <cell r="AQ61">
            <v>1242.5999999999999</v>
          </cell>
          <cell r="AR61">
            <v>809</v>
          </cell>
          <cell r="AS61">
            <v>815</v>
          </cell>
          <cell r="AT61">
            <v>1268</v>
          </cell>
          <cell r="AU61">
            <v>1623</v>
          </cell>
          <cell r="AV61">
            <v>2882</v>
          </cell>
          <cell r="AW61">
            <v>11105</v>
          </cell>
          <cell r="AX61">
            <v>11027</v>
          </cell>
          <cell r="AY61">
            <v>13824</v>
          </cell>
          <cell r="AZ61">
            <v>16286</v>
          </cell>
          <cell r="BA61">
            <v>26139</v>
          </cell>
          <cell r="BB61">
            <v>27181</v>
          </cell>
          <cell r="BC61">
            <v>30435</v>
          </cell>
          <cell r="BD61">
            <v>32616</v>
          </cell>
          <cell r="BE61">
            <v>35570</v>
          </cell>
          <cell r="BF61">
            <v>40550.730000000003</v>
          </cell>
          <cell r="BG61">
            <v>32572.99</v>
          </cell>
          <cell r="BH61">
            <v>36008.44</v>
          </cell>
          <cell r="BI61">
            <v>32983.040000000001</v>
          </cell>
          <cell r="BJ61">
            <v>33036.089999999997</v>
          </cell>
          <cell r="BK61">
            <v>23777.599999999999</v>
          </cell>
          <cell r="BL61">
            <v>28362.21</v>
          </cell>
          <cell r="BM61">
            <v>25213.3</v>
          </cell>
          <cell r="BP61">
            <v>25213</v>
          </cell>
          <cell r="BQ61">
            <v>32983</v>
          </cell>
          <cell r="BR61">
            <v>23778</v>
          </cell>
          <cell r="BS61">
            <v>28362</v>
          </cell>
          <cell r="BT61">
            <v>32573</v>
          </cell>
          <cell r="BU61">
            <v>-7770</v>
          </cell>
          <cell r="BW61">
            <v>1435</v>
          </cell>
          <cell r="BY61">
            <v>-3149</v>
          </cell>
        </row>
        <row r="62">
          <cell r="R62" t="str">
            <v xml:space="preserve">1020319141   </v>
          </cell>
          <cell r="S62" t="str">
            <v xml:space="preserve">  Otras sociedades financieras (110)</v>
          </cell>
          <cell r="X62">
            <v>3022</v>
          </cell>
          <cell r="Y62">
            <v>3057</v>
          </cell>
          <cell r="Z62">
            <v>2885</v>
          </cell>
          <cell r="AA62">
            <v>956</v>
          </cell>
          <cell r="AB62">
            <v>1000</v>
          </cell>
          <cell r="AC62">
            <v>-1372</v>
          </cell>
          <cell r="AD62">
            <v>-1553</v>
          </cell>
          <cell r="AE62">
            <v>-1546</v>
          </cell>
          <cell r="AF62">
            <v>177</v>
          </cell>
          <cell r="AG62">
            <v>544</v>
          </cell>
          <cell r="AH62">
            <v>995</v>
          </cell>
          <cell r="AI62">
            <v>954</v>
          </cell>
          <cell r="AJ62">
            <v>-2507</v>
          </cell>
          <cell r="AK62">
            <v>243</v>
          </cell>
          <cell r="AL62">
            <v>371</v>
          </cell>
          <cell r="AM62">
            <v>130</v>
          </cell>
          <cell r="AN62">
            <v>1148</v>
          </cell>
          <cell r="AO62">
            <v>780</v>
          </cell>
          <cell r="AP62">
            <v>1012</v>
          </cell>
          <cell r="AQ62">
            <v>-72.900000000000006</v>
          </cell>
          <cell r="AR62">
            <v>554</v>
          </cell>
          <cell r="AS62">
            <v>723</v>
          </cell>
          <cell r="AT62">
            <v>277</v>
          </cell>
          <cell r="AU62">
            <v>-598</v>
          </cell>
          <cell r="AV62">
            <v>-444</v>
          </cell>
          <cell r="AW62">
            <v>-230</v>
          </cell>
          <cell r="AX62">
            <v>204</v>
          </cell>
          <cell r="AY62">
            <v>-19</v>
          </cell>
          <cell r="AZ62">
            <v>1076</v>
          </cell>
          <cell r="BA62">
            <v>724</v>
          </cell>
          <cell r="BB62">
            <v>2461</v>
          </cell>
          <cell r="BC62">
            <v>1892</v>
          </cell>
          <cell r="BD62">
            <v>4916</v>
          </cell>
          <cell r="BE62">
            <v>4567</v>
          </cell>
          <cell r="BF62">
            <v>6847.53</v>
          </cell>
          <cell r="BG62">
            <v>4435.78</v>
          </cell>
          <cell r="BH62">
            <v>4994.46</v>
          </cell>
          <cell r="BI62">
            <v>3930.03</v>
          </cell>
          <cell r="BJ62">
            <v>3937.9</v>
          </cell>
          <cell r="BK62">
            <v>2624.18</v>
          </cell>
          <cell r="BL62">
            <v>2770.08</v>
          </cell>
          <cell r="BM62">
            <v>1276.92</v>
          </cell>
          <cell r="BP62">
            <v>1277</v>
          </cell>
          <cell r="BQ62">
            <v>3930</v>
          </cell>
          <cell r="BR62">
            <v>2624</v>
          </cell>
          <cell r="BS62">
            <v>2770</v>
          </cell>
          <cell r="BT62">
            <v>4436</v>
          </cell>
          <cell r="BU62">
            <v>-2653</v>
          </cell>
          <cell r="BW62">
            <v>-1347</v>
          </cell>
          <cell r="BY62">
            <v>-1493</v>
          </cell>
        </row>
        <row r="63">
          <cell r="R63" t="str">
            <v xml:space="preserve">1020319142   </v>
          </cell>
          <cell r="S63" t="str">
            <v xml:space="preserve">  Sociedades no financieras (120)</v>
          </cell>
          <cell r="X63">
            <v>-27843</v>
          </cell>
          <cell r="Y63">
            <v>-29914</v>
          </cell>
          <cell r="Z63">
            <v>-31087</v>
          </cell>
          <cell r="AA63">
            <v>-28457</v>
          </cell>
          <cell r="AB63">
            <v>-29780</v>
          </cell>
          <cell r="AC63">
            <v>-25574</v>
          </cell>
          <cell r="AD63">
            <v>-26097</v>
          </cell>
          <cell r="AE63">
            <v>-24653</v>
          </cell>
          <cell r="AF63">
            <v>-25980</v>
          </cell>
          <cell r="AG63">
            <v>-26225</v>
          </cell>
          <cell r="AH63">
            <v>-26362</v>
          </cell>
          <cell r="AI63">
            <v>-24853</v>
          </cell>
          <cell r="AJ63">
            <v>-21122</v>
          </cell>
          <cell r="AK63">
            <v>-26069</v>
          </cell>
          <cell r="AL63">
            <v>-16653</v>
          </cell>
          <cell r="AM63">
            <v>-18335</v>
          </cell>
          <cell r="AN63">
            <v>-17167</v>
          </cell>
          <cell r="AO63">
            <v>-16299</v>
          </cell>
          <cell r="AP63">
            <v>-8855</v>
          </cell>
          <cell r="AQ63">
            <v>-6175.6</v>
          </cell>
          <cell r="AR63">
            <v>-3327</v>
          </cell>
          <cell r="AS63">
            <v>-7400</v>
          </cell>
          <cell r="AT63">
            <v>-5876</v>
          </cell>
          <cell r="AU63">
            <v>-7075</v>
          </cell>
          <cell r="AV63">
            <v>-5251</v>
          </cell>
          <cell r="AW63">
            <v>-4707</v>
          </cell>
          <cell r="AX63">
            <v>-6103</v>
          </cell>
          <cell r="AY63">
            <v>-10361</v>
          </cell>
          <cell r="AZ63">
            <v>-6779</v>
          </cell>
          <cell r="BA63">
            <v>-5300</v>
          </cell>
          <cell r="BB63">
            <v>-2326</v>
          </cell>
          <cell r="BC63">
            <v>-1370</v>
          </cell>
          <cell r="BD63">
            <v>8457</v>
          </cell>
          <cell r="BE63">
            <v>18804</v>
          </cell>
          <cell r="BF63">
            <v>36193.129999999997</v>
          </cell>
          <cell r="BG63">
            <v>40167.480000000003</v>
          </cell>
          <cell r="BH63">
            <v>54167.839999999997</v>
          </cell>
          <cell r="BI63">
            <v>40553.5</v>
          </cell>
          <cell r="BJ63">
            <v>54163.75</v>
          </cell>
          <cell r="BK63">
            <v>44715.21</v>
          </cell>
          <cell r="BL63">
            <v>50861.59</v>
          </cell>
          <cell r="BM63">
            <v>32022.35</v>
          </cell>
          <cell r="BP63">
            <v>32022</v>
          </cell>
          <cell r="BQ63">
            <v>40554</v>
          </cell>
          <cell r="BR63">
            <v>44715</v>
          </cell>
          <cell r="BS63">
            <v>50862</v>
          </cell>
          <cell r="BT63">
            <v>40167</v>
          </cell>
          <cell r="BU63">
            <v>-8532</v>
          </cell>
          <cell r="BW63">
            <v>-12693</v>
          </cell>
          <cell r="BY63">
            <v>-18840</v>
          </cell>
        </row>
        <row r="64">
          <cell r="R64" t="str">
            <v xml:space="preserve">1020319143   </v>
          </cell>
          <cell r="S64" t="str">
            <v xml:space="preserve">  Hogares (130)</v>
          </cell>
          <cell r="X64">
            <v>-27745</v>
          </cell>
          <cell r="Y64">
            <v>-24535</v>
          </cell>
          <cell r="Z64">
            <v>-29094</v>
          </cell>
          <cell r="AA64">
            <v>-13159</v>
          </cell>
          <cell r="AB64">
            <v>-7571</v>
          </cell>
          <cell r="AC64">
            <v>-4679</v>
          </cell>
          <cell r="AD64">
            <v>-8702</v>
          </cell>
          <cell r="AE64">
            <v>-5861</v>
          </cell>
          <cell r="AF64">
            <v>-6063</v>
          </cell>
          <cell r="AG64">
            <v>-5713</v>
          </cell>
          <cell r="AH64">
            <v>-9433</v>
          </cell>
          <cell r="AI64">
            <v>-5381</v>
          </cell>
          <cell r="AJ64">
            <v>-5291</v>
          </cell>
          <cell r="AK64">
            <v>-5816</v>
          </cell>
          <cell r="AL64">
            <v>-685</v>
          </cell>
          <cell r="AM64">
            <v>6321</v>
          </cell>
          <cell r="AN64">
            <v>11592</v>
          </cell>
          <cell r="AO64">
            <v>17497</v>
          </cell>
          <cell r="AP64">
            <v>18412</v>
          </cell>
          <cell r="AQ64">
            <v>29970.2</v>
          </cell>
          <cell r="AR64">
            <v>41084</v>
          </cell>
          <cell r="AS64">
            <v>53733</v>
          </cell>
          <cell r="AT64">
            <v>61645</v>
          </cell>
          <cell r="AU64">
            <v>74294</v>
          </cell>
          <cell r="AV64">
            <v>81880</v>
          </cell>
          <cell r="AW64">
            <v>96497</v>
          </cell>
          <cell r="AX64">
            <v>106948</v>
          </cell>
          <cell r="AY64">
            <v>123653</v>
          </cell>
          <cell r="AZ64">
            <v>134090</v>
          </cell>
          <cell r="BA64">
            <v>147718</v>
          </cell>
          <cell r="BB64">
            <v>156651</v>
          </cell>
          <cell r="BC64">
            <v>170093</v>
          </cell>
          <cell r="BD64">
            <v>181117</v>
          </cell>
          <cell r="BE64">
            <v>194076</v>
          </cell>
          <cell r="BF64">
            <v>200195.23</v>
          </cell>
          <cell r="BG64">
            <v>213933.28</v>
          </cell>
          <cell r="BH64">
            <v>220617.86</v>
          </cell>
          <cell r="BI64">
            <v>230661.24</v>
          </cell>
          <cell r="BJ64">
            <v>235477.67</v>
          </cell>
          <cell r="BK64">
            <v>246504.38</v>
          </cell>
          <cell r="BL64">
            <v>253864.68</v>
          </cell>
          <cell r="BM64">
            <v>262508.62</v>
          </cell>
          <cell r="BP64">
            <v>262509</v>
          </cell>
          <cell r="BQ64">
            <v>230661</v>
          </cell>
          <cell r="BR64">
            <v>246504</v>
          </cell>
          <cell r="BS64">
            <v>253865</v>
          </cell>
          <cell r="BT64">
            <v>213933</v>
          </cell>
          <cell r="BU64">
            <v>31848</v>
          </cell>
          <cell r="BW64">
            <v>16005</v>
          </cell>
          <cell r="BY64">
            <v>8644</v>
          </cell>
        </row>
        <row r="65">
          <cell r="R65" t="str">
            <v xml:space="preserve">10302        </v>
          </cell>
          <cell r="S65" t="str">
            <v>Deterioro de valor acumulado-Ant.Dist.Ptmos.</v>
          </cell>
          <cell r="X65">
            <v>-8863</v>
          </cell>
          <cell r="Y65">
            <v>-8876</v>
          </cell>
          <cell r="Z65">
            <v>-9804</v>
          </cell>
          <cell r="AA65">
            <v>-9601</v>
          </cell>
          <cell r="AB65">
            <v>-9884</v>
          </cell>
          <cell r="AC65">
            <v>-9761</v>
          </cell>
          <cell r="AD65">
            <v>-9892</v>
          </cell>
          <cell r="AE65">
            <v>-9886</v>
          </cell>
          <cell r="AF65">
            <v>-9981</v>
          </cell>
          <cell r="AG65">
            <v>-10279</v>
          </cell>
          <cell r="AH65">
            <v>-10001</v>
          </cell>
          <cell r="AI65">
            <v>-8712</v>
          </cell>
          <cell r="AJ65">
            <v>-8751</v>
          </cell>
          <cell r="AK65">
            <v>-9075</v>
          </cell>
          <cell r="AL65">
            <v>-9321</v>
          </cell>
          <cell r="AM65">
            <v>-9742</v>
          </cell>
          <cell r="AN65">
            <v>-5173</v>
          </cell>
          <cell r="AO65">
            <v>-2949</v>
          </cell>
          <cell r="AP65">
            <v>-3015</v>
          </cell>
          <cell r="AQ65">
            <v>-1622.7</v>
          </cell>
          <cell r="AR65">
            <v>-572</v>
          </cell>
          <cell r="AS65">
            <v>-651</v>
          </cell>
          <cell r="AT65">
            <v>-736</v>
          </cell>
          <cell r="AU65">
            <v>-671</v>
          </cell>
          <cell r="AV65">
            <v>-765</v>
          </cell>
          <cell r="AW65">
            <v>-826</v>
          </cell>
          <cell r="AX65">
            <v>-915</v>
          </cell>
          <cell r="AY65">
            <v>-998</v>
          </cell>
          <cell r="AZ65">
            <v>-1052</v>
          </cell>
          <cell r="BA65">
            <v>-1132</v>
          </cell>
          <cell r="BB65">
            <v>-1226</v>
          </cell>
          <cell r="BC65">
            <v>-423</v>
          </cell>
          <cell r="BD65">
            <v>-458</v>
          </cell>
          <cell r="BE65">
            <v>-499</v>
          </cell>
          <cell r="BF65">
            <v>-543.82000000000005</v>
          </cell>
          <cell r="BG65">
            <v>-590.47</v>
          </cell>
          <cell r="BH65">
            <v>-624.77</v>
          </cell>
          <cell r="BI65">
            <v>-656.74</v>
          </cell>
          <cell r="BJ65">
            <v>-705.52</v>
          </cell>
          <cell r="BK65">
            <v>-660.94</v>
          </cell>
          <cell r="BL65">
            <v>-676.3</v>
          </cell>
          <cell r="BM65">
            <v>-690.02</v>
          </cell>
          <cell r="BO65" t="str">
            <v>OK</v>
          </cell>
          <cell r="BP65">
            <v>-690</v>
          </cell>
          <cell r="BQ65">
            <v>-657</v>
          </cell>
          <cell r="BR65">
            <v>-661</v>
          </cell>
          <cell r="BS65">
            <v>-676</v>
          </cell>
          <cell r="BT65">
            <v>-590</v>
          </cell>
          <cell r="BU65">
            <v>-33</v>
          </cell>
          <cell r="BV65">
            <v>0.05</v>
          </cell>
          <cell r="BW65">
            <v>-29</v>
          </cell>
          <cell r="BY65">
            <v>-14</v>
          </cell>
          <cell r="BZ65">
            <v>-71</v>
          </cell>
          <cell r="CA65">
            <v>0.12</v>
          </cell>
        </row>
        <row r="66">
          <cell r="R66" t="str">
            <v xml:space="preserve">1030201      </v>
          </cell>
          <cell r="S66" t="str">
            <v>CV.esp.AF.val.indv-Ant.dist.ptmos.</v>
          </cell>
          <cell r="X66">
            <v>-8492</v>
          </cell>
          <cell r="Y66">
            <v>-8511</v>
          </cell>
          <cell r="Z66">
            <v>-9620</v>
          </cell>
          <cell r="AA66">
            <v>-9366</v>
          </cell>
          <cell r="AB66">
            <v>-9604</v>
          </cell>
          <cell r="AC66">
            <v>-9286</v>
          </cell>
          <cell r="AD66">
            <v>-9519</v>
          </cell>
          <cell r="AE66">
            <v>-9668</v>
          </cell>
          <cell r="AF66">
            <v>-9765</v>
          </cell>
          <cell r="AG66">
            <v>-10042</v>
          </cell>
          <cell r="AH66">
            <v>-9655</v>
          </cell>
          <cell r="AI66">
            <v>-8315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W66">
            <v>0</v>
          </cell>
          <cell r="BY66">
            <v>0</v>
          </cell>
        </row>
        <row r="67">
          <cell r="R67" t="str">
            <v xml:space="preserve">10302012     </v>
          </cell>
          <cell r="S67" t="str">
            <v xml:space="preserve">  Entidades de crédito (040)</v>
          </cell>
          <cell r="X67">
            <v>0</v>
          </cell>
          <cell r="Y67">
            <v>0</v>
          </cell>
          <cell r="Z67">
            <v>-379</v>
          </cell>
          <cell r="AA67">
            <v>-379</v>
          </cell>
          <cell r="AB67">
            <v>-379</v>
          </cell>
          <cell r="AC67">
            <v>-10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W67">
            <v>0</v>
          </cell>
          <cell r="BY67">
            <v>0</v>
          </cell>
        </row>
        <row r="68">
          <cell r="R68" t="str">
            <v xml:space="preserve">10302013     </v>
          </cell>
          <cell r="S68" t="str">
            <v xml:space="preserve">  Administraciones públicas (090)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W68">
            <v>0</v>
          </cell>
          <cell r="BY68">
            <v>0</v>
          </cell>
        </row>
        <row r="69">
          <cell r="R69" t="str">
            <v xml:space="preserve">103020141    </v>
          </cell>
          <cell r="S69" t="str">
            <v xml:space="preserve">  Otras sociedades financieras (110)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W69">
            <v>0</v>
          </cell>
          <cell r="BY69">
            <v>0</v>
          </cell>
        </row>
        <row r="70">
          <cell r="R70" t="str">
            <v xml:space="preserve">103020142    </v>
          </cell>
          <cell r="S70" t="str">
            <v xml:space="preserve">  Sociedades no financieras (120)</v>
          </cell>
          <cell r="X70">
            <v>-379</v>
          </cell>
          <cell r="Y70">
            <v>-379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-10</v>
          </cell>
          <cell r="AE70">
            <v>-10</v>
          </cell>
          <cell r="AF70">
            <v>-10</v>
          </cell>
          <cell r="AG70">
            <v>-10</v>
          </cell>
          <cell r="AH70">
            <v>-10</v>
          </cell>
          <cell r="AI70">
            <v>-10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W70">
            <v>0</v>
          </cell>
          <cell r="BY70">
            <v>0</v>
          </cell>
        </row>
        <row r="71">
          <cell r="R71" t="str">
            <v xml:space="preserve">103020143    </v>
          </cell>
          <cell r="S71" t="str">
            <v xml:space="preserve">  Hogares (130)</v>
          </cell>
          <cell r="X71">
            <v>-8113</v>
          </cell>
          <cell r="Y71">
            <v>-8132</v>
          </cell>
          <cell r="Z71">
            <v>-9241</v>
          </cell>
          <cell r="AA71">
            <v>-8988</v>
          </cell>
          <cell r="AB71">
            <v>-9226</v>
          </cell>
          <cell r="AC71">
            <v>-9276</v>
          </cell>
          <cell r="AD71">
            <v>-9510</v>
          </cell>
          <cell r="AE71">
            <v>-9658</v>
          </cell>
          <cell r="AF71">
            <v>-9756</v>
          </cell>
          <cell r="AG71">
            <v>-10032</v>
          </cell>
          <cell r="AH71">
            <v>-9645</v>
          </cell>
          <cell r="AI71">
            <v>-8306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W71">
            <v>0</v>
          </cell>
          <cell r="BY71">
            <v>0</v>
          </cell>
        </row>
        <row r="72">
          <cell r="R72" t="str">
            <v xml:space="preserve">1030202      </v>
          </cell>
          <cell r="S72" t="str">
            <v>C.V.esp.AF.val.colec-Ant.dist.ptmos.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W72">
            <v>0</v>
          </cell>
          <cell r="BY72">
            <v>0</v>
          </cell>
        </row>
        <row r="73">
          <cell r="R73" t="str">
            <v xml:space="preserve">1030203      </v>
          </cell>
          <cell r="S73" t="str">
            <v>CV.colec.pdas.incur-Ant.dist.ptmos.</v>
          </cell>
          <cell r="X73">
            <v>-371</v>
          </cell>
          <cell r="Y73">
            <v>-366</v>
          </cell>
          <cell r="Z73">
            <v>-185</v>
          </cell>
          <cell r="AA73">
            <v>-235</v>
          </cell>
          <cell r="AB73">
            <v>-280</v>
          </cell>
          <cell r="AC73">
            <v>-475</v>
          </cell>
          <cell r="AD73">
            <v>-373</v>
          </cell>
          <cell r="AE73">
            <v>-218</v>
          </cell>
          <cell r="AF73">
            <v>-216</v>
          </cell>
          <cell r="AG73">
            <v>-237</v>
          </cell>
          <cell r="AH73">
            <v>-346</v>
          </cell>
          <cell r="AI73">
            <v>-396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W73">
            <v>0</v>
          </cell>
          <cell r="BY73">
            <v>0</v>
          </cell>
        </row>
        <row r="74">
          <cell r="S74" t="str">
            <v>Otros ajustes</v>
          </cell>
          <cell r="X74">
            <v>67</v>
          </cell>
          <cell r="Y74">
            <v>77</v>
          </cell>
          <cell r="Z74">
            <v>67</v>
          </cell>
          <cell r="AA74">
            <v>66</v>
          </cell>
          <cell r="AB74">
            <v>-5</v>
          </cell>
          <cell r="AC74">
            <v>-180</v>
          </cell>
          <cell r="AD74">
            <v>-572</v>
          </cell>
          <cell r="AE74">
            <v>-448</v>
          </cell>
          <cell r="AF74">
            <v>174</v>
          </cell>
          <cell r="AG74">
            <v>190</v>
          </cell>
          <cell r="AH74">
            <v>67</v>
          </cell>
          <cell r="AI74">
            <v>79</v>
          </cell>
          <cell r="AJ74">
            <v>84</v>
          </cell>
          <cell r="AK74">
            <v>-68</v>
          </cell>
          <cell r="AL74">
            <v>104</v>
          </cell>
          <cell r="AM74">
            <v>140</v>
          </cell>
          <cell r="AN74">
            <v>143</v>
          </cell>
          <cell r="AO74">
            <v>111</v>
          </cell>
          <cell r="AP74">
            <v>74</v>
          </cell>
          <cell r="AQ74">
            <v>129.19999999999999</v>
          </cell>
          <cell r="AR74">
            <v>136</v>
          </cell>
          <cell r="AS74">
            <v>130</v>
          </cell>
          <cell r="AT74">
            <v>70</v>
          </cell>
          <cell r="AU74">
            <v>-3</v>
          </cell>
          <cell r="AV74">
            <v>-2</v>
          </cell>
          <cell r="AW74">
            <v>-1</v>
          </cell>
          <cell r="AX74">
            <v>-389</v>
          </cell>
          <cell r="AY74">
            <v>-334</v>
          </cell>
          <cell r="AZ74">
            <v>-494</v>
          </cell>
          <cell r="BA74">
            <v>-773</v>
          </cell>
          <cell r="BB74">
            <v>353</v>
          </cell>
          <cell r="BC74">
            <v>541</v>
          </cell>
          <cell r="BD74">
            <v>649</v>
          </cell>
          <cell r="BE74">
            <v>741</v>
          </cell>
          <cell r="BF74">
            <v>810.89</v>
          </cell>
          <cell r="BG74">
            <v>1038.54</v>
          </cell>
          <cell r="BH74">
            <v>1474.44</v>
          </cell>
          <cell r="BI74">
            <v>1112.71</v>
          </cell>
          <cell r="BJ74">
            <v>459.1</v>
          </cell>
          <cell r="BK74">
            <v>599.11</v>
          </cell>
          <cell r="BL74">
            <v>230.76</v>
          </cell>
          <cell r="BM74">
            <v>181.87</v>
          </cell>
          <cell r="BP74">
            <v>182</v>
          </cell>
          <cell r="BQ74">
            <v>1113</v>
          </cell>
          <cell r="BR74">
            <v>599</v>
          </cell>
          <cell r="BS74">
            <v>231</v>
          </cell>
          <cell r="BT74">
            <v>1039</v>
          </cell>
          <cell r="BU74">
            <v>-931</v>
          </cell>
          <cell r="BW74">
            <v>-417</v>
          </cell>
          <cell r="BY74">
            <v>-49</v>
          </cell>
        </row>
        <row r="75">
          <cell r="R75" t="str">
            <v xml:space="preserve">102010411    </v>
          </cell>
          <cell r="S75" t="str">
            <v xml:space="preserve">  Bancos Centrales</v>
          </cell>
          <cell r="AP75">
            <v>-71</v>
          </cell>
          <cell r="AQ75">
            <v>-17.100000000000001</v>
          </cell>
          <cell r="AR75">
            <v>-11</v>
          </cell>
          <cell r="AS75">
            <v>-18</v>
          </cell>
          <cell r="AT75">
            <v>-10</v>
          </cell>
          <cell r="AU75">
            <v>-14</v>
          </cell>
          <cell r="AV75">
            <v>-13</v>
          </cell>
          <cell r="AW75">
            <v>-12</v>
          </cell>
          <cell r="AX75">
            <v>-400</v>
          </cell>
          <cell r="AY75">
            <v>-345</v>
          </cell>
          <cell r="AZ75">
            <v>-505</v>
          </cell>
          <cell r="BA75">
            <v>-784</v>
          </cell>
          <cell r="BB75">
            <v>342</v>
          </cell>
          <cell r="BC75">
            <v>530</v>
          </cell>
          <cell r="BD75">
            <v>638</v>
          </cell>
          <cell r="BE75">
            <v>730</v>
          </cell>
          <cell r="BF75">
            <v>800.21</v>
          </cell>
          <cell r="BG75">
            <v>1038.54</v>
          </cell>
          <cell r="BH75">
            <v>1453.54</v>
          </cell>
          <cell r="BI75">
            <v>1112.71</v>
          </cell>
          <cell r="BJ75">
            <v>459.1</v>
          </cell>
          <cell r="BK75">
            <v>238.54</v>
          </cell>
          <cell r="BL75">
            <v>230.76</v>
          </cell>
          <cell r="BM75">
            <v>181.87</v>
          </cell>
        </row>
        <row r="76">
          <cell r="R76" t="str">
            <v xml:space="preserve">102010412    </v>
          </cell>
          <cell r="S76" t="str">
            <v xml:space="preserve">  Entidades de crédito (040)</v>
          </cell>
          <cell r="X76">
            <v>67</v>
          </cell>
          <cell r="Y76">
            <v>79</v>
          </cell>
          <cell r="Z76">
            <v>67</v>
          </cell>
          <cell r="AA76">
            <v>67</v>
          </cell>
          <cell r="AB76">
            <v>74</v>
          </cell>
          <cell r="AC76">
            <v>84</v>
          </cell>
          <cell r="AD76">
            <v>96</v>
          </cell>
          <cell r="AE76">
            <v>122</v>
          </cell>
          <cell r="AF76">
            <v>174</v>
          </cell>
          <cell r="AG76">
            <v>190</v>
          </cell>
          <cell r="AH76">
            <v>74</v>
          </cell>
          <cell r="AI76">
            <v>79</v>
          </cell>
          <cell r="AJ76">
            <v>84</v>
          </cell>
          <cell r="AK76">
            <v>90</v>
          </cell>
          <cell r="AL76">
            <v>104</v>
          </cell>
          <cell r="AM76">
            <v>140</v>
          </cell>
          <cell r="AN76">
            <v>143</v>
          </cell>
          <cell r="AO76">
            <v>144</v>
          </cell>
          <cell r="AP76">
            <v>145</v>
          </cell>
          <cell r="AQ76">
            <v>146.30000000000001</v>
          </cell>
          <cell r="AR76">
            <v>147</v>
          </cell>
          <cell r="AS76">
            <v>148</v>
          </cell>
          <cell r="AT76">
            <v>80</v>
          </cell>
          <cell r="AU76">
            <v>11</v>
          </cell>
          <cell r="AV76">
            <v>11</v>
          </cell>
          <cell r="AW76">
            <v>11</v>
          </cell>
          <cell r="AX76">
            <v>11</v>
          </cell>
          <cell r="AY76">
            <v>11</v>
          </cell>
          <cell r="AZ76">
            <v>11</v>
          </cell>
          <cell r="BA76">
            <v>11</v>
          </cell>
          <cell r="BB76">
            <v>11</v>
          </cell>
          <cell r="BC76">
            <v>11</v>
          </cell>
          <cell r="BD76">
            <v>11</v>
          </cell>
          <cell r="BE76">
            <v>11</v>
          </cell>
          <cell r="BF76">
            <v>10.68</v>
          </cell>
          <cell r="BG76">
            <v>0</v>
          </cell>
          <cell r="BH76">
            <v>20.9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W76">
            <v>0</v>
          </cell>
          <cell r="BY76">
            <v>0</v>
          </cell>
        </row>
        <row r="77">
          <cell r="R77" t="str">
            <v xml:space="preserve">102020211    </v>
          </cell>
          <cell r="S77" t="str">
            <v xml:space="preserve">  Otras sociedades financieras (110) (REPOS)</v>
          </cell>
          <cell r="X77">
            <v>0</v>
          </cell>
          <cell r="Y77">
            <v>-1.64</v>
          </cell>
          <cell r="Z77">
            <v>0</v>
          </cell>
          <cell r="AA77">
            <v>-0.77</v>
          </cell>
          <cell r="AB77">
            <v>-78.52</v>
          </cell>
          <cell r="AC77">
            <v>-264.32</v>
          </cell>
          <cell r="AD77">
            <v>-668.05</v>
          </cell>
          <cell r="AE77">
            <v>-569.98</v>
          </cell>
          <cell r="AF77">
            <v>0</v>
          </cell>
          <cell r="AG77">
            <v>0</v>
          </cell>
          <cell r="AH77">
            <v>-6.91</v>
          </cell>
          <cell r="AI77">
            <v>0</v>
          </cell>
          <cell r="AJ77">
            <v>0</v>
          </cell>
          <cell r="AK77">
            <v>-158.29</v>
          </cell>
          <cell r="AL77">
            <v>0</v>
          </cell>
          <cell r="AM77">
            <v>0</v>
          </cell>
          <cell r="AN77">
            <v>0</v>
          </cell>
          <cell r="AO77">
            <v>-33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360.57</v>
          </cell>
          <cell r="BL77">
            <v>0</v>
          </cell>
          <cell r="BM77">
            <v>0</v>
          </cell>
          <cell r="BO77" t="str">
            <v>OK</v>
          </cell>
          <cell r="BP77">
            <v>0</v>
          </cell>
          <cell r="BQ77">
            <v>0</v>
          </cell>
          <cell r="BR77">
            <v>361</v>
          </cell>
          <cell r="BS77">
            <v>0</v>
          </cell>
          <cell r="BT77">
            <v>0</v>
          </cell>
          <cell r="BU77">
            <v>0</v>
          </cell>
          <cell r="BW77">
            <v>-361</v>
          </cell>
          <cell r="BY77">
            <v>0</v>
          </cell>
        </row>
        <row r="78">
          <cell r="R78" t="str">
            <v xml:space="preserve">21005        </v>
          </cell>
          <cell r="S78" t="str">
            <v>Deterioro de los riesgos y compromisos contingentes</v>
          </cell>
          <cell r="X78">
            <v>19187</v>
          </cell>
          <cell r="Y78">
            <v>19144</v>
          </cell>
          <cell r="Z78">
            <v>19750</v>
          </cell>
          <cell r="AA78">
            <v>22206</v>
          </cell>
          <cell r="AB78">
            <v>24872</v>
          </cell>
          <cell r="AC78">
            <v>23640</v>
          </cell>
          <cell r="AD78">
            <v>23374</v>
          </cell>
          <cell r="AE78">
            <v>43808</v>
          </cell>
          <cell r="AF78">
            <v>35610</v>
          </cell>
          <cell r="AG78">
            <v>44693</v>
          </cell>
          <cell r="AH78">
            <v>26424</v>
          </cell>
          <cell r="AI78">
            <v>11647</v>
          </cell>
          <cell r="AJ78">
            <v>11924</v>
          </cell>
          <cell r="AK78">
            <v>12222</v>
          </cell>
          <cell r="AL78">
            <v>11823</v>
          </cell>
          <cell r="AM78">
            <v>11907</v>
          </cell>
          <cell r="AN78">
            <v>12712</v>
          </cell>
          <cell r="AO78">
            <v>13403</v>
          </cell>
          <cell r="AP78">
            <v>11728</v>
          </cell>
          <cell r="AQ78">
            <v>7329.8</v>
          </cell>
          <cell r="AR78">
            <v>7062</v>
          </cell>
          <cell r="AS78">
            <v>8788</v>
          </cell>
          <cell r="AT78">
            <v>8031</v>
          </cell>
          <cell r="AU78">
            <v>10997</v>
          </cell>
          <cell r="AV78">
            <v>10853</v>
          </cell>
          <cell r="AW78">
            <v>9874</v>
          </cell>
          <cell r="AX78">
            <v>9318</v>
          </cell>
          <cell r="AY78">
            <v>7603</v>
          </cell>
          <cell r="AZ78">
            <v>8351</v>
          </cell>
          <cell r="BA78">
            <v>9076</v>
          </cell>
          <cell r="BB78">
            <v>7538</v>
          </cell>
          <cell r="BC78">
            <v>9003</v>
          </cell>
          <cell r="BD78">
            <v>8715</v>
          </cell>
          <cell r="BE78">
            <v>10259</v>
          </cell>
          <cell r="BF78">
            <v>8769.4500000000007</v>
          </cell>
          <cell r="BG78">
            <v>10198.94</v>
          </cell>
          <cell r="BH78">
            <v>9724.52</v>
          </cell>
          <cell r="BI78">
            <v>10872.88</v>
          </cell>
          <cell r="BJ78">
            <v>11374.03</v>
          </cell>
          <cell r="BK78">
            <v>15079.14</v>
          </cell>
          <cell r="BL78">
            <v>18429.740000000002</v>
          </cell>
          <cell r="BM78">
            <v>16509.52</v>
          </cell>
          <cell r="BP78">
            <v>16510</v>
          </cell>
          <cell r="BQ78">
            <v>10873</v>
          </cell>
          <cell r="BR78">
            <v>15079</v>
          </cell>
          <cell r="BS78">
            <v>18430</v>
          </cell>
          <cell r="BT78">
            <v>10199</v>
          </cell>
          <cell r="BU78">
            <v>5637</v>
          </cell>
          <cell r="BV78">
            <v>0.51800000000000002</v>
          </cell>
          <cell r="BW78">
            <v>1431</v>
          </cell>
          <cell r="BY78">
            <v>-1920</v>
          </cell>
          <cell r="BZ78">
            <v>4880</v>
          </cell>
          <cell r="CA78">
            <v>0.47799999999999998</v>
          </cell>
        </row>
        <row r="79">
          <cell r="R79" t="str">
            <v xml:space="preserve">2100501      </v>
          </cell>
          <cell r="S79" t="str">
            <v>Compromisos de préstamos concedidos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8340</v>
          </cell>
          <cell r="AF79">
            <v>8018</v>
          </cell>
          <cell r="AG79">
            <v>25057</v>
          </cell>
          <cell r="AH79">
            <v>13056</v>
          </cell>
          <cell r="AI79">
            <v>1473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W79">
            <v>0</v>
          </cell>
          <cell r="BY79">
            <v>0</v>
          </cell>
          <cell r="BZ79">
            <v>0</v>
          </cell>
          <cell r="CA79" t="e">
            <v>#DIV/0!</v>
          </cell>
        </row>
        <row r="80">
          <cell r="R80" t="str">
            <v xml:space="preserve">2100502      </v>
          </cell>
          <cell r="S80" t="str">
            <v>Garantías financieras concedidas</v>
          </cell>
          <cell r="X80">
            <v>522</v>
          </cell>
          <cell r="Y80">
            <v>700</v>
          </cell>
          <cell r="Z80">
            <v>707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5838</v>
          </cell>
          <cell r="AF80">
            <v>6155</v>
          </cell>
          <cell r="AG80">
            <v>5651</v>
          </cell>
          <cell r="AH80">
            <v>6122</v>
          </cell>
          <cell r="AI80">
            <v>1942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W80">
            <v>0</v>
          </cell>
          <cell r="BY80">
            <v>0</v>
          </cell>
          <cell r="BZ80">
            <v>0</v>
          </cell>
          <cell r="CA80" t="e">
            <v>#DIV/0!</v>
          </cell>
        </row>
        <row r="81">
          <cell r="R81" t="str">
            <v xml:space="preserve">2100503      </v>
          </cell>
          <cell r="S81" t="str">
            <v>Otros compromisos concedidos</v>
          </cell>
          <cell r="X81">
            <v>18665</v>
          </cell>
          <cell r="Y81">
            <v>18444</v>
          </cell>
          <cell r="Z81">
            <v>19044</v>
          </cell>
          <cell r="AA81">
            <v>22206</v>
          </cell>
          <cell r="AB81">
            <v>24872</v>
          </cell>
          <cell r="AC81">
            <v>23640</v>
          </cell>
          <cell r="AD81">
            <v>23374</v>
          </cell>
          <cell r="AE81">
            <v>29631</v>
          </cell>
          <cell r="AF81">
            <v>21436</v>
          </cell>
          <cell r="AG81">
            <v>13986</v>
          </cell>
          <cell r="AH81">
            <v>7247</v>
          </cell>
          <cell r="AI81">
            <v>8232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W81">
            <v>0</v>
          </cell>
          <cell r="BY81">
            <v>0</v>
          </cell>
          <cell r="BZ81">
            <v>0</v>
          </cell>
          <cell r="CA81" t="e">
            <v>#DIV/0!</v>
          </cell>
        </row>
        <row r="82">
          <cell r="R82" t="str">
            <v xml:space="preserve">1040201      </v>
          </cell>
          <cell r="S82" t="str">
            <v>Intermediarios financieros y a Cartera Renta Fija</v>
          </cell>
          <cell r="X82">
            <v>-629</v>
          </cell>
          <cell r="Y82">
            <v>-2471</v>
          </cell>
          <cell r="Z82">
            <v>-2664</v>
          </cell>
          <cell r="AA82">
            <v>-2698</v>
          </cell>
          <cell r="AB82">
            <v>-7181</v>
          </cell>
          <cell r="AC82">
            <v>-4592</v>
          </cell>
          <cell r="AD82">
            <v>-74</v>
          </cell>
          <cell r="AE82">
            <v>-2302</v>
          </cell>
          <cell r="AF82">
            <v>-1714</v>
          </cell>
          <cell r="AG82">
            <v>-5100</v>
          </cell>
          <cell r="AH82">
            <v>-4957</v>
          </cell>
          <cell r="AI82">
            <v>-4815</v>
          </cell>
          <cell r="AJ82">
            <v>-6108</v>
          </cell>
          <cell r="AK82">
            <v>-4516</v>
          </cell>
          <cell r="AL82">
            <v>-4648</v>
          </cell>
          <cell r="AM82">
            <v>-4774</v>
          </cell>
          <cell r="AN82">
            <v>-4940</v>
          </cell>
          <cell r="AO82">
            <v>-5216</v>
          </cell>
          <cell r="AP82">
            <v>-5183</v>
          </cell>
          <cell r="AQ82">
            <v>-5248.7</v>
          </cell>
          <cell r="AR82">
            <v>-5149</v>
          </cell>
          <cell r="AS82">
            <v>-5466</v>
          </cell>
          <cell r="AT82">
            <v>-5522</v>
          </cell>
          <cell r="AU82">
            <v>-5535</v>
          </cell>
          <cell r="AV82">
            <v>-5450</v>
          </cell>
          <cell r="AW82">
            <v>-5460</v>
          </cell>
          <cell r="AX82">
            <v>-5431</v>
          </cell>
          <cell r="AY82">
            <v>-5476</v>
          </cell>
          <cell r="AZ82">
            <v>-5436</v>
          </cell>
          <cell r="BA82">
            <v>-5460</v>
          </cell>
          <cell r="BB82">
            <v>-5508</v>
          </cell>
          <cell r="BC82">
            <v>-5507</v>
          </cell>
          <cell r="BD82">
            <v>-5495</v>
          </cell>
          <cell r="BE82">
            <v>-7967</v>
          </cell>
          <cell r="BF82">
            <v>-14103.53</v>
          </cell>
          <cell r="BG82">
            <v>-5682.52</v>
          </cell>
          <cell r="BH82">
            <v>-5626.96</v>
          </cell>
          <cell r="BI82">
            <v>-5932.88</v>
          </cell>
          <cell r="BJ82">
            <v>-8732.89</v>
          </cell>
          <cell r="BK82">
            <v>-11140.25</v>
          </cell>
          <cell r="BL82">
            <v>-11476.06</v>
          </cell>
          <cell r="BM82">
            <v>-13693.72</v>
          </cell>
          <cell r="BP82">
            <v>-13694</v>
          </cell>
          <cell r="BQ82">
            <v>-5933</v>
          </cell>
          <cell r="BR82">
            <v>-11140</v>
          </cell>
          <cell r="BS82">
            <v>-11476</v>
          </cell>
          <cell r="BT82">
            <v>-5683</v>
          </cell>
          <cell r="BU82">
            <v>-7761</v>
          </cell>
          <cell r="BV82">
            <v>1.3080000000000001</v>
          </cell>
          <cell r="BW82">
            <v>-2554</v>
          </cell>
          <cell r="BY82">
            <v>-2218</v>
          </cell>
          <cell r="BZ82">
            <v>-5457</v>
          </cell>
          <cell r="CA82">
            <v>0.96</v>
          </cell>
        </row>
        <row r="83">
          <cell r="R83" t="str">
            <v xml:space="preserve">10402011     </v>
          </cell>
          <cell r="S83" t="str">
            <v>CV.esp.AF.val.indv-Ant.dist.ptmos.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W83">
            <v>0</v>
          </cell>
          <cell r="BY83">
            <v>0</v>
          </cell>
        </row>
        <row r="84">
          <cell r="R84" t="str">
            <v xml:space="preserve">10402012     </v>
          </cell>
          <cell r="S84" t="str">
            <v>C.V.esp.AF.val.colec-Ant.dist.ptmos.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W84">
            <v>0</v>
          </cell>
          <cell r="BY84">
            <v>0</v>
          </cell>
        </row>
        <row r="85">
          <cell r="R85" t="str">
            <v xml:space="preserve">10402013     </v>
          </cell>
          <cell r="S85" t="str">
            <v>CV.colec.pdas.incur-Ant.dist.ptmos.</v>
          </cell>
          <cell r="X85">
            <v>-629</v>
          </cell>
          <cell r="Y85">
            <v>-2471</v>
          </cell>
          <cell r="Z85">
            <v>-2664</v>
          </cell>
          <cell r="AA85">
            <v>-2698</v>
          </cell>
          <cell r="AB85">
            <v>-7181</v>
          </cell>
          <cell r="AC85">
            <v>-4592</v>
          </cell>
          <cell r="AD85">
            <v>-74</v>
          </cell>
          <cell r="AE85">
            <v>-2302</v>
          </cell>
          <cell r="AF85">
            <v>-1714</v>
          </cell>
          <cell r="AG85">
            <v>-5100</v>
          </cell>
          <cell r="AH85">
            <v>-4957</v>
          </cell>
          <cell r="AI85">
            <v>-4815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W85">
            <v>0</v>
          </cell>
          <cell r="BY85">
            <v>0</v>
          </cell>
        </row>
        <row r="87">
          <cell r="S87" t="str">
            <v>Comprobación resto de ajustes valoración préstamos</v>
          </cell>
          <cell r="X87">
            <v>0</v>
          </cell>
          <cell r="Y87">
            <v>1</v>
          </cell>
          <cell r="Z87">
            <v>-1</v>
          </cell>
          <cell r="AA87">
            <v>0</v>
          </cell>
          <cell r="AB87">
            <v>0</v>
          </cell>
          <cell r="AC87">
            <v>-1</v>
          </cell>
          <cell r="AD87">
            <v>-1</v>
          </cell>
          <cell r="AE87">
            <v>1</v>
          </cell>
          <cell r="AF87">
            <v>0</v>
          </cell>
          <cell r="AG87">
            <v>0</v>
          </cell>
          <cell r="AH87">
            <v>0</v>
          </cell>
          <cell r="AI87">
            <v>1</v>
          </cell>
          <cell r="AJ87">
            <v>0</v>
          </cell>
          <cell r="AK87">
            <v>0</v>
          </cell>
          <cell r="AL87">
            <v>1</v>
          </cell>
          <cell r="AM87">
            <v>0</v>
          </cell>
          <cell r="AN87">
            <v>-1</v>
          </cell>
          <cell r="AO87">
            <v>0</v>
          </cell>
          <cell r="AP87">
            <v>0</v>
          </cell>
          <cell r="AQ87">
            <v>-0.1</v>
          </cell>
          <cell r="AR87">
            <v>1</v>
          </cell>
          <cell r="AS87">
            <v>-1</v>
          </cell>
          <cell r="AT87">
            <v>1</v>
          </cell>
          <cell r="AU87">
            <v>-1</v>
          </cell>
          <cell r="AV87">
            <v>0</v>
          </cell>
          <cell r="AW87">
            <v>0</v>
          </cell>
          <cell r="AX87">
            <v>1</v>
          </cell>
          <cell r="AY87">
            <v>1</v>
          </cell>
          <cell r="AZ87">
            <v>1</v>
          </cell>
          <cell r="BA87">
            <v>-1</v>
          </cell>
          <cell r="BB87">
            <v>1</v>
          </cell>
          <cell r="BC87">
            <v>0</v>
          </cell>
          <cell r="BD87">
            <v>0</v>
          </cell>
          <cell r="BE87">
            <v>-1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</row>
        <row r="88">
          <cell r="S88" t="str">
            <v>Comprobación deterioro anticipos apartados</v>
          </cell>
          <cell r="X88">
            <v>0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>
            <v>0</v>
          </cell>
          <cell r="AD88">
            <v>1</v>
          </cell>
          <cell r="AE88">
            <v>0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</row>
        <row r="90">
          <cell r="S90" t="str">
            <v>comprobación deterioro de los riesgos y compromisos contingentes apartados</v>
          </cell>
          <cell r="X90">
            <v>0</v>
          </cell>
          <cell r="Y90">
            <v>0</v>
          </cell>
          <cell r="Z90">
            <v>-1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-1</v>
          </cell>
          <cell r="AF90">
            <v>1</v>
          </cell>
          <cell r="AG90">
            <v>-1</v>
          </cell>
          <cell r="AH90">
            <v>-1</v>
          </cell>
          <cell r="AI90">
            <v>0</v>
          </cell>
          <cell r="AU90">
            <v>33730233</v>
          </cell>
          <cell r="AY90">
            <v>35093724</v>
          </cell>
          <cell r="BC90">
            <v>36949821</v>
          </cell>
          <cell r="BD90">
            <v>36716619</v>
          </cell>
          <cell r="BE90">
            <v>37714383</v>
          </cell>
          <cell r="BF90">
            <v>36910792</v>
          </cell>
          <cell r="BG90">
            <v>37066917</v>
          </cell>
        </row>
        <row r="91">
          <cell r="S91" t="str">
            <v>comprobación deterioro cartera de renta fija apartados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</row>
        <row r="92">
          <cell r="R92" t="str">
            <v>GAPLTD</v>
          </cell>
          <cell r="S92" t="str">
            <v>GAP DE NEGOCIO</v>
          </cell>
          <cell r="AI92">
            <v>-2719617</v>
          </cell>
          <cell r="AJ92">
            <v>-2461456</v>
          </cell>
          <cell r="AK92">
            <v>-1324330</v>
          </cell>
          <cell r="AL92">
            <v>-1181247</v>
          </cell>
          <cell r="AM92">
            <v>-491370</v>
          </cell>
          <cell r="AN92">
            <v>19971</v>
          </cell>
          <cell r="AO92">
            <v>941860</v>
          </cell>
          <cell r="AP92">
            <v>1560219</v>
          </cell>
          <cell r="AQ92">
            <v>1569745</v>
          </cell>
          <cell r="AR92">
            <v>2263652</v>
          </cell>
          <cell r="AS92">
            <v>3134257</v>
          </cell>
          <cell r="AT92">
            <v>3929222</v>
          </cell>
          <cell r="AU92">
            <v>3672320</v>
          </cell>
          <cell r="AV92">
            <v>4568296</v>
          </cell>
          <cell r="AW92">
            <v>5176574</v>
          </cell>
          <cell r="AX92">
            <v>5964502</v>
          </cell>
          <cell r="AY92">
            <v>5695785</v>
          </cell>
          <cell r="AZ92">
            <v>6516942</v>
          </cell>
          <cell r="BA92">
            <v>6815856</v>
          </cell>
          <cell r="BB92">
            <v>6477719</v>
          </cell>
          <cell r="BC92">
            <v>4910847</v>
          </cell>
          <cell r="BD92">
            <v>5845068</v>
          </cell>
          <cell r="BE92">
            <v>5948764</v>
          </cell>
          <cell r="BF92">
            <v>7262007.6200000001</v>
          </cell>
          <cell r="BG92">
            <v>7712346.5499999998</v>
          </cell>
          <cell r="BH92">
            <v>7535044.6299999999</v>
          </cell>
          <cell r="BI92">
            <v>8418445.3900000006</v>
          </cell>
          <cell r="BJ92">
            <v>9326879.4100000001</v>
          </cell>
          <cell r="BK92">
            <v>9744439.2100000009</v>
          </cell>
          <cell r="BL92">
            <v>9318551.1300000008</v>
          </cell>
          <cell r="BM92">
            <v>9012297.0500000007</v>
          </cell>
          <cell r="BP92">
            <v>9012297</v>
          </cell>
          <cell r="BQ92">
            <v>8418445</v>
          </cell>
          <cell r="BR92">
            <v>9744439</v>
          </cell>
          <cell r="BS92">
            <v>9318551</v>
          </cell>
          <cell r="BT92">
            <v>7712347</v>
          </cell>
          <cell r="BU92">
            <v>593852</v>
          </cell>
          <cell r="BV92">
            <v>7.0999999999999994E-2</v>
          </cell>
          <cell r="BW92">
            <v>-732142</v>
          </cell>
          <cell r="BX92">
            <v>-7.4999999999999997E-2</v>
          </cell>
          <cell r="BY92">
            <v>-306254</v>
          </cell>
          <cell r="BZ92">
            <v>2032092</v>
          </cell>
          <cell r="CA92">
            <v>0.26300000000000001</v>
          </cell>
        </row>
        <row r="93">
          <cell r="R93" t="str">
            <v>NEGGEST</v>
          </cell>
          <cell r="S93" t="str">
            <v>NEGOCIO GESTIONADO</v>
          </cell>
          <cell r="V93">
            <v>74922766</v>
          </cell>
          <cell r="W93">
            <v>66704233</v>
          </cell>
          <cell r="X93">
            <v>70623667</v>
          </cell>
          <cell r="Y93">
            <v>73424329</v>
          </cell>
          <cell r="Z93">
            <v>72407121</v>
          </cell>
          <cell r="AA93">
            <v>71931107</v>
          </cell>
          <cell r="AB93">
            <v>70820455</v>
          </cell>
          <cell r="AC93">
            <v>70504187</v>
          </cell>
          <cell r="AD93">
            <v>69596021</v>
          </cell>
          <cell r="AE93">
            <v>69747024</v>
          </cell>
          <cell r="AF93">
            <v>70633756</v>
          </cell>
          <cell r="AG93">
            <v>71252959</v>
          </cell>
          <cell r="AH93">
            <v>71009248</v>
          </cell>
          <cell r="AI93">
            <v>71804724</v>
          </cell>
          <cell r="AJ93">
            <v>74021505</v>
          </cell>
          <cell r="AK93">
            <v>74828136</v>
          </cell>
          <cell r="AL93">
            <v>74682303</v>
          </cell>
          <cell r="AM93">
            <v>76023761</v>
          </cell>
          <cell r="AN93">
            <v>76491084</v>
          </cell>
          <cell r="AO93">
            <v>76987985</v>
          </cell>
          <cell r="AP93">
            <v>77292128</v>
          </cell>
          <cell r="AQ93">
            <v>79642631.299999997</v>
          </cell>
          <cell r="AR93">
            <v>80535198</v>
          </cell>
          <cell r="AS93">
            <v>85808565</v>
          </cell>
          <cell r="AT93">
            <v>86703065</v>
          </cell>
          <cell r="AU93">
            <v>88471621</v>
          </cell>
          <cell r="AV93">
            <v>89598682</v>
          </cell>
          <cell r="AW93">
            <v>91832114</v>
          </cell>
          <cell r="AX93">
            <v>93627538</v>
          </cell>
          <cell r="AY93">
            <v>95314753</v>
          </cell>
          <cell r="AZ93">
            <v>95251447</v>
          </cell>
          <cell r="BA93">
            <v>97112748</v>
          </cell>
          <cell r="BB93">
            <v>97903222</v>
          </cell>
          <cell r="BC93">
            <v>98642380</v>
          </cell>
          <cell r="BD93">
            <v>99750356</v>
          </cell>
          <cell r="BE93">
            <v>99680679</v>
          </cell>
          <cell r="BF93">
            <v>97843994.409999996</v>
          </cell>
          <cell r="BG93">
            <v>98623080.049999997</v>
          </cell>
          <cell r="BH93">
            <v>99089459.879999995</v>
          </cell>
          <cell r="BI93">
            <v>100461241.29000001</v>
          </cell>
          <cell r="BJ93">
            <v>101011595.17</v>
          </cell>
          <cell r="BK93">
            <v>104418165.02</v>
          </cell>
          <cell r="BL93">
            <v>105316654.51000001</v>
          </cell>
          <cell r="BM93">
            <v>108669545.28</v>
          </cell>
        </row>
        <row r="94">
          <cell r="R94" t="str">
            <v>INVGEST</v>
          </cell>
          <cell r="S94" t="str">
            <v>INVERSIÓN GESTIONADA</v>
          </cell>
          <cell r="V94">
            <v>37248700</v>
          </cell>
          <cell r="W94">
            <v>33415672</v>
          </cell>
          <cell r="X94">
            <v>33297304</v>
          </cell>
          <cell r="Y94">
            <v>33460985</v>
          </cell>
          <cell r="Z94">
            <v>33289668</v>
          </cell>
          <cell r="AA94">
            <v>32588695</v>
          </cell>
          <cell r="AB94">
            <v>32404174</v>
          </cell>
          <cell r="AC94">
            <v>31767190</v>
          </cell>
          <cell r="AD94">
            <v>31444589</v>
          </cell>
          <cell r="AE94">
            <v>31508584</v>
          </cell>
          <cell r="AF94">
            <v>31739439</v>
          </cell>
          <cell r="AG94">
            <v>31973735</v>
          </cell>
          <cell r="AH94">
            <v>31555303</v>
          </cell>
          <cell r="AI94">
            <v>31611960</v>
          </cell>
          <cell r="AJ94">
            <v>31835550</v>
          </cell>
          <cell r="AK94">
            <v>31660365</v>
          </cell>
          <cell r="AL94">
            <v>31552648</v>
          </cell>
          <cell r="AM94">
            <v>31755114</v>
          </cell>
          <cell r="AN94">
            <v>31893754</v>
          </cell>
          <cell r="AO94">
            <v>31600210</v>
          </cell>
          <cell r="AP94">
            <v>31358203</v>
          </cell>
          <cell r="AQ94">
            <v>31641530.300000001</v>
          </cell>
          <cell r="AR94">
            <v>32019821</v>
          </cell>
          <cell r="AS94">
            <v>32999210</v>
          </cell>
          <cell r="AT94">
            <v>33699392</v>
          </cell>
          <cell r="AU94">
            <v>34306702</v>
          </cell>
          <cell r="AV94">
            <v>34463731</v>
          </cell>
          <cell r="AW94">
            <v>35026227</v>
          </cell>
          <cell r="AX94">
            <v>35132875</v>
          </cell>
          <cell r="AY94">
            <v>35677940</v>
          </cell>
          <cell r="AZ94">
            <v>35940035</v>
          </cell>
          <cell r="BA94">
            <v>36790353</v>
          </cell>
          <cell r="BB94">
            <v>36745845</v>
          </cell>
          <cell r="BC94">
            <v>37623711</v>
          </cell>
          <cell r="BD94">
            <v>37430829</v>
          </cell>
          <cell r="BE94">
            <v>38428733</v>
          </cell>
          <cell r="BF94">
            <v>37633617.409999996</v>
          </cell>
          <cell r="BG94">
            <v>37949937.049999997</v>
          </cell>
          <cell r="BH94">
            <v>37843630.880000003</v>
          </cell>
          <cell r="BI94">
            <v>38578674.289999999</v>
          </cell>
          <cell r="BJ94">
            <v>38079386.170000002</v>
          </cell>
          <cell r="BK94">
            <v>39667626.020000003</v>
          </cell>
          <cell r="BL94">
            <v>39920044.509999998</v>
          </cell>
          <cell r="BM94">
            <v>41537282.280000001</v>
          </cell>
        </row>
        <row r="95">
          <cell r="R95" t="str">
            <v>ICN</v>
          </cell>
          <cell r="S95" t="str">
            <v>INVERSIÓN CREDITICIA SANA</v>
          </cell>
          <cell r="V95">
            <v>30539478</v>
          </cell>
          <cell r="W95">
            <v>27228237</v>
          </cell>
          <cell r="X95">
            <v>27215753</v>
          </cell>
          <cell r="Y95">
            <v>27559819</v>
          </cell>
          <cell r="Z95">
            <v>27543216</v>
          </cell>
          <cell r="AA95">
            <v>27133910</v>
          </cell>
          <cell r="AB95">
            <v>27094009</v>
          </cell>
          <cell r="AC95">
            <v>26847535</v>
          </cell>
          <cell r="AD95">
            <v>26716403</v>
          </cell>
          <cell r="AE95">
            <v>26934116</v>
          </cell>
          <cell r="AF95">
            <v>27272137</v>
          </cell>
          <cell r="AG95">
            <v>27740977</v>
          </cell>
          <cell r="AH95">
            <v>27539124</v>
          </cell>
          <cell r="AI95">
            <v>27968392</v>
          </cell>
          <cell r="AJ95">
            <v>28412853</v>
          </cell>
          <cell r="AK95">
            <v>28702394</v>
          </cell>
          <cell r="AL95">
            <v>28710305</v>
          </cell>
          <cell r="AM95">
            <v>29126027</v>
          </cell>
          <cell r="AN95">
            <v>29362305</v>
          </cell>
          <cell r="AO95">
            <v>29232203</v>
          </cell>
          <cell r="AP95">
            <v>29123307</v>
          </cell>
          <cell r="AQ95">
            <v>29574566.100000001</v>
          </cell>
          <cell r="AR95">
            <v>30013962</v>
          </cell>
          <cell r="AS95">
            <v>31082845</v>
          </cell>
          <cell r="AT95">
            <v>31845381</v>
          </cell>
          <cell r="AU95">
            <v>32545816</v>
          </cell>
          <cell r="AV95">
            <v>32803990</v>
          </cell>
          <cell r="AW95">
            <v>33448038</v>
          </cell>
          <cell r="AX95">
            <v>33629529</v>
          </cell>
          <cell r="AY95">
            <v>34273041</v>
          </cell>
          <cell r="AZ95">
            <v>34660587</v>
          </cell>
          <cell r="BA95">
            <v>35601483</v>
          </cell>
          <cell r="BB95">
            <v>35581817</v>
          </cell>
          <cell r="BC95">
            <v>36542757</v>
          </cell>
          <cell r="BD95">
            <v>36407081</v>
          </cell>
          <cell r="BE95">
            <v>37481721</v>
          </cell>
          <cell r="BF95">
            <v>36708272.579999998</v>
          </cell>
          <cell r="BG95">
            <v>36982416.75</v>
          </cell>
          <cell r="BH95">
            <v>36890376.630000003</v>
          </cell>
          <cell r="BI95">
            <v>37625916.630000003</v>
          </cell>
          <cell r="BJ95">
            <v>37095758.390000001</v>
          </cell>
          <cell r="BK95">
            <v>38584345.280000001</v>
          </cell>
          <cell r="BL95">
            <v>38856080.649999999</v>
          </cell>
          <cell r="BM95">
            <v>40475129.240000002</v>
          </cell>
          <cell r="BP95">
            <v>40475129</v>
          </cell>
          <cell r="BQ95">
            <v>37625917</v>
          </cell>
          <cell r="BR95">
            <v>38584345</v>
          </cell>
          <cell r="BS95">
            <v>38856081</v>
          </cell>
          <cell r="BT95">
            <v>36982417</v>
          </cell>
          <cell r="BU95">
            <v>2849212</v>
          </cell>
          <cell r="BV95">
            <v>7.5700000000000003E-2</v>
          </cell>
          <cell r="BW95">
            <v>1890784</v>
          </cell>
          <cell r="BX95">
            <v>4.9000000000000002E-2</v>
          </cell>
          <cell r="BY95">
            <v>1619048</v>
          </cell>
          <cell r="BZ95">
            <v>1601928</v>
          </cell>
          <cell r="CA95">
            <v>4.3299999999999998E-2</v>
          </cell>
        </row>
        <row r="96">
          <cell r="R96" t="str">
            <v>ICNAP</v>
          </cell>
          <cell r="S96" t="str">
            <v xml:space="preserve">  Administraciones públicas (090)</v>
          </cell>
          <cell r="X96">
            <v>1133036</v>
          </cell>
          <cell r="Y96">
            <v>1139846</v>
          </cell>
          <cell r="Z96">
            <v>1121137</v>
          </cell>
          <cell r="AA96">
            <v>881179</v>
          </cell>
          <cell r="AB96">
            <v>1072338</v>
          </cell>
          <cell r="AC96">
            <v>944471</v>
          </cell>
          <cell r="AD96">
            <v>902541</v>
          </cell>
          <cell r="AE96">
            <v>897098</v>
          </cell>
          <cell r="AF96">
            <v>932184</v>
          </cell>
          <cell r="AG96">
            <v>1001461</v>
          </cell>
          <cell r="AH96">
            <v>886228</v>
          </cell>
          <cell r="AI96">
            <v>793202</v>
          </cell>
          <cell r="AJ96">
            <v>831068</v>
          </cell>
          <cell r="AK96">
            <v>798378</v>
          </cell>
          <cell r="AL96">
            <v>789205</v>
          </cell>
          <cell r="AM96">
            <v>714967</v>
          </cell>
          <cell r="AN96">
            <v>754468</v>
          </cell>
          <cell r="AO96">
            <v>770007</v>
          </cell>
          <cell r="AP96">
            <v>705014</v>
          </cell>
          <cell r="AQ96">
            <v>469024.2</v>
          </cell>
          <cell r="AR96">
            <v>598574</v>
          </cell>
          <cell r="AS96">
            <v>639525</v>
          </cell>
          <cell r="AT96">
            <v>925429</v>
          </cell>
          <cell r="AU96">
            <v>923976</v>
          </cell>
          <cell r="AV96">
            <v>1305193</v>
          </cell>
          <cell r="AW96">
            <v>1444667</v>
          </cell>
          <cell r="AX96">
            <v>1583694</v>
          </cell>
          <cell r="AY96">
            <v>1440580</v>
          </cell>
          <cell r="AZ96">
            <v>1477584</v>
          </cell>
          <cell r="BA96">
            <v>1618646</v>
          </cell>
          <cell r="BB96">
            <v>1629795</v>
          </cell>
          <cell r="BC96">
            <v>1875727</v>
          </cell>
          <cell r="BD96">
            <v>2156173</v>
          </cell>
          <cell r="BE96">
            <v>2622751</v>
          </cell>
          <cell r="BF96">
            <v>2359570.2000000002</v>
          </cell>
          <cell r="BG96">
            <v>2668150.44</v>
          </cell>
          <cell r="BH96">
            <v>2758800.8</v>
          </cell>
          <cell r="BI96">
            <v>2932250.52</v>
          </cell>
          <cell r="BJ96">
            <v>2464446.65</v>
          </cell>
          <cell r="BK96">
            <v>2872076.79</v>
          </cell>
          <cell r="BL96">
            <v>2681226.7000000002</v>
          </cell>
          <cell r="BM96">
            <v>2742176.3</v>
          </cell>
          <cell r="BP96">
            <v>2742176</v>
          </cell>
          <cell r="BQ96">
            <v>2932251</v>
          </cell>
          <cell r="BR96">
            <v>2872077</v>
          </cell>
          <cell r="BS96">
            <v>2681227</v>
          </cell>
          <cell r="BT96">
            <v>2668150</v>
          </cell>
          <cell r="BU96">
            <v>-190075</v>
          </cell>
          <cell r="BV96">
            <v>-6.5000000000000002E-2</v>
          </cell>
          <cell r="BW96">
            <v>-129901</v>
          </cell>
          <cell r="BX96">
            <v>-4.4999999999999998E-2</v>
          </cell>
          <cell r="BY96">
            <v>60949</v>
          </cell>
          <cell r="BZ96">
            <v>203927</v>
          </cell>
          <cell r="CA96">
            <v>7.5999999999999998E-2</v>
          </cell>
        </row>
        <row r="97">
          <cell r="R97" t="str">
            <v>ICNSF</v>
          </cell>
          <cell r="S97" t="str">
            <v xml:space="preserve">  Otras sociedades financieras (110)</v>
          </cell>
          <cell r="X97">
            <v>421534</v>
          </cell>
          <cell r="Y97">
            <v>685146</v>
          </cell>
          <cell r="Z97">
            <v>813486</v>
          </cell>
          <cell r="AA97">
            <v>609761</v>
          </cell>
          <cell r="AB97">
            <v>515863</v>
          </cell>
          <cell r="AC97">
            <v>469382</v>
          </cell>
          <cell r="AD97">
            <v>503123</v>
          </cell>
          <cell r="AE97">
            <v>578910</v>
          </cell>
          <cell r="AF97">
            <v>590077</v>
          </cell>
          <cell r="AG97">
            <v>692071</v>
          </cell>
          <cell r="AH97">
            <v>638606</v>
          </cell>
          <cell r="AI97">
            <v>643554</v>
          </cell>
          <cell r="AJ97">
            <v>937329</v>
          </cell>
          <cell r="AK97">
            <v>893060</v>
          </cell>
          <cell r="AL97">
            <v>915709</v>
          </cell>
          <cell r="AM97">
            <v>1136795</v>
          </cell>
          <cell r="AN97">
            <v>1200019</v>
          </cell>
          <cell r="AO97">
            <v>1109622</v>
          </cell>
          <cell r="AP97">
            <v>1113304</v>
          </cell>
          <cell r="AQ97">
            <v>1155548.8</v>
          </cell>
          <cell r="AR97">
            <v>1257604</v>
          </cell>
          <cell r="AS97">
            <v>1320637</v>
          </cell>
          <cell r="AT97">
            <v>1302819</v>
          </cell>
          <cell r="AU97">
            <v>1352769</v>
          </cell>
          <cell r="AV97">
            <v>1108121</v>
          </cell>
          <cell r="AW97">
            <v>1131634</v>
          </cell>
          <cell r="AX97">
            <v>1178762</v>
          </cell>
          <cell r="AY97">
            <v>1335950</v>
          </cell>
          <cell r="AZ97">
            <v>1515783</v>
          </cell>
          <cell r="BA97">
            <v>1660967</v>
          </cell>
          <cell r="BB97">
            <v>1684885</v>
          </cell>
          <cell r="BC97">
            <v>2051022</v>
          </cell>
          <cell r="BD97">
            <v>1831358</v>
          </cell>
          <cell r="BE97">
            <v>1748824</v>
          </cell>
          <cell r="BF97">
            <v>1562866.65</v>
          </cell>
          <cell r="BG97">
            <v>1587905.09</v>
          </cell>
          <cell r="BH97">
            <v>1548668.07</v>
          </cell>
          <cell r="BI97">
            <v>1383367.37</v>
          </cell>
          <cell r="BJ97">
            <v>1432304.26</v>
          </cell>
          <cell r="BK97">
            <v>1447589.33</v>
          </cell>
          <cell r="BL97">
            <v>1344875.87</v>
          </cell>
          <cell r="BM97">
            <v>1352919.19</v>
          </cell>
          <cell r="BP97">
            <v>1352919</v>
          </cell>
          <cell r="BQ97">
            <v>1383367</v>
          </cell>
          <cell r="BR97">
            <v>1447589</v>
          </cell>
          <cell r="BS97">
            <v>1344876</v>
          </cell>
          <cell r="BT97">
            <v>1587905</v>
          </cell>
          <cell r="BU97">
            <v>-30448</v>
          </cell>
          <cell r="BV97">
            <v>-2.1999999999999999E-2</v>
          </cell>
          <cell r="BW97">
            <v>-94670</v>
          </cell>
          <cell r="BX97">
            <v>-6.5000000000000002E-2</v>
          </cell>
          <cell r="BY97">
            <v>8043</v>
          </cell>
          <cell r="BZ97">
            <v>-140316</v>
          </cell>
          <cell r="CA97">
            <v>-8.7999999999999995E-2</v>
          </cell>
        </row>
        <row r="98">
          <cell r="R98" t="str">
            <v>ICNSNF</v>
          </cell>
          <cell r="S98" t="str">
            <v xml:space="preserve">  Sociedades no financieras (120)</v>
          </cell>
          <cell r="X98">
            <v>6855268</v>
          </cell>
          <cell r="Y98">
            <v>6898706</v>
          </cell>
          <cell r="Z98">
            <v>6978782</v>
          </cell>
          <cell r="AA98">
            <v>7060534</v>
          </cell>
          <cell r="AB98">
            <v>7166480</v>
          </cell>
          <cell r="AC98">
            <v>7166891</v>
          </cell>
          <cell r="AD98">
            <v>7320586</v>
          </cell>
          <cell r="AE98">
            <v>7615505</v>
          </cell>
          <cell r="AF98">
            <v>8085377</v>
          </cell>
          <cell r="AG98">
            <v>8342179</v>
          </cell>
          <cell r="AH98">
            <v>8502229</v>
          </cell>
          <cell r="AI98">
            <v>8940240</v>
          </cell>
          <cell r="AJ98">
            <v>9269231</v>
          </cell>
          <cell r="AK98">
            <v>9574611</v>
          </cell>
          <cell r="AL98">
            <v>9735034</v>
          </cell>
          <cell r="AM98">
            <v>10027453</v>
          </cell>
          <cell r="AN98">
            <v>10348657</v>
          </cell>
          <cell r="AO98">
            <v>10210664</v>
          </cell>
          <cell r="AP98">
            <v>10336338</v>
          </cell>
          <cell r="AQ98">
            <v>10916699.199999999</v>
          </cell>
          <cell r="AR98">
            <v>11076279</v>
          </cell>
          <cell r="AS98">
            <v>12029563</v>
          </cell>
          <cell r="AT98">
            <v>12555369</v>
          </cell>
          <cell r="AU98">
            <v>13130639</v>
          </cell>
          <cell r="AV98">
            <v>13276419</v>
          </cell>
          <cell r="AW98">
            <v>13507229</v>
          </cell>
          <cell r="AX98">
            <v>13539100</v>
          </cell>
          <cell r="AY98">
            <v>14007333</v>
          </cell>
          <cell r="AZ98">
            <v>14175095</v>
          </cell>
          <cell r="BA98">
            <v>14398561</v>
          </cell>
          <cell r="BB98">
            <v>14472366</v>
          </cell>
          <cell r="BC98">
            <v>14910326</v>
          </cell>
          <cell r="BD98">
            <v>14926432</v>
          </cell>
          <cell r="BE98">
            <v>15389511</v>
          </cell>
          <cell r="BF98">
            <v>15532173.17</v>
          </cell>
          <cell r="BG98">
            <v>15497913.52</v>
          </cell>
          <cell r="BH98">
            <v>15455182.189999999</v>
          </cell>
          <cell r="BI98">
            <v>15727310.380000001</v>
          </cell>
          <cell r="BJ98">
            <v>15750988.59</v>
          </cell>
          <cell r="BK98">
            <v>16720703.25</v>
          </cell>
          <cell r="BL98">
            <v>17070887.82</v>
          </cell>
          <cell r="BM98">
            <v>17950595.210000001</v>
          </cell>
          <cell r="BP98">
            <v>17950595</v>
          </cell>
          <cell r="BQ98">
            <v>15727310</v>
          </cell>
          <cell r="BR98">
            <v>16720703</v>
          </cell>
          <cell r="BS98">
            <v>17070888</v>
          </cell>
          <cell r="BT98">
            <v>15497914</v>
          </cell>
          <cell r="BU98">
            <v>2223285</v>
          </cell>
          <cell r="BV98">
            <v>0.14099999999999999</v>
          </cell>
          <cell r="BW98">
            <v>1229892</v>
          </cell>
          <cell r="BX98">
            <v>7.3999999999999996E-2</v>
          </cell>
          <cell r="BY98">
            <v>879707</v>
          </cell>
          <cell r="BZ98">
            <v>1222789</v>
          </cell>
          <cell r="CA98">
            <v>7.9000000000000001E-2</v>
          </cell>
        </row>
        <row r="99">
          <cell r="R99" t="str">
            <v>ICNHO</v>
          </cell>
          <cell r="S99" t="str">
            <v xml:space="preserve">  Hogares (130)</v>
          </cell>
          <cell r="X99">
            <v>18754763</v>
          </cell>
          <cell r="Y99">
            <v>18747603</v>
          </cell>
          <cell r="Z99">
            <v>18541479</v>
          </cell>
          <cell r="AA99">
            <v>18475382</v>
          </cell>
          <cell r="AB99">
            <v>18231681</v>
          </cell>
          <cell r="AC99">
            <v>18158518</v>
          </cell>
          <cell r="AD99">
            <v>17870403</v>
          </cell>
          <cell r="AE99">
            <v>17697416</v>
          </cell>
          <cell r="AF99">
            <v>17483865</v>
          </cell>
          <cell r="AG99">
            <v>17469055</v>
          </cell>
          <cell r="AH99">
            <v>17263141</v>
          </cell>
          <cell r="AI99">
            <v>17316613</v>
          </cell>
          <cell r="AJ99">
            <v>17098894</v>
          </cell>
          <cell r="AK99">
            <v>17166538</v>
          </cell>
          <cell r="AL99">
            <v>16992026</v>
          </cell>
          <cell r="AM99">
            <v>16938334</v>
          </cell>
          <cell r="AN99">
            <v>16718577</v>
          </cell>
          <cell r="AO99">
            <v>16745427</v>
          </cell>
          <cell r="AP99">
            <v>16580556</v>
          </cell>
          <cell r="AQ99">
            <v>16632751.9</v>
          </cell>
          <cell r="AR99">
            <v>16694245</v>
          </cell>
          <cell r="AS99">
            <v>16633395</v>
          </cell>
          <cell r="AT99">
            <v>16592409</v>
          </cell>
          <cell r="AU99">
            <v>16664544</v>
          </cell>
          <cell r="AV99">
            <v>16654326</v>
          </cell>
          <cell r="AW99">
            <v>16897336</v>
          </cell>
          <cell r="AX99">
            <v>16867440</v>
          </cell>
          <cell r="AY99">
            <v>16997937</v>
          </cell>
          <cell r="AZ99">
            <v>16995559</v>
          </cell>
          <cell r="BA99">
            <v>17397215</v>
          </cell>
          <cell r="BB99">
            <v>17248076</v>
          </cell>
          <cell r="BC99">
            <v>17098867</v>
          </cell>
          <cell r="BD99">
            <v>16845858</v>
          </cell>
          <cell r="BE99">
            <v>17083267</v>
          </cell>
          <cell r="BF99">
            <v>16607775.01</v>
          </cell>
          <cell r="BG99">
            <v>16534275.699999999</v>
          </cell>
          <cell r="BH99">
            <v>16440395.57</v>
          </cell>
          <cell r="BI99">
            <v>16815069.359999999</v>
          </cell>
          <cell r="BJ99">
            <v>16586536.890000001</v>
          </cell>
          <cell r="BK99">
            <v>16685694.91</v>
          </cell>
          <cell r="BL99">
            <v>16790184.260000002</v>
          </cell>
          <cell r="BM99">
            <v>17458554.539999999</v>
          </cell>
          <cell r="BP99">
            <v>17458555</v>
          </cell>
          <cell r="BQ99">
            <v>16815069</v>
          </cell>
          <cell r="BR99">
            <v>16685695</v>
          </cell>
          <cell r="BS99">
            <v>16790184</v>
          </cell>
          <cell r="BT99">
            <v>16534276</v>
          </cell>
          <cell r="BU99">
            <v>643486</v>
          </cell>
          <cell r="BV99">
            <v>3.7999999999999999E-2</v>
          </cell>
          <cell r="BW99">
            <v>772860</v>
          </cell>
          <cell r="BX99">
            <v>4.5999999999999999E-2</v>
          </cell>
          <cell r="BY99">
            <v>668371</v>
          </cell>
          <cell r="BZ99">
            <v>151419</v>
          </cell>
          <cell r="CA99">
            <v>8.9999999999999993E-3</v>
          </cell>
        </row>
        <row r="100">
          <cell r="S100" t="str">
            <v>Cartera corporativa</v>
          </cell>
          <cell r="AS100">
            <v>459725</v>
          </cell>
          <cell r="AT100">
            <v>469355</v>
          </cell>
          <cell r="AU100">
            <v>473888</v>
          </cell>
          <cell r="AV100">
            <v>459931</v>
          </cell>
          <cell r="AW100">
            <v>467172</v>
          </cell>
          <cell r="AX100">
            <v>460533</v>
          </cell>
          <cell r="AY100">
            <v>491241</v>
          </cell>
          <cell r="AZ100">
            <v>496566</v>
          </cell>
          <cell r="BA100">
            <v>526094</v>
          </cell>
          <cell r="BB100">
            <v>546695</v>
          </cell>
          <cell r="BC100">
            <v>606815</v>
          </cell>
          <cell r="BD100">
            <v>647260</v>
          </cell>
          <cell r="BE100">
            <v>637368</v>
          </cell>
          <cell r="BF100">
            <v>645887.55000000005</v>
          </cell>
          <cell r="BG100">
            <v>694172</v>
          </cell>
          <cell r="BH100">
            <v>687330</v>
          </cell>
          <cell r="BI100">
            <v>767919</v>
          </cell>
          <cell r="BJ100">
            <v>861482</v>
          </cell>
          <cell r="BK100">
            <v>858281</v>
          </cell>
          <cell r="BL100">
            <v>968906</v>
          </cell>
          <cell r="BM100">
            <v>970884</v>
          </cell>
        </row>
        <row r="101">
          <cell r="R101" t="str">
            <v>REPOACN</v>
          </cell>
          <cell r="S101" t="str">
            <v xml:space="preserve">  Repo Activo</v>
          </cell>
          <cell r="X101">
            <v>177935</v>
          </cell>
          <cell r="Y101">
            <v>226603</v>
          </cell>
          <cell r="Z101">
            <v>0</v>
          </cell>
          <cell r="AA101">
            <v>380073</v>
          </cell>
          <cell r="AB101">
            <v>829059</v>
          </cell>
          <cell r="AC101">
            <v>632224</v>
          </cell>
          <cell r="AD101">
            <v>623374</v>
          </cell>
          <cell r="AE101">
            <v>339640</v>
          </cell>
          <cell r="AF101">
            <v>0</v>
          </cell>
          <cell r="AG101">
            <v>0</v>
          </cell>
          <cell r="AH101">
            <v>319486</v>
          </cell>
          <cell r="AI101">
            <v>0</v>
          </cell>
          <cell r="AJ101">
            <v>0</v>
          </cell>
          <cell r="AK101">
            <v>206605</v>
          </cell>
          <cell r="AL101">
            <v>0</v>
          </cell>
          <cell r="AM101">
            <v>0</v>
          </cell>
          <cell r="AN101">
            <v>0</v>
          </cell>
          <cell r="AO101">
            <v>204655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299451.98</v>
          </cell>
          <cell r="BL101">
            <v>0</v>
          </cell>
          <cell r="BM101">
            <v>0</v>
          </cell>
          <cell r="BP101">
            <v>0</v>
          </cell>
          <cell r="BQ101">
            <v>0</v>
          </cell>
          <cell r="BR101">
            <v>299452</v>
          </cell>
          <cell r="BS101">
            <v>0</v>
          </cell>
          <cell r="BT101">
            <v>0</v>
          </cell>
          <cell r="BU101">
            <v>0</v>
          </cell>
          <cell r="BV101" t="e">
            <v>#DIV/0!</v>
          </cell>
          <cell r="BW101">
            <v>-299452</v>
          </cell>
          <cell r="BX101">
            <v>-1</v>
          </cell>
          <cell r="BY101">
            <v>0</v>
          </cell>
          <cell r="BZ101">
            <v>299452</v>
          </cell>
          <cell r="CA101" t="e">
            <v>#DIV/0!</v>
          </cell>
        </row>
        <row r="102">
          <cell r="S102" t="str">
            <v>Entidades de credito</v>
          </cell>
          <cell r="X102">
            <v>354394</v>
          </cell>
          <cell r="Y102">
            <v>469348</v>
          </cell>
          <cell r="Z102">
            <v>447062</v>
          </cell>
          <cell r="AA102">
            <v>337249</v>
          </cell>
          <cell r="AB102">
            <v>265741</v>
          </cell>
          <cell r="AC102">
            <v>236324</v>
          </cell>
          <cell r="AD102">
            <v>261763</v>
          </cell>
          <cell r="AE102">
            <v>334730</v>
          </cell>
          <cell r="AF102">
            <v>744166</v>
          </cell>
          <cell r="AG102">
            <v>432934</v>
          </cell>
          <cell r="AH102">
            <v>438115</v>
          </cell>
          <cell r="AI102">
            <v>454203</v>
          </cell>
          <cell r="AJ102">
            <v>413060</v>
          </cell>
          <cell r="AK102">
            <v>335601</v>
          </cell>
          <cell r="AL102">
            <v>321156</v>
          </cell>
          <cell r="AM102">
            <v>281590</v>
          </cell>
          <cell r="AN102">
            <v>246811</v>
          </cell>
          <cell r="AO102">
            <v>456486</v>
          </cell>
          <cell r="AP102">
            <v>269825</v>
          </cell>
          <cell r="AQ102">
            <v>261284.6</v>
          </cell>
          <cell r="AR102">
            <v>406581</v>
          </cell>
          <cell r="AS102">
            <v>213227</v>
          </cell>
          <cell r="AT102">
            <v>321042</v>
          </cell>
          <cell r="AU102">
            <v>346793</v>
          </cell>
          <cell r="AV102">
            <v>174092</v>
          </cell>
          <cell r="AW102">
            <v>148108</v>
          </cell>
          <cell r="AX102">
            <v>190716</v>
          </cell>
          <cell r="AY102">
            <v>174169</v>
          </cell>
          <cell r="AZ102">
            <v>473916</v>
          </cell>
          <cell r="BA102">
            <v>661735</v>
          </cell>
          <cell r="BB102">
            <v>589930</v>
          </cell>
          <cell r="BC102">
            <v>606038</v>
          </cell>
          <cell r="BD102">
            <v>836866</v>
          </cell>
          <cell r="BE102">
            <v>867348</v>
          </cell>
          <cell r="BF102">
            <v>913711.36</v>
          </cell>
          <cell r="BG102">
            <v>1105299.8400000001</v>
          </cell>
          <cell r="BH102">
            <v>1381519.62</v>
          </cell>
          <cell r="BI102">
            <v>1393967.44</v>
          </cell>
          <cell r="BJ102">
            <v>1061773.55</v>
          </cell>
          <cell r="BK102">
            <v>1486101.57</v>
          </cell>
          <cell r="BL102">
            <v>1646618.88</v>
          </cell>
          <cell r="BM102">
            <v>1574051.53</v>
          </cell>
        </row>
        <row r="103">
          <cell r="R103" t="str">
            <v>icb</v>
          </cell>
          <cell r="S103" t="str">
            <v>INVERSIÓN BRUTA PRESTAMOS</v>
          </cell>
          <cell r="V103">
            <v>36861153</v>
          </cell>
          <cell r="W103">
            <v>33080423</v>
          </cell>
          <cell r="X103">
            <v>32973297</v>
          </cell>
          <cell r="Y103">
            <v>33149298</v>
          </cell>
          <cell r="Z103">
            <v>33004123</v>
          </cell>
          <cell r="AA103">
            <v>32318685</v>
          </cell>
          <cell r="AB103">
            <v>32143654</v>
          </cell>
          <cell r="AC103">
            <v>31381987</v>
          </cell>
          <cell r="AD103">
            <v>31063225</v>
          </cell>
          <cell r="AE103">
            <v>31145330</v>
          </cell>
          <cell r="AF103">
            <v>31384390</v>
          </cell>
          <cell r="AG103">
            <v>31626276</v>
          </cell>
          <cell r="AH103">
            <v>31233823</v>
          </cell>
          <cell r="AI103">
            <v>31328982</v>
          </cell>
          <cell r="AJ103">
            <v>31580050</v>
          </cell>
          <cell r="AK103">
            <v>31439976</v>
          </cell>
          <cell r="AL103">
            <v>31342332</v>
          </cell>
          <cell r="AM103">
            <v>31584988</v>
          </cell>
          <cell r="AN103">
            <v>31727616</v>
          </cell>
          <cell r="AO103">
            <v>31438542</v>
          </cell>
          <cell r="AP103">
            <v>31234400</v>
          </cell>
          <cell r="AQ103">
            <v>31522642.300000001</v>
          </cell>
          <cell r="AR103">
            <v>31906815</v>
          </cell>
          <cell r="AS103">
            <v>32888285</v>
          </cell>
          <cell r="AT103">
            <v>33590523</v>
          </cell>
          <cell r="AU103">
            <v>34204121</v>
          </cell>
          <cell r="AV103">
            <v>34363255</v>
          </cell>
          <cell r="AW103">
            <v>34927588</v>
          </cell>
          <cell r="AX103">
            <v>35035801</v>
          </cell>
          <cell r="AY103">
            <v>35584965</v>
          </cell>
          <cell r="AZ103">
            <v>35848622</v>
          </cell>
          <cell r="BA103">
            <v>36721980</v>
          </cell>
          <cell r="BB103">
            <v>36677597</v>
          </cell>
          <cell r="BC103">
            <v>37556636</v>
          </cell>
          <cell r="BD103">
            <v>37363879</v>
          </cell>
          <cell r="BE103">
            <v>38361953</v>
          </cell>
          <cell r="BF103">
            <v>37566962.409999996</v>
          </cell>
          <cell r="BG103">
            <v>37761089.049999997</v>
          </cell>
          <cell r="BH103">
            <v>37660847.880000003</v>
          </cell>
          <cell r="BI103">
            <v>38403047.289999999</v>
          </cell>
          <cell r="BJ103">
            <v>37905013.170000002</v>
          </cell>
          <cell r="BK103">
            <v>39370729.020000003</v>
          </cell>
          <cell r="BL103">
            <v>39615079.509999998</v>
          </cell>
          <cell r="BM103">
            <v>41237569.280000001</v>
          </cell>
          <cell r="BO103">
            <v>38512448</v>
          </cell>
          <cell r="BP103">
            <v>41237569</v>
          </cell>
          <cell r="BQ103">
            <v>38403047</v>
          </cell>
          <cell r="BR103">
            <v>39370729</v>
          </cell>
          <cell r="BS103">
            <v>39615080</v>
          </cell>
          <cell r="BT103">
            <v>37761089</v>
          </cell>
          <cell r="BU103">
            <v>2834522</v>
          </cell>
          <cell r="BV103">
            <v>7.3999999999999996E-2</v>
          </cell>
          <cell r="BW103">
            <v>1866840</v>
          </cell>
          <cell r="BX103">
            <v>4.7E-2</v>
          </cell>
          <cell r="BY103">
            <v>1622489</v>
          </cell>
          <cell r="BZ103">
            <v>1609640</v>
          </cell>
          <cell r="CA103">
            <v>4.2999999999999997E-2</v>
          </cell>
        </row>
        <row r="104">
          <cell r="R104" t="str">
            <v>ICBAP</v>
          </cell>
          <cell r="S104" t="str">
            <v xml:space="preserve">  Administraciones públicas (090)</v>
          </cell>
          <cell r="X104">
            <v>1145881</v>
          </cell>
          <cell r="Y104">
            <v>1151428</v>
          </cell>
          <cell r="Z104">
            <v>1131200</v>
          </cell>
          <cell r="AA104">
            <v>891059</v>
          </cell>
          <cell r="AB104">
            <v>1080578</v>
          </cell>
          <cell r="AC104">
            <v>952066</v>
          </cell>
          <cell r="AD104">
            <v>907122</v>
          </cell>
          <cell r="AE104">
            <v>900139</v>
          </cell>
          <cell r="AF104">
            <v>936220</v>
          </cell>
          <cell r="AG104">
            <v>1004678</v>
          </cell>
          <cell r="AH104">
            <v>888860</v>
          </cell>
          <cell r="AI104">
            <v>795307</v>
          </cell>
          <cell r="AJ104">
            <v>831504</v>
          </cell>
          <cell r="AK104">
            <v>798629</v>
          </cell>
          <cell r="AL104">
            <v>789455</v>
          </cell>
          <cell r="AM104">
            <v>715007</v>
          </cell>
          <cell r="AN104">
            <v>754508</v>
          </cell>
          <cell r="AO104">
            <v>770175</v>
          </cell>
          <cell r="AP104">
            <v>705182</v>
          </cell>
          <cell r="AQ104">
            <v>469029.4</v>
          </cell>
          <cell r="AR104">
            <v>598579</v>
          </cell>
          <cell r="AS104">
            <v>639526</v>
          </cell>
          <cell r="AT104">
            <v>925942</v>
          </cell>
          <cell r="AU104">
            <v>924491</v>
          </cell>
          <cell r="AV104">
            <v>1305680</v>
          </cell>
          <cell r="AW104">
            <v>1445154</v>
          </cell>
          <cell r="AX104">
            <v>1584181</v>
          </cell>
          <cell r="AY104">
            <v>1441066</v>
          </cell>
          <cell r="AZ104">
            <v>1478072</v>
          </cell>
          <cell r="BA104">
            <v>1619134</v>
          </cell>
          <cell r="BB104">
            <v>1630283</v>
          </cell>
          <cell r="BC104">
            <v>1876215</v>
          </cell>
          <cell r="BD104">
            <v>2156661</v>
          </cell>
          <cell r="BE104">
            <v>2623238</v>
          </cell>
          <cell r="BF104">
            <v>2360057.86</v>
          </cell>
          <cell r="BG104">
            <v>2668641.2599999998</v>
          </cell>
          <cell r="BH104">
            <v>2759291.62</v>
          </cell>
          <cell r="BI104">
            <v>2932741.34</v>
          </cell>
          <cell r="BJ104">
            <v>2464937.5099999998</v>
          </cell>
          <cell r="BK104">
            <v>2872567.42</v>
          </cell>
          <cell r="BL104">
            <v>2681717.9500000002</v>
          </cell>
          <cell r="BM104">
            <v>2742667.6</v>
          </cell>
          <cell r="BO104">
            <v>38512448</v>
          </cell>
          <cell r="BP104">
            <v>2742668</v>
          </cell>
          <cell r="BQ104">
            <v>2932741</v>
          </cell>
          <cell r="BR104">
            <v>2872567</v>
          </cell>
          <cell r="BS104">
            <v>2681718</v>
          </cell>
          <cell r="BT104">
            <v>2668641</v>
          </cell>
          <cell r="BU104">
            <v>-190073</v>
          </cell>
          <cell r="BV104">
            <v>-6.5000000000000002E-2</v>
          </cell>
          <cell r="BW104">
            <v>-129899</v>
          </cell>
          <cell r="BX104">
            <v>-4.4999999999999998E-2</v>
          </cell>
          <cell r="BY104">
            <v>60950</v>
          </cell>
          <cell r="BZ104">
            <v>203926</v>
          </cell>
          <cell r="CA104">
            <v>7.5999999999999998E-2</v>
          </cell>
        </row>
        <row r="105">
          <cell r="R105" t="str">
            <v>ICBSF</v>
          </cell>
          <cell r="S105" t="str">
            <v xml:space="preserve">  Otras sociedades financieras (110)</v>
          </cell>
          <cell r="X105">
            <v>429504</v>
          </cell>
          <cell r="Y105">
            <v>693165</v>
          </cell>
          <cell r="Z105">
            <v>821505</v>
          </cell>
          <cell r="AA105">
            <v>617780</v>
          </cell>
          <cell r="AB105">
            <v>523924</v>
          </cell>
          <cell r="AC105">
            <v>478364</v>
          </cell>
          <cell r="AD105">
            <v>512189</v>
          </cell>
          <cell r="AE105">
            <v>587909</v>
          </cell>
          <cell r="AF105">
            <v>599076</v>
          </cell>
          <cell r="AG105">
            <v>692907</v>
          </cell>
          <cell r="AH105">
            <v>639207</v>
          </cell>
          <cell r="AI105">
            <v>644248</v>
          </cell>
          <cell r="AJ105">
            <v>938240</v>
          </cell>
          <cell r="AK105">
            <v>893967</v>
          </cell>
          <cell r="AL105">
            <v>916606</v>
          </cell>
          <cell r="AM105">
            <v>1137699</v>
          </cell>
          <cell r="AN105">
            <v>1200747</v>
          </cell>
          <cell r="AO105">
            <v>1112813</v>
          </cell>
          <cell r="AP105">
            <v>1115125</v>
          </cell>
          <cell r="AQ105">
            <v>1157365.7</v>
          </cell>
          <cell r="AR105">
            <v>1259375</v>
          </cell>
          <cell r="AS105">
            <v>1322345</v>
          </cell>
          <cell r="AT105">
            <v>1304452</v>
          </cell>
          <cell r="AU105">
            <v>1354289</v>
          </cell>
          <cell r="AV105">
            <v>1109457</v>
          </cell>
          <cell r="AW105">
            <v>1132876</v>
          </cell>
          <cell r="AX105">
            <v>1179974</v>
          </cell>
          <cell r="AY105">
            <v>1337243</v>
          </cell>
          <cell r="AZ105">
            <v>1516975</v>
          </cell>
          <cell r="BA105">
            <v>1661137</v>
          </cell>
          <cell r="BB105">
            <v>1685134</v>
          </cell>
          <cell r="BC105">
            <v>2051343</v>
          </cell>
          <cell r="BD105">
            <v>1831578</v>
          </cell>
          <cell r="BE105">
            <v>1749026</v>
          </cell>
          <cell r="BF105">
            <v>1562965.84</v>
          </cell>
          <cell r="BG105">
            <v>1588026.68</v>
          </cell>
          <cell r="BH105">
            <v>1548787.1</v>
          </cell>
          <cell r="BI105">
            <v>1383471.5</v>
          </cell>
          <cell r="BJ105">
            <v>1432406.38</v>
          </cell>
          <cell r="BK105">
            <v>1447901.16</v>
          </cell>
          <cell r="BL105">
            <v>1345231.03</v>
          </cell>
          <cell r="BM105">
            <v>1353291.36</v>
          </cell>
          <cell r="BP105">
            <v>1353291</v>
          </cell>
          <cell r="BQ105">
            <v>1383472</v>
          </cell>
          <cell r="BR105">
            <v>1447901</v>
          </cell>
          <cell r="BS105">
            <v>1345231</v>
          </cell>
          <cell r="BT105">
            <v>1588027</v>
          </cell>
          <cell r="BU105">
            <v>-30181</v>
          </cell>
          <cell r="BV105">
            <v>-2.1999999999999999E-2</v>
          </cell>
          <cell r="BW105">
            <v>-94610</v>
          </cell>
          <cell r="BX105">
            <v>-6.5000000000000002E-2</v>
          </cell>
          <cell r="BY105">
            <v>8060</v>
          </cell>
          <cell r="BZ105">
            <v>-140126</v>
          </cell>
          <cell r="CA105">
            <v>-8.7999999999999995E-2</v>
          </cell>
        </row>
        <row r="106">
          <cell r="R106" t="str">
            <v>ICBSNF</v>
          </cell>
          <cell r="S106" t="str">
            <v xml:space="preserve">  Sociedades no financieras (120)</v>
          </cell>
          <cell r="X106">
            <v>10723365</v>
          </cell>
          <cell r="Y106">
            <v>10612221</v>
          </cell>
          <cell r="Z106">
            <v>10567781</v>
          </cell>
          <cell r="AA106">
            <v>10470777</v>
          </cell>
          <cell r="AB106">
            <v>10469494</v>
          </cell>
          <cell r="AC106">
            <v>9986877</v>
          </cell>
          <cell r="AD106">
            <v>9976670</v>
          </cell>
          <cell r="AE106">
            <v>10161276</v>
          </cell>
          <cell r="AF106">
            <v>10535407</v>
          </cell>
          <cell r="AG106">
            <v>10640966</v>
          </cell>
          <cell r="AH106">
            <v>10679232</v>
          </cell>
          <cell r="AI106">
            <v>10867558</v>
          </cell>
          <cell r="AJ106">
            <v>11068290</v>
          </cell>
          <cell r="AK106">
            <v>10995000</v>
          </cell>
          <cell r="AL106">
            <v>11089257</v>
          </cell>
          <cell r="AM106">
            <v>11268888</v>
          </cell>
          <cell r="AN106">
            <v>11536683</v>
          </cell>
          <cell r="AO106">
            <v>11293154</v>
          </cell>
          <cell r="AP106">
            <v>11359543</v>
          </cell>
          <cell r="AQ106">
            <v>11838271.800000001</v>
          </cell>
          <cell r="AR106">
            <v>11982748</v>
          </cell>
          <cell r="AS106">
            <v>12886468</v>
          </cell>
          <cell r="AT106">
            <v>13403072</v>
          </cell>
          <cell r="AU106">
            <v>13945984</v>
          </cell>
          <cell r="AV106">
            <v>14038986</v>
          </cell>
          <cell r="AW106">
            <v>14232199</v>
          </cell>
          <cell r="AX106">
            <v>14227103</v>
          </cell>
          <cell r="AY106">
            <v>14651498</v>
          </cell>
          <cell r="AZ106">
            <v>14731111</v>
          </cell>
          <cell r="BA106">
            <v>14926884</v>
          </cell>
          <cell r="BB106">
            <v>15005207</v>
          </cell>
          <cell r="BC106">
            <v>15471439</v>
          </cell>
          <cell r="BD106">
            <v>15444179</v>
          </cell>
          <cell r="BE106">
            <v>15937914</v>
          </cell>
          <cell r="BF106">
            <v>16025053.35</v>
          </cell>
          <cell r="BG106">
            <v>15997155.18</v>
          </cell>
          <cell r="BH106">
            <v>15949712.02</v>
          </cell>
          <cell r="BI106">
            <v>16249754.93</v>
          </cell>
          <cell r="BJ106">
            <v>16301816.039999999</v>
          </cell>
          <cell r="BK106">
            <v>17285959.300000001</v>
          </cell>
          <cell r="BL106">
            <v>17606353.120000001</v>
          </cell>
          <cell r="BM106">
            <v>18488646.899999999</v>
          </cell>
          <cell r="BP106">
            <v>18488647</v>
          </cell>
          <cell r="BQ106">
            <v>16249755</v>
          </cell>
          <cell r="BR106">
            <v>17285959</v>
          </cell>
          <cell r="BS106">
            <v>17606353</v>
          </cell>
          <cell r="BT106">
            <v>15997155</v>
          </cell>
          <cell r="BU106">
            <v>2238892</v>
          </cell>
          <cell r="BV106">
            <v>0.13800000000000001</v>
          </cell>
          <cell r="BW106">
            <v>1202688</v>
          </cell>
          <cell r="BX106">
            <v>7.0000000000000007E-2</v>
          </cell>
          <cell r="BY106">
            <v>882294</v>
          </cell>
          <cell r="BZ106">
            <v>1288804</v>
          </cell>
          <cell r="CA106">
            <v>8.1000000000000003E-2</v>
          </cell>
        </row>
        <row r="107">
          <cell r="R107" t="str">
            <v>ICBHO</v>
          </cell>
          <cell r="S107" t="str">
            <v xml:space="preserve">  Hogares (130)</v>
          </cell>
          <cell r="X107">
            <v>20623395</v>
          </cell>
          <cell r="Y107">
            <v>20603966</v>
          </cell>
          <cell r="Z107">
            <v>20395305</v>
          </cell>
          <cell r="AA107">
            <v>20232015</v>
          </cell>
          <cell r="AB107">
            <v>19962011</v>
          </cell>
          <cell r="AC107">
            <v>19856407</v>
          </cell>
          <cell r="AD107">
            <v>19547494</v>
          </cell>
          <cell r="AE107">
            <v>19350819</v>
          </cell>
          <cell r="AF107">
            <v>19133053</v>
          </cell>
          <cell r="AG107">
            <v>19051514</v>
          </cell>
          <cell r="AH107">
            <v>18777604</v>
          </cell>
          <cell r="AI107">
            <v>18747086</v>
          </cell>
          <cell r="AJ107">
            <v>18465685</v>
          </cell>
          <cell r="AK107">
            <v>18482573</v>
          </cell>
          <cell r="AL107">
            <v>18268683</v>
          </cell>
          <cell r="AM107">
            <v>18154916</v>
          </cell>
          <cell r="AN107">
            <v>17895094</v>
          </cell>
          <cell r="AO107">
            <v>17865917</v>
          </cell>
          <cell r="AP107">
            <v>17666455</v>
          </cell>
          <cell r="AQ107">
            <v>17657433.399999999</v>
          </cell>
          <cell r="AR107">
            <v>17678853</v>
          </cell>
          <cell r="AS107">
            <v>17580221</v>
          </cell>
          <cell r="AT107">
            <v>17487702</v>
          </cell>
          <cell r="AU107">
            <v>17505469</v>
          </cell>
          <cell r="AV107">
            <v>17449201</v>
          </cell>
          <cell r="AW107">
            <v>17650187</v>
          </cell>
          <cell r="AX107">
            <v>17584010</v>
          </cell>
          <cell r="AY107">
            <v>17663917</v>
          </cell>
          <cell r="AZ107">
            <v>17625898</v>
          </cell>
          <cell r="BA107">
            <v>17988731</v>
          </cell>
          <cell r="BB107">
            <v>17810278</v>
          </cell>
          <cell r="BC107">
            <v>17550824</v>
          </cell>
          <cell r="BD107">
            <v>17284201</v>
          </cell>
          <cell r="BE107">
            <v>17404205</v>
          </cell>
          <cell r="BF107">
            <v>16962715.359999999</v>
          </cell>
          <cell r="BG107">
            <v>16813093.93</v>
          </cell>
          <cell r="BH107">
            <v>16715727.140000001</v>
          </cell>
          <cell r="BI107">
            <v>17069160.52</v>
          </cell>
          <cell r="BJ107">
            <v>16844371.239999998</v>
          </cell>
          <cell r="BK107">
            <v>16906020.140000001</v>
          </cell>
          <cell r="BL107">
            <v>17012871.41</v>
          </cell>
          <cell r="BM107">
            <v>17682079.420000002</v>
          </cell>
          <cell r="BP107">
            <v>17682079</v>
          </cell>
          <cell r="BQ107">
            <v>17069161</v>
          </cell>
          <cell r="BR107">
            <v>16906020</v>
          </cell>
          <cell r="BS107">
            <v>17012871</v>
          </cell>
          <cell r="BT107">
            <v>16813094</v>
          </cell>
          <cell r="BU107">
            <v>612918</v>
          </cell>
          <cell r="BV107">
            <v>3.5999999999999997E-2</v>
          </cell>
          <cell r="BW107">
            <v>776059</v>
          </cell>
          <cell r="BX107">
            <v>4.5999999999999999E-2</v>
          </cell>
          <cell r="BY107">
            <v>669208</v>
          </cell>
          <cell r="BZ107">
            <v>92926</v>
          </cell>
          <cell r="CA107">
            <v>6.0000000000000001E-3</v>
          </cell>
        </row>
        <row r="108">
          <cell r="R108" t="str">
            <v>REPOACB</v>
          </cell>
          <cell r="S108" t="str">
            <v xml:space="preserve">  Repo Activo</v>
          </cell>
          <cell r="X108">
            <v>177935</v>
          </cell>
          <cell r="Y108">
            <v>226603</v>
          </cell>
          <cell r="Z108">
            <v>0</v>
          </cell>
          <cell r="AA108">
            <v>380073</v>
          </cell>
          <cell r="AB108">
            <v>829059</v>
          </cell>
          <cell r="AC108">
            <v>632224</v>
          </cell>
          <cell r="AD108">
            <v>623374</v>
          </cell>
          <cell r="AE108">
            <v>339640</v>
          </cell>
          <cell r="AF108">
            <v>0</v>
          </cell>
          <cell r="AG108">
            <v>0</v>
          </cell>
          <cell r="AH108">
            <v>319486</v>
          </cell>
          <cell r="AI108">
            <v>0</v>
          </cell>
          <cell r="AJ108">
            <v>0</v>
          </cell>
          <cell r="AK108">
            <v>206605</v>
          </cell>
          <cell r="AL108">
            <v>0</v>
          </cell>
          <cell r="AM108">
            <v>0</v>
          </cell>
          <cell r="AN108">
            <v>0</v>
          </cell>
          <cell r="AO108">
            <v>204655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299451.98</v>
          </cell>
          <cell r="BL108">
            <v>0</v>
          </cell>
          <cell r="BM108">
            <v>0</v>
          </cell>
          <cell r="BP108">
            <v>0</v>
          </cell>
          <cell r="BQ108">
            <v>0</v>
          </cell>
          <cell r="BR108">
            <v>299452</v>
          </cell>
          <cell r="BS108">
            <v>0</v>
          </cell>
          <cell r="BT108">
            <v>0</v>
          </cell>
          <cell r="BU108">
            <v>0</v>
          </cell>
          <cell r="BV108" t="e">
            <v>#DIV/0!</v>
          </cell>
          <cell r="BW108">
            <v>-299452</v>
          </cell>
          <cell r="BX108">
            <v>-1</v>
          </cell>
          <cell r="BY108">
            <v>0</v>
          </cell>
          <cell r="BZ108">
            <v>299452</v>
          </cell>
          <cell r="CA108" t="e">
            <v>#DIV/0!</v>
          </cell>
        </row>
        <row r="109">
          <cell r="S109" t="str">
            <v>Dudoso Entidades de Credito</v>
          </cell>
          <cell r="X109">
            <v>4781</v>
          </cell>
          <cell r="Y109">
            <v>4796</v>
          </cell>
          <cell r="Z109">
            <v>4793</v>
          </cell>
          <cell r="AA109">
            <v>4793</v>
          </cell>
          <cell r="AB109">
            <v>4793</v>
          </cell>
          <cell r="AC109">
            <v>4298</v>
          </cell>
          <cell r="AD109">
            <v>4288</v>
          </cell>
          <cell r="AE109">
            <v>2154</v>
          </cell>
          <cell r="AF109">
            <v>2154</v>
          </cell>
          <cell r="AG109">
            <v>2154</v>
          </cell>
          <cell r="AH109">
            <v>2154</v>
          </cell>
          <cell r="AI109">
            <v>2154</v>
          </cell>
          <cell r="AJ109">
            <v>1086</v>
          </cell>
          <cell r="AK109">
            <v>1086</v>
          </cell>
          <cell r="AL109">
            <v>1086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13</v>
          </cell>
          <cell r="AV109">
            <v>9</v>
          </cell>
          <cell r="AW109">
            <v>48</v>
          </cell>
          <cell r="AX109">
            <v>27</v>
          </cell>
          <cell r="AY109">
            <v>0</v>
          </cell>
          <cell r="AZ109">
            <v>21</v>
          </cell>
          <cell r="BA109">
            <v>0</v>
          </cell>
          <cell r="BB109">
            <v>0</v>
          </cell>
          <cell r="BC109">
            <v>0</v>
          </cell>
          <cell r="BD109">
            <v>6</v>
          </cell>
          <cell r="BE109">
            <v>15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W109">
            <v>0</v>
          </cell>
          <cell r="BY109">
            <v>0</v>
          </cell>
        </row>
        <row r="110">
          <cell r="S110" t="str">
            <v xml:space="preserve">  Entidades de crédito (040)</v>
          </cell>
          <cell r="X110">
            <v>359175</v>
          </cell>
          <cell r="Y110">
            <v>474144</v>
          </cell>
          <cell r="Z110">
            <v>451855</v>
          </cell>
          <cell r="AA110">
            <v>342042</v>
          </cell>
          <cell r="AB110">
            <v>270534</v>
          </cell>
          <cell r="AC110">
            <v>240622</v>
          </cell>
          <cell r="AD110">
            <v>266051</v>
          </cell>
          <cell r="AE110">
            <v>336884</v>
          </cell>
          <cell r="AF110">
            <v>746320</v>
          </cell>
          <cell r="AG110">
            <v>435088</v>
          </cell>
          <cell r="AH110">
            <v>440269</v>
          </cell>
          <cell r="AI110">
            <v>456357</v>
          </cell>
          <cell r="AJ110">
            <v>414146</v>
          </cell>
          <cell r="AK110">
            <v>336687</v>
          </cell>
          <cell r="AL110">
            <v>322242</v>
          </cell>
          <cell r="AM110">
            <v>281590</v>
          </cell>
          <cell r="AN110">
            <v>246811</v>
          </cell>
          <cell r="AO110">
            <v>456486</v>
          </cell>
          <cell r="AP110">
            <v>269825</v>
          </cell>
          <cell r="AQ110">
            <v>261284.6</v>
          </cell>
          <cell r="AR110">
            <v>406581</v>
          </cell>
          <cell r="AS110">
            <v>213227</v>
          </cell>
          <cell r="AT110">
            <v>321042</v>
          </cell>
          <cell r="AU110">
            <v>346806</v>
          </cell>
          <cell r="AV110">
            <v>174101</v>
          </cell>
          <cell r="AW110">
            <v>148156</v>
          </cell>
          <cell r="AX110">
            <v>190743</v>
          </cell>
          <cell r="AY110">
            <v>174169</v>
          </cell>
          <cell r="AZ110">
            <v>473937</v>
          </cell>
          <cell r="BA110">
            <v>661735</v>
          </cell>
          <cell r="BB110">
            <v>589930</v>
          </cell>
          <cell r="BC110">
            <v>606038</v>
          </cell>
          <cell r="BD110">
            <v>836872</v>
          </cell>
          <cell r="BE110">
            <v>867363</v>
          </cell>
          <cell r="BF110">
            <v>913711.36</v>
          </cell>
          <cell r="BG110">
            <v>1105299.8400000001</v>
          </cell>
          <cell r="BH110">
            <v>1381519.62</v>
          </cell>
          <cell r="BI110">
            <v>1393967.44</v>
          </cell>
          <cell r="BJ110">
            <v>1061773.55</v>
          </cell>
          <cell r="BK110">
            <v>1486101.57</v>
          </cell>
          <cell r="BL110">
            <v>1646618.88</v>
          </cell>
          <cell r="BM110">
            <v>1574051.53</v>
          </cell>
          <cell r="BP110">
            <v>1574052</v>
          </cell>
          <cell r="BQ110">
            <v>1393967</v>
          </cell>
          <cell r="BR110">
            <v>1486102</v>
          </cell>
          <cell r="BS110">
            <v>1646619</v>
          </cell>
          <cell r="BT110">
            <v>1105300</v>
          </cell>
          <cell r="BU110">
            <v>180085</v>
          </cell>
          <cell r="BV110">
            <v>0.129</v>
          </cell>
          <cell r="BW110">
            <v>87950</v>
          </cell>
          <cell r="BX110">
            <v>5.8999999999999997E-2</v>
          </cell>
          <cell r="BY110">
            <v>-72567</v>
          </cell>
          <cell r="BZ110">
            <v>380802</v>
          </cell>
          <cell r="CA110">
            <v>0.34499999999999997</v>
          </cell>
        </row>
        <row r="111">
          <cell r="R111" t="str">
            <v>Ccorp</v>
          </cell>
          <cell r="S111" t="str">
            <v>Cartera corporativa</v>
          </cell>
          <cell r="X111">
            <v>51152</v>
          </cell>
          <cell r="Y111">
            <v>88518</v>
          </cell>
          <cell r="Z111">
            <v>88332</v>
          </cell>
          <cell r="AA111">
            <v>107054</v>
          </cell>
          <cell r="AB111">
            <v>107647</v>
          </cell>
          <cell r="AC111">
            <v>108273</v>
          </cell>
          <cell r="AD111">
            <v>119750</v>
          </cell>
          <cell r="AE111">
            <v>145187</v>
          </cell>
          <cell r="AF111">
            <v>180634</v>
          </cell>
          <cell r="AG111">
            <v>236211</v>
          </cell>
          <cell r="AH111">
            <v>248920</v>
          </cell>
          <cell r="AI111">
            <v>274783</v>
          </cell>
          <cell r="AJ111">
            <v>276331</v>
          </cell>
          <cell r="AK111">
            <v>269807</v>
          </cell>
          <cell r="AL111">
            <v>278331</v>
          </cell>
          <cell r="AM111">
            <v>308478</v>
          </cell>
          <cell r="AN111">
            <v>340584</v>
          </cell>
          <cell r="AO111">
            <v>396483</v>
          </cell>
          <cell r="AP111">
            <v>388095</v>
          </cell>
          <cell r="AQ111">
            <v>400542</v>
          </cell>
          <cell r="AR111">
            <v>387260</v>
          </cell>
          <cell r="AS111">
            <v>459725</v>
          </cell>
          <cell r="AT111">
            <v>469355</v>
          </cell>
          <cell r="AU111">
            <v>473888</v>
          </cell>
          <cell r="AV111">
            <v>459931</v>
          </cell>
          <cell r="AW111">
            <v>467172</v>
          </cell>
          <cell r="AX111">
            <v>460533</v>
          </cell>
          <cell r="AY111">
            <v>491241</v>
          </cell>
          <cell r="AZ111">
            <v>496566</v>
          </cell>
          <cell r="BA111">
            <v>526094</v>
          </cell>
          <cell r="BB111">
            <v>546695</v>
          </cell>
          <cell r="BC111">
            <v>606815</v>
          </cell>
          <cell r="BD111">
            <v>647260</v>
          </cell>
          <cell r="BE111">
            <v>647570</v>
          </cell>
          <cell r="BF111">
            <v>656170</v>
          </cell>
          <cell r="BG111">
            <v>694172</v>
          </cell>
          <cell r="BH111">
            <v>687330</v>
          </cell>
          <cell r="BI111">
            <v>767919</v>
          </cell>
          <cell r="BJ111">
            <v>861482</v>
          </cell>
          <cell r="BK111">
            <v>858281</v>
          </cell>
          <cell r="BL111">
            <v>968906</v>
          </cell>
          <cell r="BM111">
            <v>970884</v>
          </cell>
          <cell r="BP111">
            <v>970884</v>
          </cell>
          <cell r="BQ111">
            <v>767919</v>
          </cell>
          <cell r="BR111">
            <v>858281</v>
          </cell>
          <cell r="BS111">
            <v>968906</v>
          </cell>
          <cell r="BT111">
            <v>694172</v>
          </cell>
          <cell r="BU111">
            <v>202965</v>
          </cell>
          <cell r="BV111">
            <v>0.26400000000000001</v>
          </cell>
          <cell r="BW111">
            <v>112603</v>
          </cell>
          <cell r="BX111">
            <v>0.13100000000000001</v>
          </cell>
          <cell r="BY111">
            <v>1978</v>
          </cell>
          <cell r="BZ111">
            <v>164109</v>
          </cell>
          <cell r="CA111">
            <v>0.23599999999999999</v>
          </cell>
        </row>
        <row r="112">
          <cell r="S112" t="str">
            <v>comprobación crédito a la clientela sano minorista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P112">
            <v>88556035</v>
          </cell>
          <cell r="BQ112">
            <v>82520080</v>
          </cell>
        </row>
        <row r="113">
          <cell r="R113" t="str">
            <v>ptantminbr</v>
          </cell>
          <cell r="S113" t="str">
            <v>Préstamos y Anticipos de la clientela minorista (bruto)</v>
          </cell>
          <cell r="X113">
            <v>32922145</v>
          </cell>
          <cell r="Y113">
            <v>33060780</v>
          </cell>
          <cell r="Z113">
            <v>32915791</v>
          </cell>
          <cell r="AA113">
            <v>32211631</v>
          </cell>
          <cell r="AB113">
            <v>32036007</v>
          </cell>
          <cell r="AC113">
            <v>31273714</v>
          </cell>
          <cell r="AD113">
            <v>30943475</v>
          </cell>
          <cell r="AE113">
            <v>31000143</v>
          </cell>
          <cell r="AF113">
            <v>31203756</v>
          </cell>
          <cell r="AG113">
            <v>31390065</v>
          </cell>
          <cell r="AH113">
            <v>30984903</v>
          </cell>
          <cell r="AI113">
            <v>31054199</v>
          </cell>
          <cell r="AJ113">
            <v>31303719</v>
          </cell>
          <cell r="AK113">
            <v>31170169</v>
          </cell>
          <cell r="AL113">
            <v>31064001</v>
          </cell>
          <cell r="AM113">
            <v>31276510</v>
          </cell>
          <cell r="AN113">
            <v>31387032</v>
          </cell>
          <cell r="AO113">
            <v>31042059</v>
          </cell>
          <cell r="AP113">
            <v>30846305</v>
          </cell>
          <cell r="AQ113">
            <v>31122100.300000001</v>
          </cell>
          <cell r="AR113">
            <v>31519555</v>
          </cell>
          <cell r="AS113">
            <v>32428560</v>
          </cell>
          <cell r="AT113">
            <v>33121168</v>
          </cell>
          <cell r="AU113">
            <v>33730233</v>
          </cell>
          <cell r="AV113">
            <v>33903324</v>
          </cell>
          <cell r="AW113">
            <v>34460416</v>
          </cell>
          <cell r="AX113">
            <v>34575268</v>
          </cell>
          <cell r="AY113">
            <v>35093724</v>
          </cell>
          <cell r="AZ113">
            <v>35352056</v>
          </cell>
          <cell r="BA113">
            <v>36195886</v>
          </cell>
          <cell r="BB113">
            <v>36130902</v>
          </cell>
          <cell r="BC113">
            <v>36949821</v>
          </cell>
          <cell r="BD113">
            <v>36716619</v>
          </cell>
          <cell r="BE113">
            <v>37714383</v>
          </cell>
          <cell r="BF113">
            <v>36910792.409999996</v>
          </cell>
          <cell r="BG113">
            <v>37066917.049999997</v>
          </cell>
          <cell r="BH113">
            <v>36973517.880000003</v>
          </cell>
          <cell r="BI113">
            <v>37635128.289999999</v>
          </cell>
          <cell r="BJ113">
            <v>37043531.170000002</v>
          </cell>
          <cell r="BK113">
            <v>38512448.020000003</v>
          </cell>
          <cell r="BL113">
            <v>38646173.509999998</v>
          </cell>
          <cell r="BM113">
            <v>40266685.280000001</v>
          </cell>
          <cell r="BP113">
            <v>40266685</v>
          </cell>
          <cell r="BQ113">
            <v>37635128</v>
          </cell>
          <cell r="BR113">
            <v>38512448</v>
          </cell>
          <cell r="BS113">
            <v>38646174</v>
          </cell>
          <cell r="BT113">
            <v>37066917</v>
          </cell>
          <cell r="BU113">
            <v>2631557</v>
          </cell>
          <cell r="BV113">
            <v>7.0000000000000007E-2</v>
          </cell>
          <cell r="BW113">
            <v>1754237</v>
          </cell>
          <cell r="BX113">
            <v>4.5999999999999999E-2</v>
          </cell>
          <cell r="BY113">
            <v>1620511</v>
          </cell>
          <cell r="BZ113">
            <v>1445531</v>
          </cell>
          <cell r="CA113">
            <v>3.9E-2</v>
          </cell>
        </row>
        <row r="114">
          <cell r="R114" t="str">
            <v>ptantminsa</v>
          </cell>
          <cell r="S114" t="str">
            <v>Préstamos y anticipos sanos minoristas</v>
          </cell>
          <cell r="X114">
            <v>27164601</v>
          </cell>
          <cell r="Y114">
            <v>27471301</v>
          </cell>
          <cell r="Z114">
            <v>27454884</v>
          </cell>
          <cell r="AA114">
            <v>27026856</v>
          </cell>
          <cell r="AB114">
            <v>26986362</v>
          </cell>
          <cell r="AC114">
            <v>26739262</v>
          </cell>
          <cell r="AD114">
            <v>26596653</v>
          </cell>
          <cell r="AE114">
            <v>26788929</v>
          </cell>
          <cell r="AF114">
            <v>27091503</v>
          </cell>
          <cell r="AG114">
            <v>27504766</v>
          </cell>
          <cell r="AH114">
            <v>27290204</v>
          </cell>
          <cell r="AI114">
            <v>27693609</v>
          </cell>
          <cell r="AJ114">
            <v>28136522</v>
          </cell>
          <cell r="AK114">
            <v>28432587</v>
          </cell>
          <cell r="AL114">
            <v>28431974</v>
          </cell>
          <cell r="AM114">
            <v>28817549</v>
          </cell>
          <cell r="AN114">
            <v>29021721</v>
          </cell>
          <cell r="AO114">
            <v>28835720</v>
          </cell>
          <cell r="AP114">
            <v>28735212</v>
          </cell>
          <cell r="AQ114">
            <v>29174024.100000001</v>
          </cell>
          <cell r="AR114">
            <v>29626702</v>
          </cell>
          <cell r="AS114">
            <v>30623120</v>
          </cell>
          <cell r="AT114">
            <v>31376026</v>
          </cell>
          <cell r="AU114">
            <v>32071928</v>
          </cell>
          <cell r="AV114">
            <v>32344059</v>
          </cell>
          <cell r="AW114">
            <v>32980866</v>
          </cell>
          <cell r="AX114">
            <v>33168996</v>
          </cell>
          <cell r="AY114">
            <v>33781800</v>
          </cell>
          <cell r="AZ114">
            <v>34164021</v>
          </cell>
          <cell r="BA114">
            <v>35075389</v>
          </cell>
          <cell r="BB114">
            <v>35035122</v>
          </cell>
          <cell r="BC114">
            <v>35935942</v>
          </cell>
          <cell r="BD114">
            <v>35759821</v>
          </cell>
          <cell r="BE114">
            <v>36844353</v>
          </cell>
          <cell r="BF114">
            <v>36062385.030000001</v>
          </cell>
          <cell r="BG114">
            <v>36288244.75</v>
          </cell>
          <cell r="BH114">
            <v>36203046.630000003</v>
          </cell>
          <cell r="BI114">
            <v>36857997.630000003</v>
          </cell>
          <cell r="BJ114">
            <v>36234276.390000001</v>
          </cell>
          <cell r="BK114">
            <v>37726064.280000001</v>
          </cell>
          <cell r="BL114">
            <v>37887174.649999999</v>
          </cell>
          <cell r="BM114">
            <v>39504245.240000002</v>
          </cell>
          <cell r="BP114">
            <v>39504245</v>
          </cell>
          <cell r="BQ114">
            <v>36857998</v>
          </cell>
          <cell r="BR114">
            <v>37726064</v>
          </cell>
          <cell r="BS114">
            <v>37887175</v>
          </cell>
          <cell r="BT114">
            <v>36288245</v>
          </cell>
          <cell r="BU114">
            <v>2646247</v>
          </cell>
          <cell r="BV114">
            <v>7.1999999999999995E-2</v>
          </cell>
          <cell r="BW114">
            <v>1778181</v>
          </cell>
          <cell r="BX114">
            <v>4.7E-2</v>
          </cell>
          <cell r="BY114">
            <v>1617070</v>
          </cell>
          <cell r="BZ114">
            <v>1437819</v>
          </cell>
          <cell r="CA114">
            <v>0.04</v>
          </cell>
          <cell r="CB114">
            <v>908938</v>
          </cell>
        </row>
        <row r="115">
          <cell r="R115" t="str">
            <v>RICredmin</v>
          </cell>
          <cell r="S115" t="str">
            <v>Corrección por Riesgo de Crédito de la clientela</v>
          </cell>
          <cell r="X115">
            <v>-2802601</v>
          </cell>
          <cell r="Y115">
            <v>-2715856</v>
          </cell>
          <cell r="Z115">
            <v>-2685441</v>
          </cell>
          <cell r="AA115">
            <v>-2422190</v>
          </cell>
          <cell r="AB115">
            <v>-2419201</v>
          </cell>
          <cell r="AC115">
            <v>-2124444</v>
          </cell>
          <cell r="AD115">
            <v>-2059961</v>
          </cell>
          <cell r="AE115">
            <v>-1771457</v>
          </cell>
          <cell r="AF115">
            <v>-1764247</v>
          </cell>
          <cell r="AG115">
            <v>-1722108</v>
          </cell>
          <cell r="AH115">
            <v>-1576466</v>
          </cell>
          <cell r="AI115">
            <v>-1351449</v>
          </cell>
          <cell r="AJ115">
            <v>-1474860</v>
          </cell>
          <cell r="AK115">
            <v>-1211844</v>
          </cell>
          <cell r="AL115">
            <v>-1156822</v>
          </cell>
          <cell r="AM115">
            <v>-1072032</v>
          </cell>
          <cell r="AN115">
            <v>-1041010</v>
          </cell>
          <cell r="AO115">
            <v>-1034949</v>
          </cell>
          <cell r="AP115">
            <v>-1003721</v>
          </cell>
          <cell r="AQ115">
            <v>-956524</v>
          </cell>
          <cell r="AR115">
            <v>-942553</v>
          </cell>
          <cell r="AS115">
            <v>-1004808</v>
          </cell>
          <cell r="AT115">
            <v>-979197</v>
          </cell>
          <cell r="AU115">
            <v>-977014</v>
          </cell>
          <cell r="AV115">
            <v>-1083302</v>
          </cell>
          <cell r="AW115">
            <v>-1068995</v>
          </cell>
          <cell r="AX115">
            <v>-1030901</v>
          </cell>
          <cell r="AY115">
            <v>-935165</v>
          </cell>
          <cell r="AZ115">
            <v>-862389</v>
          </cell>
          <cell r="BA115">
            <v>-834733</v>
          </cell>
          <cell r="BB115">
            <v>-802363</v>
          </cell>
          <cell r="BC115">
            <v>-693663</v>
          </cell>
          <cell r="BD115">
            <v>-675494</v>
          </cell>
          <cell r="BE115">
            <v>-605049</v>
          </cell>
          <cell r="BF115">
            <v>-603533.02</v>
          </cell>
          <cell r="BG115">
            <v>-576343.30000000005</v>
          </cell>
          <cell r="BH115">
            <v>-580619.49</v>
          </cell>
          <cell r="BI115">
            <v>-535935.67000000004</v>
          </cell>
          <cell r="BJ115">
            <v>-567081.57999999996</v>
          </cell>
          <cell r="BK115">
            <v>-567105.30000000005</v>
          </cell>
          <cell r="BL115">
            <v>-564855.62</v>
          </cell>
          <cell r="BM115">
            <v>-573034.17000000004</v>
          </cell>
          <cell r="BP115">
            <v>-573034</v>
          </cell>
          <cell r="BQ115">
            <v>-535936</v>
          </cell>
          <cell r="BR115">
            <v>-567105</v>
          </cell>
          <cell r="BS115">
            <v>-564856</v>
          </cell>
          <cell r="BT115">
            <v>-576343</v>
          </cell>
          <cell r="BU115">
            <v>-37098</v>
          </cell>
          <cell r="BV115">
            <v>6.9000000000000006E-2</v>
          </cell>
          <cell r="BW115">
            <v>-5929</v>
          </cell>
          <cell r="BX115">
            <v>0.01</v>
          </cell>
          <cell r="BY115">
            <v>-8178</v>
          </cell>
          <cell r="BZ115">
            <v>9238</v>
          </cell>
          <cell r="CA115">
            <v>-1.6E-2</v>
          </cell>
        </row>
        <row r="116">
          <cell r="R116" t="str">
            <v>A0061</v>
          </cell>
          <cell r="S116" t="str">
            <v>Préstamos y Anticipos de la clientela</v>
          </cell>
          <cell r="X116">
            <v>30297504</v>
          </cell>
          <cell r="Y116">
            <v>30571525</v>
          </cell>
          <cell r="Z116">
            <v>30230347</v>
          </cell>
          <cell r="AA116">
            <v>30169380</v>
          </cell>
          <cell r="AB116">
            <v>30445865</v>
          </cell>
          <cell r="AC116">
            <v>29781494</v>
          </cell>
          <cell r="AD116">
            <v>29506889</v>
          </cell>
          <cell r="AE116">
            <v>29568327</v>
          </cell>
          <cell r="AF116">
            <v>29439473</v>
          </cell>
          <cell r="AG116">
            <v>29667958</v>
          </cell>
          <cell r="AH116">
            <v>29727921</v>
          </cell>
          <cell r="AI116">
            <v>29702750</v>
          </cell>
          <cell r="AJ116">
            <v>29828858</v>
          </cell>
          <cell r="AK116">
            <v>30164928</v>
          </cell>
          <cell r="AL116">
            <v>29907179</v>
          </cell>
          <cell r="AM116">
            <v>30204478</v>
          </cell>
          <cell r="AN116">
            <v>30346021</v>
          </cell>
          <cell r="AO116">
            <v>30211764</v>
          </cell>
          <cell r="AP116">
            <v>29842583</v>
          </cell>
          <cell r="AQ116">
            <v>30165576</v>
          </cell>
          <cell r="AR116">
            <v>30577004</v>
          </cell>
          <cell r="AS116">
            <v>31423749</v>
          </cell>
          <cell r="AT116">
            <v>32141971</v>
          </cell>
          <cell r="AU116">
            <v>32753219</v>
          </cell>
          <cell r="AV116">
            <v>32820022</v>
          </cell>
          <cell r="AW116">
            <v>33391421</v>
          </cell>
          <cell r="AX116">
            <v>33544370</v>
          </cell>
          <cell r="AY116">
            <v>34158559</v>
          </cell>
          <cell r="AZ116">
            <v>34489667</v>
          </cell>
          <cell r="BA116">
            <v>35361153</v>
          </cell>
          <cell r="BB116">
            <v>35328539</v>
          </cell>
          <cell r="BC116">
            <v>36256158</v>
          </cell>
          <cell r="BD116">
            <v>36041126</v>
          </cell>
          <cell r="BE116">
            <v>37109334</v>
          </cell>
          <cell r="BF116">
            <v>36307259.399999999</v>
          </cell>
          <cell r="BG116">
            <v>36490575</v>
          </cell>
          <cell r="BH116">
            <v>36392898.399999999</v>
          </cell>
          <cell r="BI116">
            <v>37099192</v>
          </cell>
          <cell r="BJ116">
            <v>36476449.600000001</v>
          </cell>
          <cell r="BK116">
            <v>38244794.700000003</v>
          </cell>
          <cell r="BL116">
            <v>38081317.799999997</v>
          </cell>
          <cell r="BM116">
            <v>39693651.200000003</v>
          </cell>
          <cell r="BP116">
            <v>39693651</v>
          </cell>
          <cell r="BQ116">
            <v>37099192</v>
          </cell>
          <cell r="BR116">
            <v>38244795</v>
          </cell>
          <cell r="BS116">
            <v>38081318</v>
          </cell>
          <cell r="BT116">
            <v>36490575</v>
          </cell>
          <cell r="BU116">
            <v>2594459</v>
          </cell>
          <cell r="BV116">
            <v>7.0000000000000007E-2</v>
          </cell>
          <cell r="BW116">
            <v>1448856</v>
          </cell>
          <cell r="BX116">
            <v>3.7999999999999999E-2</v>
          </cell>
          <cell r="BY116">
            <v>1612333</v>
          </cell>
          <cell r="BZ116">
            <v>1754220</v>
          </cell>
          <cell r="CA116">
            <v>4.8000000000000001E-2</v>
          </cell>
        </row>
        <row r="117">
          <cell r="R117" t="str">
            <v>varptantminsa</v>
          </cell>
          <cell r="AI117">
            <v>3.4000000000000002E-2</v>
          </cell>
          <cell r="AJ117">
            <v>3.9E-2</v>
          </cell>
          <cell r="AK117">
            <v>3.4000000000000002E-2</v>
          </cell>
          <cell r="AL117">
            <v>4.2000000000000003E-2</v>
          </cell>
          <cell r="AM117">
            <v>4.1000000000000002E-2</v>
          </cell>
          <cell r="AN117">
            <v>3.1E-2</v>
          </cell>
          <cell r="AO117">
            <v>1.4E-2</v>
          </cell>
          <cell r="AP117">
            <v>1.0999999999999999E-2</v>
          </cell>
          <cell r="AQ117">
            <v>1.2E-2</v>
          </cell>
          <cell r="AR117">
            <v>2.0845800000000001E-2</v>
          </cell>
          <cell r="AS117">
            <v>6.1985619999999998E-2</v>
          </cell>
          <cell r="AT117">
            <v>9.1901670000000005E-2</v>
          </cell>
          <cell r="AU117">
            <v>9.9331649999999994E-2</v>
          </cell>
          <cell r="AV117">
            <v>9.171986E-2</v>
          </cell>
          <cell r="AW117">
            <v>7.6992350000000001E-2</v>
          </cell>
          <cell r="AX117">
            <v>5.7144590000000002E-2</v>
          </cell>
          <cell r="AY117">
            <v>5.3313659999999999E-2</v>
          </cell>
          <cell r="AZ117">
            <v>5.6268819999999997E-2</v>
          </cell>
          <cell r="BA117">
            <v>6.3507220000000003E-2</v>
          </cell>
          <cell r="BB117">
            <v>5.6261150000000003E-2</v>
          </cell>
          <cell r="BC117">
            <v>6.3766349999999999E-2</v>
          </cell>
          <cell r="BD117">
            <v>4.6709960000000002E-2</v>
          </cell>
          <cell r="BE117">
            <v>5.0433199999999997E-2</v>
          </cell>
          <cell r="BF117">
            <v>0.03</v>
          </cell>
          <cell r="BG117">
            <v>0.01</v>
          </cell>
          <cell r="BH117">
            <v>0.01</v>
          </cell>
          <cell r="BI117">
            <v>0</v>
          </cell>
          <cell r="BJ117">
            <v>0</v>
          </cell>
          <cell r="BK117">
            <v>0.04</v>
          </cell>
          <cell r="BL117">
            <v>0.05</v>
          </cell>
          <cell r="BM117">
            <v>7.0000000000000007E-2</v>
          </cell>
          <cell r="BZ117">
            <v>0</v>
          </cell>
          <cell r="CA117" t="e">
            <v>#DIV/0!</v>
          </cell>
        </row>
        <row r="118">
          <cell r="R118" t="str">
            <v>icbmed</v>
          </cell>
          <cell r="S118" t="str">
            <v>Inversión crediticia bruta media (4 trimestres)</v>
          </cell>
          <cell r="X118">
            <v>33026860</v>
          </cell>
          <cell r="Y118">
            <v>33067673</v>
          </cell>
          <cell r="Z118">
            <v>33051785</v>
          </cell>
          <cell r="AA118">
            <v>32861351</v>
          </cell>
          <cell r="AB118">
            <v>32653940</v>
          </cell>
          <cell r="AC118">
            <v>32212112</v>
          </cell>
          <cell r="AD118">
            <v>31726888</v>
          </cell>
          <cell r="AE118">
            <v>31433549</v>
          </cell>
          <cell r="AF118">
            <v>31243733</v>
          </cell>
          <cell r="AG118">
            <v>31304805</v>
          </cell>
          <cell r="AH118">
            <v>31347455</v>
          </cell>
          <cell r="AI118">
            <v>31393368</v>
          </cell>
          <cell r="AJ118">
            <v>31442283</v>
          </cell>
          <cell r="AK118">
            <v>31395708</v>
          </cell>
          <cell r="AL118">
            <v>31422835</v>
          </cell>
          <cell r="AM118">
            <v>31486837</v>
          </cell>
          <cell r="AN118">
            <v>31523728</v>
          </cell>
          <cell r="AO118">
            <v>31523370</v>
          </cell>
          <cell r="AP118">
            <v>31496387</v>
          </cell>
          <cell r="AQ118">
            <v>31480800</v>
          </cell>
          <cell r="AR118">
            <v>31525600</v>
          </cell>
          <cell r="AS118">
            <v>31888036</v>
          </cell>
          <cell r="AT118">
            <v>32477066</v>
          </cell>
          <cell r="AU118">
            <v>33147436</v>
          </cell>
          <cell r="AV118">
            <v>33761546</v>
          </cell>
          <cell r="AW118">
            <v>34271372</v>
          </cell>
          <cell r="AX118">
            <v>34632691</v>
          </cell>
          <cell r="AY118">
            <v>34977902</v>
          </cell>
          <cell r="AZ118">
            <v>35349244</v>
          </cell>
          <cell r="BA118">
            <v>35797842</v>
          </cell>
          <cell r="BB118">
            <v>36208291</v>
          </cell>
          <cell r="BC118">
            <v>36701209</v>
          </cell>
          <cell r="BD118">
            <v>37080023</v>
          </cell>
          <cell r="BE118">
            <v>37490016</v>
          </cell>
          <cell r="BF118">
            <v>37712357.600000001</v>
          </cell>
          <cell r="BG118">
            <v>37763470.869999997</v>
          </cell>
          <cell r="BH118">
            <v>37837713.090000004</v>
          </cell>
          <cell r="BI118">
            <v>37847986.659999996</v>
          </cell>
          <cell r="BJ118">
            <v>37932499.350000001</v>
          </cell>
          <cell r="BK118">
            <v>38334909.340000004</v>
          </cell>
          <cell r="BL118">
            <v>38823467.25</v>
          </cell>
          <cell r="BM118">
            <v>39532097.75</v>
          </cell>
          <cell r="BP118">
            <v>39532098</v>
          </cell>
          <cell r="BQ118">
            <v>37847987</v>
          </cell>
          <cell r="BR118">
            <v>38334909</v>
          </cell>
          <cell r="BS118">
            <v>38823467</v>
          </cell>
          <cell r="BT118">
            <v>37763471</v>
          </cell>
          <cell r="BU118">
            <v>1684111</v>
          </cell>
          <cell r="BV118">
            <v>4.3999999999999997E-2</v>
          </cell>
          <cell r="BW118">
            <v>1197189</v>
          </cell>
          <cell r="BX118">
            <v>3.1E-2</v>
          </cell>
          <cell r="BY118">
            <v>708631</v>
          </cell>
          <cell r="BZ118">
            <v>571438</v>
          </cell>
          <cell r="CA118">
            <v>1.4999999999999999E-2</v>
          </cell>
        </row>
        <row r="119">
          <cell r="S119" t="str">
            <v>Inversión crediticia bruta media</v>
          </cell>
          <cell r="X119">
            <v>33026860</v>
          </cell>
          <cell r="Y119">
            <v>33067673</v>
          </cell>
          <cell r="Z119">
            <v>33051785</v>
          </cell>
          <cell r="AA119">
            <v>32905165</v>
          </cell>
          <cell r="AB119">
            <v>32231170</v>
          </cell>
          <cell r="AC119">
            <v>31948109</v>
          </cell>
          <cell r="AD119">
            <v>31726888</v>
          </cell>
          <cell r="AE119">
            <v>31610576</v>
          </cell>
          <cell r="AF119">
            <v>31264860</v>
          </cell>
          <cell r="AG119">
            <v>31385332</v>
          </cell>
          <cell r="AH119">
            <v>31347455</v>
          </cell>
          <cell r="AI119">
            <v>31343760</v>
          </cell>
          <cell r="AJ119">
            <v>31454516</v>
          </cell>
          <cell r="AK119">
            <v>31449669</v>
          </cell>
          <cell r="AL119">
            <v>31422835</v>
          </cell>
          <cell r="AM119">
            <v>31455266</v>
          </cell>
          <cell r="AN119">
            <v>31656302</v>
          </cell>
          <cell r="AO119">
            <v>31583715</v>
          </cell>
          <cell r="AP119">
            <v>31496387</v>
          </cell>
          <cell r="AQ119">
            <v>31501638</v>
          </cell>
          <cell r="AR119">
            <v>31714729</v>
          </cell>
          <cell r="AS119">
            <v>32105914</v>
          </cell>
          <cell r="AT119">
            <v>32477066</v>
          </cell>
          <cell r="AU119">
            <v>32822477</v>
          </cell>
          <cell r="AV119">
            <v>34283688</v>
          </cell>
          <cell r="AW119">
            <v>34498321</v>
          </cell>
          <cell r="AX119">
            <v>34632691</v>
          </cell>
          <cell r="AY119">
            <v>34823146</v>
          </cell>
          <cell r="AZ119">
            <v>35716794</v>
          </cell>
          <cell r="BA119">
            <v>36051856</v>
          </cell>
          <cell r="BB119">
            <v>36208291</v>
          </cell>
          <cell r="BC119">
            <v>36477960</v>
          </cell>
          <cell r="BD119">
            <v>37460258</v>
          </cell>
          <cell r="BE119">
            <v>37760823</v>
          </cell>
          <cell r="BF119">
            <v>37712357.600000001</v>
          </cell>
          <cell r="BG119">
            <v>37722103.890000001</v>
          </cell>
          <cell r="BH119">
            <v>37710968.469999999</v>
          </cell>
          <cell r="BI119">
            <v>37941661.409999996</v>
          </cell>
          <cell r="BJ119">
            <v>37932499.350000001</v>
          </cell>
          <cell r="BK119">
            <v>38220145.280000001</v>
          </cell>
          <cell r="BL119">
            <v>39492904.270000003</v>
          </cell>
          <cell r="BM119">
            <v>40074459.270000003</v>
          </cell>
        </row>
        <row r="120">
          <cell r="R120" t="str">
            <v>0102</v>
          </cell>
          <cell r="S120" t="str">
            <v>Deterioro de la inversión</v>
          </cell>
          <cell r="X120">
            <v>6184</v>
          </cell>
          <cell r="Y120">
            <v>75333</v>
          </cell>
          <cell r="Z120">
            <v>145957</v>
          </cell>
          <cell r="AA120">
            <v>101506</v>
          </cell>
          <cell r="AB120">
            <v>78351</v>
          </cell>
          <cell r="AC120">
            <v>86484</v>
          </cell>
          <cell r="AD120">
            <v>98573</v>
          </cell>
          <cell r="AE120">
            <v>-38981</v>
          </cell>
          <cell r="AF120">
            <v>39269</v>
          </cell>
          <cell r="AG120">
            <v>142364</v>
          </cell>
          <cell r="AH120">
            <v>174594</v>
          </cell>
          <cell r="AI120">
            <v>165705</v>
          </cell>
          <cell r="AJ120">
            <v>32100</v>
          </cell>
          <cell r="AK120">
            <v>32886</v>
          </cell>
          <cell r="AL120">
            <v>88931</v>
          </cell>
          <cell r="AM120">
            <v>144493</v>
          </cell>
          <cell r="AN120">
            <v>54226</v>
          </cell>
          <cell r="AO120">
            <v>185639</v>
          </cell>
          <cell r="AP120">
            <v>255076</v>
          </cell>
          <cell r="AQ120">
            <v>334012</v>
          </cell>
          <cell r="AR120">
            <v>57004</v>
          </cell>
          <cell r="AS120">
            <v>211370</v>
          </cell>
          <cell r="AT120">
            <v>247734</v>
          </cell>
          <cell r="AU120">
            <v>314198</v>
          </cell>
          <cell r="AV120">
            <v>189022</v>
          </cell>
          <cell r="AW120">
            <v>247738</v>
          </cell>
          <cell r="AX120">
            <v>292299</v>
          </cell>
          <cell r="AY120">
            <v>307203</v>
          </cell>
          <cell r="AZ120">
            <v>87201</v>
          </cell>
          <cell r="BA120">
            <v>122313</v>
          </cell>
          <cell r="BB120">
            <v>161089</v>
          </cell>
          <cell r="BC120">
            <v>218512</v>
          </cell>
          <cell r="BD120">
            <v>46217</v>
          </cell>
          <cell r="BE120">
            <v>88461</v>
          </cell>
          <cell r="BF120">
            <v>173882.46</v>
          </cell>
          <cell r="BG120">
            <v>258337.37</v>
          </cell>
          <cell r="BH120">
            <v>55672.06</v>
          </cell>
          <cell r="BI120">
            <v>94613</v>
          </cell>
          <cell r="BJ120">
            <v>141705.13</v>
          </cell>
          <cell r="BK120">
            <v>195244.99</v>
          </cell>
          <cell r="BL120">
            <v>38249.129999999997</v>
          </cell>
          <cell r="BM120">
            <v>68276.89</v>
          </cell>
        </row>
        <row r="121">
          <cell r="S121" t="str">
            <v>Coste del riesgo por dotaciones acumuladas anualizadas</v>
          </cell>
          <cell r="Y121">
            <v>4.5999999999999999E-3</v>
          </cell>
          <cell r="Z121">
            <v>5.8999999999999999E-3</v>
          </cell>
          <cell r="AA121">
            <v>3.0999999999999999E-3</v>
          </cell>
          <cell r="AB121">
            <v>9.7999999999999997E-3</v>
          </cell>
          <cell r="AC121">
            <v>5.4000000000000003E-3</v>
          </cell>
          <cell r="AD121">
            <v>4.1999999999999997E-3</v>
          </cell>
          <cell r="AE121">
            <v>-1.1999999999999999E-3</v>
          </cell>
          <cell r="AF121">
            <v>5.1000000000000004E-3</v>
          </cell>
          <cell r="AG121">
            <v>9.1000000000000004E-3</v>
          </cell>
          <cell r="AH121">
            <v>7.4000000000000003E-3</v>
          </cell>
          <cell r="AI121">
            <v>5.3E-3</v>
          </cell>
          <cell r="AJ121">
            <v>4.1000000000000003E-3</v>
          </cell>
          <cell r="AK121">
            <v>2.0999999999999999E-3</v>
          </cell>
          <cell r="AL121">
            <v>3.8E-3</v>
          </cell>
          <cell r="AM121">
            <v>4.5999999999999999E-3</v>
          </cell>
          <cell r="AN121">
            <v>6.8999999999999999E-3</v>
          </cell>
          <cell r="AO121">
            <v>1.1900000000000001E-2</v>
          </cell>
          <cell r="AP121">
            <v>1.0800000000000001E-2</v>
          </cell>
          <cell r="AQ121">
            <v>1.06E-2</v>
          </cell>
          <cell r="AR121">
            <v>7.1999999999999998E-3</v>
          </cell>
          <cell r="AS121">
            <v>1.32E-2</v>
          </cell>
          <cell r="AT121">
            <v>1.0200000000000001E-2</v>
          </cell>
          <cell r="AU121">
            <v>9.5999999999999992E-3</v>
          </cell>
          <cell r="AV121">
            <v>2.24E-2</v>
          </cell>
          <cell r="AW121">
            <v>1.4500000000000001E-2</v>
          </cell>
          <cell r="AX121">
            <v>1.1299999999999999E-2</v>
          </cell>
          <cell r="AY121">
            <v>8.8000000000000005E-3</v>
          </cell>
          <cell r="AZ121">
            <v>9.9000000000000008E-3</v>
          </cell>
          <cell r="BA121">
            <v>6.7999999999999996E-3</v>
          </cell>
          <cell r="BB121">
            <v>5.8999999999999999E-3</v>
          </cell>
          <cell r="BC121">
            <v>6.0000000000000001E-3</v>
          </cell>
          <cell r="BD121">
            <v>5.0000000000000001E-3</v>
          </cell>
          <cell r="BE121">
            <v>4.7000000000000002E-3</v>
          </cell>
          <cell r="BF121">
            <v>0.01</v>
          </cell>
          <cell r="BG121">
            <v>0.01</v>
          </cell>
          <cell r="BH121">
            <v>0.01</v>
          </cell>
          <cell r="BI121">
            <v>0.01</v>
          </cell>
          <cell r="BJ121">
            <v>0</v>
          </cell>
          <cell r="BK121">
            <v>0.01</v>
          </cell>
          <cell r="BL121">
            <v>0</v>
          </cell>
          <cell r="BM121">
            <v>0</v>
          </cell>
        </row>
        <row r="122">
          <cell r="S122" t="str">
            <v>dotaciones inversión trimestrales</v>
          </cell>
          <cell r="X122">
            <v>6184</v>
          </cell>
          <cell r="Y122">
            <v>69149</v>
          </cell>
          <cell r="Z122">
            <v>70624</v>
          </cell>
          <cell r="AA122">
            <v>-44451</v>
          </cell>
          <cell r="AB122">
            <v>78351</v>
          </cell>
          <cell r="AC122">
            <v>8133</v>
          </cell>
          <cell r="AD122">
            <v>12089</v>
          </cell>
          <cell r="AE122">
            <v>-137554</v>
          </cell>
          <cell r="AF122">
            <v>39269</v>
          </cell>
          <cell r="AG122">
            <v>103095</v>
          </cell>
          <cell r="AH122">
            <v>32230</v>
          </cell>
          <cell r="AI122">
            <v>-8889</v>
          </cell>
          <cell r="AJ122">
            <v>32100</v>
          </cell>
          <cell r="AK122">
            <v>786</v>
          </cell>
          <cell r="AL122">
            <v>56045</v>
          </cell>
          <cell r="AM122">
            <v>55562</v>
          </cell>
          <cell r="AN122">
            <v>54226</v>
          </cell>
          <cell r="AO122">
            <v>131413</v>
          </cell>
          <cell r="AP122">
            <v>69437</v>
          </cell>
          <cell r="AQ122">
            <v>78936</v>
          </cell>
          <cell r="AR122">
            <v>57004</v>
          </cell>
          <cell r="AS122">
            <v>154366</v>
          </cell>
          <cell r="AT122">
            <v>36364</v>
          </cell>
          <cell r="AU122">
            <v>66464</v>
          </cell>
          <cell r="AV122">
            <v>189022</v>
          </cell>
          <cell r="AW122">
            <v>58716</v>
          </cell>
          <cell r="AX122">
            <v>44561</v>
          </cell>
          <cell r="AY122">
            <v>14904</v>
          </cell>
          <cell r="AZ122">
            <v>87201</v>
          </cell>
          <cell r="BA122">
            <v>35112</v>
          </cell>
          <cell r="BB122">
            <v>38776</v>
          </cell>
          <cell r="BC122">
            <v>57423</v>
          </cell>
          <cell r="BD122">
            <v>46217</v>
          </cell>
          <cell r="BE122">
            <v>42244</v>
          </cell>
          <cell r="BF122">
            <v>85421.46</v>
          </cell>
          <cell r="BG122">
            <v>84454.91</v>
          </cell>
          <cell r="BH122">
            <v>55672.06</v>
          </cell>
          <cell r="BI122">
            <v>38940.94</v>
          </cell>
          <cell r="BJ122">
            <v>47092.13</v>
          </cell>
          <cell r="BK122">
            <v>53539.86</v>
          </cell>
          <cell r="BL122">
            <v>38249.129999999997</v>
          </cell>
          <cell r="BM122">
            <v>30027.759999999998</v>
          </cell>
        </row>
        <row r="123">
          <cell r="S123" t="str">
            <v>Coste del riesgo 4 trimestres</v>
          </cell>
          <cell r="Z123">
            <v>8.5000000000000006E-3</v>
          </cell>
          <cell r="AA123">
            <v>3.0999999999999999E-3</v>
          </cell>
          <cell r="AB123">
            <v>5.3E-3</v>
          </cell>
          <cell r="AC123">
            <v>3.5000000000000001E-3</v>
          </cell>
          <cell r="AD123">
            <v>1.6999999999999999E-3</v>
          </cell>
          <cell r="AE123">
            <v>-1.1999999999999999E-3</v>
          </cell>
          <cell r="AF123">
            <v>-2.5000000000000001E-3</v>
          </cell>
          <cell r="AG123">
            <v>5.0000000000000001E-4</v>
          </cell>
          <cell r="AH123">
            <v>1.1999999999999999E-3</v>
          </cell>
          <cell r="AI123">
            <v>5.3E-3</v>
          </cell>
          <cell r="AJ123">
            <v>5.0000000000000001E-3</v>
          </cell>
          <cell r="AK123">
            <v>1.8E-3</v>
          </cell>
          <cell r="AL123">
            <v>2.5000000000000001E-3</v>
          </cell>
          <cell r="AM123">
            <v>4.5999999999999999E-3</v>
          </cell>
          <cell r="AN123">
            <v>5.3E-3</v>
          </cell>
          <cell r="AO123">
            <v>9.4000000000000004E-3</v>
          </cell>
          <cell r="AP123">
            <v>9.9000000000000008E-3</v>
          </cell>
          <cell r="AQ123">
            <v>1.06E-2</v>
          </cell>
          <cell r="AR123">
            <v>1.0699999999999999E-2</v>
          </cell>
          <cell r="AS123">
            <v>1.1299999999999999E-2</v>
          </cell>
          <cell r="AT123">
            <v>1.01E-2</v>
          </cell>
          <cell r="AU123">
            <v>9.4999999999999998E-3</v>
          </cell>
          <cell r="AV123">
            <v>1.32E-2</v>
          </cell>
          <cell r="AW123">
            <v>1.0200000000000001E-2</v>
          </cell>
          <cell r="AX123">
            <v>1.04E-2</v>
          </cell>
          <cell r="AY123">
            <v>8.8000000000000005E-3</v>
          </cell>
          <cell r="AZ123">
            <v>5.7999999999999996E-3</v>
          </cell>
          <cell r="BA123">
            <v>5.1000000000000004E-3</v>
          </cell>
          <cell r="BB123">
            <v>4.8999999999999998E-3</v>
          </cell>
          <cell r="BC123">
            <v>6.0000000000000001E-3</v>
          </cell>
          <cell r="BD123">
            <v>4.7999999999999996E-3</v>
          </cell>
          <cell r="BE123">
            <v>4.8999999999999998E-3</v>
          </cell>
          <cell r="BF123">
            <v>0.01</v>
          </cell>
          <cell r="BG123">
            <v>0.01</v>
          </cell>
          <cell r="BH123">
            <v>0.01</v>
          </cell>
          <cell r="BI123">
            <v>0.01</v>
          </cell>
          <cell r="BJ123">
            <v>0.01</v>
          </cell>
          <cell r="BK123">
            <v>0.01</v>
          </cell>
          <cell r="BL123">
            <v>0</v>
          </cell>
          <cell r="BM123">
            <v>0</v>
          </cell>
        </row>
        <row r="124">
          <cell r="R124" t="str">
            <v>croesgp4t</v>
          </cell>
          <cell r="S124" t="str">
            <v>Coste del riesgo 4 trimestres con adjudicados</v>
          </cell>
          <cell r="AC124">
            <v>6.7999999999999996E-3</v>
          </cell>
          <cell r="AD124">
            <v>5.7000000000000002E-3</v>
          </cell>
          <cell r="AE124">
            <v>1.6000000000000001E-3</v>
          </cell>
          <cell r="AF124">
            <v>-1E-4</v>
          </cell>
          <cell r="AG124">
            <v>2.5999999999999999E-3</v>
          </cell>
          <cell r="AH124">
            <v>2.5999999999999999E-3</v>
          </cell>
          <cell r="AI124">
            <v>7.6E-3</v>
          </cell>
          <cell r="AJ124">
            <v>7.7000000000000002E-3</v>
          </cell>
          <cell r="AK124">
            <v>5.4000000000000003E-3</v>
          </cell>
          <cell r="AL124">
            <v>4.7999999999999996E-3</v>
          </cell>
          <cell r="AM124">
            <v>5.7999999999999996E-3</v>
          </cell>
          <cell r="AN124">
            <v>5.8999999999999999E-3</v>
          </cell>
          <cell r="AO124">
            <v>8.8000000000000005E-3</v>
          </cell>
          <cell r="AP124">
            <v>9.7000000000000003E-3</v>
          </cell>
          <cell r="AQ124">
            <v>1.04E-2</v>
          </cell>
          <cell r="AR124">
            <v>1.04E-2</v>
          </cell>
          <cell r="AS124">
            <v>1.11E-2</v>
          </cell>
          <cell r="AT124">
            <v>1.0999999999999999E-2</v>
          </cell>
          <cell r="AU124">
            <v>1.0500000000000001E-2</v>
          </cell>
          <cell r="AV124">
            <v>1.9800000000000002E-2</v>
          </cell>
          <cell r="AW124">
            <v>1.5800000000000002E-2</v>
          </cell>
          <cell r="AX124">
            <v>1.4999999999999999E-2</v>
          </cell>
          <cell r="AY124">
            <v>1.4E-2</v>
          </cell>
          <cell r="AZ124">
            <v>7.4999999999999997E-3</v>
          </cell>
          <cell r="BA124">
            <v>7.6E-3</v>
          </cell>
          <cell r="BB124">
            <v>8.0000000000000002E-3</v>
          </cell>
          <cell r="BC124">
            <v>8.6999999999999994E-3</v>
          </cell>
          <cell r="BD124">
            <v>6.3E-3</v>
          </cell>
          <cell r="BE124">
            <v>7.1000000000000004E-3</v>
          </cell>
          <cell r="BF124">
            <v>0.01</v>
          </cell>
          <cell r="BG124">
            <v>0.01</v>
          </cell>
          <cell r="BH124">
            <v>0.01</v>
          </cell>
          <cell r="BI124">
            <v>0.01</v>
          </cell>
          <cell r="BJ124">
            <v>0.01</v>
          </cell>
          <cell r="BK124">
            <v>0.01</v>
          </cell>
          <cell r="BL124">
            <v>0</v>
          </cell>
          <cell r="BM124">
            <v>0</v>
          </cell>
        </row>
        <row r="125">
          <cell r="R125" t="str">
            <v>ADJUDICADOSBruto</v>
          </cell>
          <cell r="S125" t="str">
            <v>Adjudicados Brutos</v>
          </cell>
          <cell r="V125">
            <v>0</v>
          </cell>
          <cell r="W125">
            <v>0</v>
          </cell>
          <cell r="X125">
            <v>3129307</v>
          </cell>
          <cell r="Y125">
            <v>3252847</v>
          </cell>
          <cell r="Z125">
            <v>3341485</v>
          </cell>
          <cell r="AA125">
            <v>3596542</v>
          </cell>
          <cell r="AB125">
            <v>3628393</v>
          </cell>
          <cell r="AC125">
            <v>3687580</v>
          </cell>
          <cell r="AD125">
            <v>3793628</v>
          </cell>
          <cell r="AE125">
            <v>3842179</v>
          </cell>
          <cell r="AF125">
            <v>3810341</v>
          </cell>
          <cell r="AG125">
            <v>3775534</v>
          </cell>
          <cell r="AH125">
            <v>3815957</v>
          </cell>
          <cell r="AI125">
            <v>3677937</v>
          </cell>
          <cell r="AJ125">
            <v>3644654</v>
          </cell>
          <cell r="AK125">
            <v>3517231</v>
          </cell>
          <cell r="AL125">
            <v>3427583</v>
          </cell>
          <cell r="AM125">
            <v>3308746</v>
          </cell>
          <cell r="AN125">
            <v>3262511</v>
          </cell>
          <cell r="AO125">
            <v>3217323</v>
          </cell>
          <cell r="AP125">
            <v>3124756</v>
          </cell>
          <cell r="AQ125">
            <v>2991714</v>
          </cell>
          <cell r="AR125">
            <v>2994466</v>
          </cell>
          <cell r="AS125">
            <v>3005578</v>
          </cell>
          <cell r="AT125">
            <v>2995233</v>
          </cell>
          <cell r="AU125">
            <v>2944384</v>
          </cell>
          <cell r="AV125">
            <v>2897636</v>
          </cell>
          <cell r="AW125">
            <v>2777100</v>
          </cell>
          <cell r="AX125">
            <v>2660743</v>
          </cell>
          <cell r="AY125">
            <v>2102597</v>
          </cell>
          <cell r="AZ125">
            <v>2023135</v>
          </cell>
          <cell r="BA125">
            <v>1924338</v>
          </cell>
          <cell r="BB125">
            <v>1868920</v>
          </cell>
          <cell r="BC125">
            <v>1641538</v>
          </cell>
          <cell r="BD125">
            <v>1592316</v>
          </cell>
          <cell r="BE125">
            <v>1517775</v>
          </cell>
          <cell r="BF125">
            <v>1451443.12</v>
          </cell>
          <cell r="BG125">
            <v>1325959.3</v>
          </cell>
          <cell r="BH125">
            <v>1291753.46</v>
          </cell>
          <cell r="BI125">
            <v>1110386.6000000001</v>
          </cell>
          <cell r="BJ125">
            <v>1057489.3700000001</v>
          </cell>
          <cell r="BK125">
            <v>962820.49</v>
          </cell>
          <cell r="BL125">
            <v>938023</v>
          </cell>
          <cell r="BM125">
            <v>880836.26</v>
          </cell>
          <cell r="BP125">
            <v>880836</v>
          </cell>
          <cell r="BQ125">
            <v>1110387</v>
          </cell>
          <cell r="BR125">
            <v>962820</v>
          </cell>
          <cell r="BS125">
            <v>938023</v>
          </cell>
          <cell r="BT125">
            <v>1325959</v>
          </cell>
          <cell r="BU125">
            <v>-229551</v>
          </cell>
          <cell r="BV125">
            <v>-0.20699999999999999</v>
          </cell>
          <cell r="BW125">
            <v>-81984</v>
          </cell>
          <cell r="BX125">
            <v>-8.5000000000000006E-2</v>
          </cell>
          <cell r="BY125">
            <v>-57187</v>
          </cell>
          <cell r="BZ125">
            <v>-363139</v>
          </cell>
          <cell r="CA125">
            <v>-0.27400000000000002</v>
          </cell>
        </row>
        <row r="126">
          <cell r="S126" t="str">
            <v>Inversión Crediticia bruta+adjudicados brutos</v>
          </cell>
          <cell r="X126">
            <v>36102604</v>
          </cell>
          <cell r="Y126">
            <v>36402145</v>
          </cell>
          <cell r="Z126">
            <v>36345608</v>
          </cell>
          <cell r="AA126">
            <v>35915227</v>
          </cell>
          <cell r="AB126">
            <v>35772047</v>
          </cell>
          <cell r="AC126">
            <v>35069567</v>
          </cell>
          <cell r="AD126">
            <v>34856853</v>
          </cell>
          <cell r="AE126">
            <v>34987509</v>
          </cell>
          <cell r="AF126">
            <v>35194731</v>
          </cell>
          <cell r="AG126">
            <v>35401810</v>
          </cell>
          <cell r="AH126">
            <v>35049780</v>
          </cell>
          <cell r="AI126">
            <v>35006919</v>
          </cell>
          <cell r="AJ126">
            <v>35224704</v>
          </cell>
          <cell r="AK126">
            <v>34957207</v>
          </cell>
          <cell r="AL126">
            <v>34769915</v>
          </cell>
          <cell r="AM126">
            <v>34893734</v>
          </cell>
          <cell r="AN126">
            <v>34990127</v>
          </cell>
          <cell r="AO126">
            <v>34655865</v>
          </cell>
          <cell r="AP126">
            <v>34359156</v>
          </cell>
          <cell r="AQ126">
            <v>34514356</v>
          </cell>
          <cell r="AR126">
            <v>34901281</v>
          </cell>
          <cell r="AS126">
            <v>35893863</v>
          </cell>
          <cell r="AT126">
            <v>36585756</v>
          </cell>
          <cell r="AU126">
            <v>37148505</v>
          </cell>
          <cell r="AV126">
            <v>37260891</v>
          </cell>
          <cell r="AW126">
            <v>37704688</v>
          </cell>
          <cell r="AX126">
            <v>37696544</v>
          </cell>
          <cell r="AY126">
            <v>37687562</v>
          </cell>
          <cell r="AZ126">
            <v>37871757</v>
          </cell>
          <cell r="BA126">
            <v>38646318</v>
          </cell>
          <cell r="BB126">
            <v>38546517</v>
          </cell>
          <cell r="BC126">
            <v>39198174</v>
          </cell>
          <cell r="BD126">
            <v>38956195</v>
          </cell>
          <cell r="BE126">
            <v>39879728</v>
          </cell>
          <cell r="BF126">
            <v>39018405.530000001</v>
          </cell>
          <cell r="BG126">
            <v>39087048.350000001</v>
          </cell>
          <cell r="BH126">
            <v>38952601.340000004</v>
          </cell>
          <cell r="BI126">
            <v>39513433.890000001</v>
          </cell>
          <cell r="BJ126">
            <v>38962502.539999999</v>
          </cell>
          <cell r="BK126">
            <v>40333549.509999998</v>
          </cell>
          <cell r="BL126">
            <v>40553102.509999998</v>
          </cell>
          <cell r="BM126">
            <v>42118405.539999999</v>
          </cell>
        </row>
        <row r="127">
          <cell r="S127" t="str">
            <v>Deterioro del resto de activos sin fondo de comercio</v>
          </cell>
          <cell r="X127">
            <v>75443</v>
          </cell>
          <cell r="Y127">
            <v>70405</v>
          </cell>
          <cell r="Z127">
            <v>98488</v>
          </cell>
          <cell r="AA127">
            <v>131597</v>
          </cell>
          <cell r="AB127">
            <v>33317</v>
          </cell>
          <cell r="AC127">
            <v>67917</v>
          </cell>
          <cell r="AD127">
            <v>114825</v>
          </cell>
          <cell r="AE127">
            <v>96362</v>
          </cell>
          <cell r="AF127">
            <v>10361</v>
          </cell>
          <cell r="AG127">
            <v>45655</v>
          </cell>
          <cell r="AH127">
            <v>71704</v>
          </cell>
          <cell r="AI127">
            <v>99860</v>
          </cell>
          <cell r="AJ127">
            <v>21902</v>
          </cell>
          <cell r="AK127">
            <v>80088</v>
          </cell>
          <cell r="AL127">
            <v>58359</v>
          </cell>
          <cell r="AM127">
            <v>58047</v>
          </cell>
          <cell r="AN127">
            <v>1638</v>
          </cell>
          <cell r="AO127">
            <v>30566</v>
          </cell>
          <cell r="AP127">
            <v>25190</v>
          </cell>
          <cell r="AQ127">
            <v>25247</v>
          </cell>
          <cell r="AR127">
            <v>-1125</v>
          </cell>
          <cell r="AS127">
            <v>34865</v>
          </cell>
          <cell r="AT127">
            <v>63768</v>
          </cell>
          <cell r="AU127">
            <v>66877</v>
          </cell>
          <cell r="AV127">
            <v>213554</v>
          </cell>
          <cell r="AW127">
            <v>204194</v>
          </cell>
          <cell r="AX127">
            <v>199288</v>
          </cell>
          <cell r="AY127">
            <v>220633</v>
          </cell>
          <cell r="AZ127">
            <v>71554</v>
          </cell>
          <cell r="BA127">
            <v>91465</v>
          </cell>
          <cell r="BB127">
            <v>106994</v>
          </cell>
          <cell r="BC127">
            <v>115376</v>
          </cell>
          <cell r="BD127">
            <v>23415</v>
          </cell>
          <cell r="BE127">
            <v>67943</v>
          </cell>
          <cell r="BF127">
            <v>118801.68</v>
          </cell>
          <cell r="BG127">
            <v>170479.69</v>
          </cell>
          <cell r="BH127">
            <v>3854.3</v>
          </cell>
          <cell r="BI127">
            <v>17377.47</v>
          </cell>
          <cell r="BJ127">
            <v>17193.59</v>
          </cell>
          <cell r="BK127">
            <v>20590.349999999999</v>
          </cell>
          <cell r="BL127">
            <v>-240.56</v>
          </cell>
          <cell r="BM127">
            <v>-518.88</v>
          </cell>
        </row>
        <row r="128">
          <cell r="R128" t="str">
            <v xml:space="preserve">52003        </v>
          </cell>
          <cell r="S128" t="str">
            <v xml:space="preserve">Fondo de comercio-Det.val.ó.recu.det.val.ANF      </v>
          </cell>
          <cell r="X128">
            <v>0</v>
          </cell>
          <cell r="Y128">
            <v>0</v>
          </cell>
          <cell r="Z128">
            <v>0</v>
          </cell>
          <cell r="AA128">
            <v>12239</v>
          </cell>
          <cell r="AB128">
            <v>0</v>
          </cell>
          <cell r="AC128">
            <v>5508</v>
          </cell>
          <cell r="AD128">
            <v>8261</v>
          </cell>
          <cell r="AE128">
            <v>11015</v>
          </cell>
          <cell r="AF128">
            <v>2754</v>
          </cell>
          <cell r="AG128">
            <v>5508</v>
          </cell>
          <cell r="AH128">
            <v>8261</v>
          </cell>
          <cell r="AI128">
            <v>11015</v>
          </cell>
          <cell r="AJ128">
            <v>2754</v>
          </cell>
          <cell r="AK128">
            <v>5508</v>
          </cell>
          <cell r="AL128">
            <v>8261</v>
          </cell>
          <cell r="AM128">
            <v>11015</v>
          </cell>
          <cell r="AN128">
            <v>2754</v>
          </cell>
          <cell r="AO128">
            <v>5502</v>
          </cell>
          <cell r="AP128">
            <v>8239</v>
          </cell>
          <cell r="AQ128">
            <v>10976</v>
          </cell>
          <cell r="AR128">
            <v>2737</v>
          </cell>
          <cell r="AS128">
            <v>5474</v>
          </cell>
          <cell r="AT128">
            <v>8211</v>
          </cell>
          <cell r="AU128">
            <v>10948</v>
          </cell>
          <cell r="AV128">
            <v>54741</v>
          </cell>
          <cell r="AW128">
            <v>54741</v>
          </cell>
          <cell r="AX128">
            <v>54741</v>
          </cell>
          <cell r="AY128">
            <v>54741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</row>
        <row r="129">
          <cell r="R129" t="str">
            <v xml:space="preserve">520          </v>
          </cell>
          <cell r="S129" t="str">
            <v xml:space="preserve">Det.val.ó.(-)recu.det.val.ANF                     </v>
          </cell>
          <cell r="X129">
            <v>75443</v>
          </cell>
          <cell r="Y129">
            <v>70405</v>
          </cell>
          <cell r="Z129">
            <v>98488</v>
          </cell>
          <cell r="AA129">
            <v>143836</v>
          </cell>
          <cell r="AB129">
            <v>33317</v>
          </cell>
          <cell r="AC129">
            <v>73425</v>
          </cell>
          <cell r="AD129">
            <v>123086</v>
          </cell>
          <cell r="AE129">
            <v>107377</v>
          </cell>
          <cell r="AF129">
            <v>13115</v>
          </cell>
          <cell r="AG129">
            <v>51163</v>
          </cell>
          <cell r="AH129">
            <v>79965</v>
          </cell>
          <cell r="AI129">
            <v>110875</v>
          </cell>
          <cell r="AJ129">
            <v>24656</v>
          </cell>
          <cell r="AK129">
            <v>22945</v>
          </cell>
          <cell r="AL129">
            <v>3969</v>
          </cell>
          <cell r="AM129">
            <v>6411</v>
          </cell>
          <cell r="AN129">
            <v>4392</v>
          </cell>
          <cell r="AO129">
            <v>36068</v>
          </cell>
          <cell r="AP129">
            <v>33429</v>
          </cell>
          <cell r="AQ129">
            <v>36223</v>
          </cell>
          <cell r="AR129">
            <v>1612</v>
          </cell>
          <cell r="AS129">
            <v>40339</v>
          </cell>
          <cell r="AT129">
            <v>71979</v>
          </cell>
          <cell r="AU129">
            <v>77825</v>
          </cell>
          <cell r="AV129">
            <v>268295</v>
          </cell>
          <cell r="AW129">
            <v>258935</v>
          </cell>
          <cell r="AX129">
            <v>254029</v>
          </cell>
          <cell r="AY129">
            <v>275374</v>
          </cell>
          <cell r="AZ129">
            <v>71554</v>
          </cell>
          <cell r="BA129">
            <v>91465</v>
          </cell>
          <cell r="BB129">
            <v>106994</v>
          </cell>
          <cell r="BC129">
            <v>115376</v>
          </cell>
          <cell r="BD129">
            <v>23415</v>
          </cell>
          <cell r="BE129">
            <v>67943</v>
          </cell>
          <cell r="BF129">
            <v>118801.68</v>
          </cell>
          <cell r="BG129">
            <v>170479.69</v>
          </cell>
          <cell r="BH129">
            <v>3854.3</v>
          </cell>
          <cell r="BI129">
            <v>17377.47</v>
          </cell>
          <cell r="BJ129">
            <v>17193.59</v>
          </cell>
          <cell r="BK129">
            <v>20590.349999999999</v>
          </cell>
          <cell r="BL129">
            <v>-240.56</v>
          </cell>
          <cell r="BM129">
            <v>-518.88</v>
          </cell>
        </row>
        <row r="130">
          <cell r="S130" t="str">
            <v>Deterioro del resto de activos sin FC trimestrales</v>
          </cell>
          <cell r="X130">
            <v>75443</v>
          </cell>
          <cell r="Y130">
            <v>-5038</v>
          </cell>
          <cell r="Z130">
            <v>28083</v>
          </cell>
          <cell r="AA130">
            <v>33109</v>
          </cell>
          <cell r="AB130">
            <v>33317</v>
          </cell>
          <cell r="AC130">
            <v>34600</v>
          </cell>
          <cell r="AD130">
            <v>46908</v>
          </cell>
          <cell r="AE130">
            <v>-18463</v>
          </cell>
          <cell r="AF130">
            <v>10361</v>
          </cell>
          <cell r="AG130">
            <v>35294</v>
          </cell>
          <cell r="AH130">
            <v>26049</v>
          </cell>
          <cell r="AI130">
            <v>28156</v>
          </cell>
          <cell r="AJ130">
            <v>21902</v>
          </cell>
          <cell r="AK130">
            <v>58186</v>
          </cell>
          <cell r="AL130">
            <v>-21729</v>
          </cell>
          <cell r="AM130">
            <v>-312</v>
          </cell>
          <cell r="AN130">
            <v>1638</v>
          </cell>
          <cell r="AO130">
            <v>28928</v>
          </cell>
          <cell r="AP130">
            <v>-5376</v>
          </cell>
          <cell r="AQ130">
            <v>57</v>
          </cell>
          <cell r="AR130">
            <v>-1125</v>
          </cell>
          <cell r="AS130">
            <v>35990</v>
          </cell>
          <cell r="AT130">
            <v>28903</v>
          </cell>
          <cell r="AU130">
            <v>3109</v>
          </cell>
          <cell r="AV130">
            <v>213554</v>
          </cell>
          <cell r="AW130">
            <v>-9360</v>
          </cell>
          <cell r="AX130">
            <v>-4906</v>
          </cell>
          <cell r="AY130">
            <v>21345</v>
          </cell>
          <cell r="AZ130">
            <v>71554</v>
          </cell>
          <cell r="BA130">
            <v>19911</v>
          </cell>
          <cell r="BB130">
            <v>15529</v>
          </cell>
          <cell r="BC130">
            <v>8382</v>
          </cell>
          <cell r="BD130">
            <v>23415</v>
          </cell>
          <cell r="BE130">
            <v>44528</v>
          </cell>
          <cell r="BF130">
            <v>50858.68</v>
          </cell>
          <cell r="BG130">
            <v>51678.01</v>
          </cell>
          <cell r="BH130">
            <v>3854.3</v>
          </cell>
          <cell r="BI130">
            <v>13523.17</v>
          </cell>
          <cell r="BJ130">
            <v>-183.88</v>
          </cell>
          <cell r="BK130">
            <v>3396.76</v>
          </cell>
          <cell r="BL130">
            <v>-240.56</v>
          </cell>
          <cell r="BM130">
            <v>-278.32</v>
          </cell>
        </row>
        <row r="131">
          <cell r="S131" t="str">
            <v>Deterioro de la inversión+deterioro del resto de activos sin FC mes trimestral</v>
          </cell>
          <cell r="X131">
            <v>81627</v>
          </cell>
          <cell r="Y131">
            <v>64111</v>
          </cell>
          <cell r="Z131">
            <v>98707</v>
          </cell>
          <cell r="AA131">
            <v>-11342</v>
          </cell>
          <cell r="AB131">
            <v>111668</v>
          </cell>
          <cell r="AC131">
            <v>42733</v>
          </cell>
          <cell r="AD131">
            <v>58997</v>
          </cell>
          <cell r="AE131">
            <v>-156017</v>
          </cell>
          <cell r="AF131">
            <v>49630</v>
          </cell>
          <cell r="AG131">
            <v>138389</v>
          </cell>
          <cell r="AH131">
            <v>58279</v>
          </cell>
          <cell r="AI131">
            <v>19267</v>
          </cell>
          <cell r="AJ131">
            <v>54002</v>
          </cell>
          <cell r="AK131">
            <v>58972</v>
          </cell>
          <cell r="AL131">
            <v>34316</v>
          </cell>
          <cell r="AM131">
            <v>55250</v>
          </cell>
          <cell r="AN131">
            <v>55864</v>
          </cell>
          <cell r="AO131">
            <v>160341</v>
          </cell>
          <cell r="AP131">
            <v>64061</v>
          </cell>
          <cell r="AQ131">
            <v>78993</v>
          </cell>
          <cell r="AR131">
            <v>55879</v>
          </cell>
          <cell r="AS131">
            <v>190356</v>
          </cell>
          <cell r="AT131">
            <v>65267</v>
          </cell>
          <cell r="AU131">
            <v>69573</v>
          </cell>
          <cell r="AV131">
            <v>402576</v>
          </cell>
          <cell r="AW131">
            <v>49356</v>
          </cell>
          <cell r="AX131">
            <v>39655</v>
          </cell>
          <cell r="AY131">
            <v>36249</v>
          </cell>
          <cell r="AZ131">
            <v>158755</v>
          </cell>
          <cell r="BA131">
            <v>55023</v>
          </cell>
          <cell r="BB131">
            <v>54305</v>
          </cell>
          <cell r="BC131">
            <v>65805</v>
          </cell>
          <cell r="BD131">
            <v>69632</v>
          </cell>
          <cell r="BE131">
            <v>86772</v>
          </cell>
          <cell r="BF131">
            <v>136280.14000000001</v>
          </cell>
          <cell r="BG131">
            <v>136132.92000000001</v>
          </cell>
          <cell r="BH131">
            <v>59526.36</v>
          </cell>
          <cell r="BI131">
            <v>52464.11</v>
          </cell>
          <cell r="BJ131">
            <v>46908.25</v>
          </cell>
          <cell r="BK131">
            <v>56936.62</v>
          </cell>
          <cell r="BL131">
            <v>38008.57</v>
          </cell>
          <cell r="BM131">
            <v>29749.439999999999</v>
          </cell>
        </row>
        <row r="132">
          <cell r="R132" t="str">
            <v>criesgoacum</v>
          </cell>
          <cell r="S132" t="str">
            <v>Coste del riesgo trimestral (anualizado)</v>
          </cell>
          <cell r="AA132">
            <v>-1.1999999999999999E-3</v>
          </cell>
          <cell r="AB132">
            <v>1.2500000000000001E-2</v>
          </cell>
          <cell r="AC132">
            <v>4.7999999999999996E-3</v>
          </cell>
          <cell r="AD132">
            <v>6.6E-3</v>
          </cell>
          <cell r="AE132">
            <v>-1.7600000000000001E-2</v>
          </cell>
          <cell r="AF132">
            <v>5.7000000000000002E-3</v>
          </cell>
          <cell r="AG132">
            <v>1.5800000000000002E-2</v>
          </cell>
          <cell r="AH132">
            <v>6.6E-3</v>
          </cell>
          <cell r="AI132">
            <v>2.2000000000000001E-3</v>
          </cell>
          <cell r="AJ132">
            <v>6.1999999999999998E-3</v>
          </cell>
          <cell r="AK132">
            <v>6.7000000000000002E-3</v>
          </cell>
          <cell r="AL132">
            <v>3.8999999999999998E-3</v>
          </cell>
          <cell r="AM132">
            <v>6.3E-3</v>
          </cell>
          <cell r="AN132">
            <v>6.4999999999999997E-3</v>
          </cell>
          <cell r="AO132">
            <v>1.8499999999999999E-2</v>
          </cell>
          <cell r="AP132">
            <v>7.3000000000000001E-3</v>
          </cell>
          <cell r="AQ132">
            <v>8.9999999999999993E-3</v>
          </cell>
          <cell r="AR132">
            <v>6.4999999999999997E-3</v>
          </cell>
          <cell r="AS132">
            <v>2.1899999999999999E-2</v>
          </cell>
          <cell r="AT132">
            <v>7.4000000000000003E-3</v>
          </cell>
          <cell r="AU132">
            <v>7.7999999999999996E-3</v>
          </cell>
          <cell r="AV132">
            <v>4.5999999999999999E-2</v>
          </cell>
          <cell r="AW132">
            <v>5.4999999999999997E-3</v>
          </cell>
          <cell r="AX132">
            <v>4.4000000000000003E-3</v>
          </cell>
          <cell r="AY132">
            <v>4.0000000000000001E-3</v>
          </cell>
          <cell r="AZ132">
            <v>1.78E-2</v>
          </cell>
          <cell r="BA132">
            <v>6.1000000000000004E-3</v>
          </cell>
          <cell r="BB132">
            <v>5.8999999999999999E-3</v>
          </cell>
          <cell r="BC132">
            <v>7.1000000000000004E-3</v>
          </cell>
          <cell r="BD132">
            <v>7.7000000000000002E-3</v>
          </cell>
          <cell r="BE132">
            <v>9.4000000000000004E-3</v>
          </cell>
          <cell r="BF132">
            <v>1.46E-2</v>
          </cell>
          <cell r="BG132">
            <v>1.46E-2</v>
          </cell>
          <cell r="BH132">
            <v>6.4000000000000003E-3</v>
          </cell>
          <cell r="BI132">
            <v>5.7000000000000002E-3</v>
          </cell>
          <cell r="BJ132">
            <v>5.0000000000000001E-3</v>
          </cell>
          <cell r="BK132">
            <v>6.0000000000000001E-3</v>
          </cell>
          <cell r="BL132">
            <v>4.1000000000000003E-3</v>
          </cell>
          <cell r="BM132">
            <v>3.2000000000000002E-3</v>
          </cell>
        </row>
        <row r="133">
          <cell r="R133" t="str">
            <v xml:space="preserve">102          </v>
          </cell>
          <cell r="S133" t="str">
            <v>Préstamos (sin Otros activos financieros)</v>
          </cell>
          <cell r="X133">
            <v>30486579</v>
          </cell>
          <cell r="Y133">
            <v>30508712</v>
          </cell>
          <cell r="Z133">
            <v>29942512</v>
          </cell>
          <cell r="AA133">
            <v>30248221</v>
          </cell>
          <cell r="AB133">
            <v>30487081</v>
          </cell>
          <cell r="AC133">
            <v>29971099</v>
          </cell>
          <cell r="AD133">
            <v>29522513</v>
          </cell>
          <cell r="AE133">
            <v>29756391</v>
          </cell>
          <cell r="AF133">
            <v>29753170</v>
          </cell>
          <cell r="AG133">
            <v>29777934</v>
          </cell>
          <cell r="AH133">
            <v>29858687</v>
          </cell>
          <cell r="AI133">
            <v>30256571</v>
          </cell>
          <cell r="AJ133">
            <v>29712226</v>
          </cell>
          <cell r="AK133">
            <v>30889117</v>
          </cell>
          <cell r="AL133">
            <v>30322341</v>
          </cell>
          <cell r="AM133">
            <v>30841201</v>
          </cell>
          <cell r="AN133">
            <v>30477422</v>
          </cell>
          <cell r="AO133">
            <v>30630723</v>
          </cell>
          <cell r="AP133">
            <v>29619945</v>
          </cell>
          <cell r="AQ133">
            <v>31293380</v>
          </cell>
          <cell r="AR133">
            <v>32080517</v>
          </cell>
          <cell r="AS133">
            <v>33994561</v>
          </cell>
          <cell r="AT133">
            <v>33469694</v>
          </cell>
          <cell r="AU133">
            <v>34542531</v>
          </cell>
          <cell r="AV133">
            <v>34998676</v>
          </cell>
          <cell r="AW133">
            <v>35846971</v>
          </cell>
          <cell r="AX133">
            <v>37004685</v>
          </cell>
          <cell r="AY133">
            <v>38198261</v>
          </cell>
          <cell r="AZ133">
            <v>38747376</v>
          </cell>
          <cell r="BA133">
            <v>40826650</v>
          </cell>
          <cell r="BB133">
            <v>40008750</v>
          </cell>
          <cell r="BC133">
            <v>38398812</v>
          </cell>
          <cell r="BD133">
            <v>39823985</v>
          </cell>
          <cell r="BE133">
            <v>41065486</v>
          </cell>
          <cell r="BF133">
            <v>40666153.520000003</v>
          </cell>
          <cell r="BG133">
            <v>39735618.810000002</v>
          </cell>
          <cell r="BH133">
            <v>40181285.130000003</v>
          </cell>
          <cell r="BI133">
            <v>41199557.18</v>
          </cell>
          <cell r="BJ133">
            <v>41440048.289999999</v>
          </cell>
          <cell r="BK133">
            <v>42204592.100000001</v>
          </cell>
          <cell r="BL133">
            <v>42825436.549999997</v>
          </cell>
          <cell r="BM133">
            <v>44160995.890000001</v>
          </cell>
        </row>
        <row r="134">
          <cell r="R134" t="str">
            <v xml:space="preserve">Impairment </v>
          </cell>
          <cell r="S134" t="str">
            <v>Deterioro de la inversión+deterioro del resto de activos sin FC acumulado</v>
          </cell>
          <cell r="AA134">
            <v>233103</v>
          </cell>
          <cell r="AB134">
            <v>111668</v>
          </cell>
          <cell r="AC134">
            <v>154401</v>
          </cell>
          <cell r="AD134">
            <v>213398</v>
          </cell>
          <cell r="AE134">
            <v>57381</v>
          </cell>
          <cell r="AF134">
            <v>49630</v>
          </cell>
          <cell r="AG134">
            <v>188019</v>
          </cell>
          <cell r="AH134">
            <v>246298</v>
          </cell>
          <cell r="AI134">
            <v>265565</v>
          </cell>
          <cell r="AJ134">
            <v>54002</v>
          </cell>
          <cell r="AK134">
            <v>112974</v>
          </cell>
          <cell r="AL134">
            <v>147290</v>
          </cell>
          <cell r="AM134">
            <v>202540</v>
          </cell>
          <cell r="AN134">
            <v>55864</v>
          </cell>
          <cell r="AO134">
            <v>216205</v>
          </cell>
          <cell r="AP134">
            <v>280266</v>
          </cell>
          <cell r="AQ134">
            <v>359259</v>
          </cell>
          <cell r="AR134">
            <v>55879</v>
          </cell>
          <cell r="AS134">
            <v>246235</v>
          </cell>
          <cell r="AT134">
            <v>311502</v>
          </cell>
          <cell r="AU134">
            <v>381075</v>
          </cell>
          <cell r="AV134">
            <v>402576</v>
          </cell>
          <cell r="AW134">
            <v>451932</v>
          </cell>
          <cell r="AX134">
            <v>491587</v>
          </cell>
          <cell r="AY134">
            <v>527836</v>
          </cell>
          <cell r="AZ134">
            <v>158755</v>
          </cell>
          <cell r="BA134">
            <v>213778</v>
          </cell>
          <cell r="BB134">
            <v>268083</v>
          </cell>
          <cell r="BC134">
            <v>333888</v>
          </cell>
          <cell r="BD134">
            <v>69632</v>
          </cell>
          <cell r="BE134">
            <v>156404</v>
          </cell>
          <cell r="BF134">
            <v>292684.14</v>
          </cell>
          <cell r="BG134">
            <v>428817.06</v>
          </cell>
          <cell r="BH134">
            <v>59526.36</v>
          </cell>
          <cell r="BI134">
            <v>111990.47</v>
          </cell>
          <cell r="BJ134">
            <v>158898.72</v>
          </cell>
          <cell r="BK134">
            <v>215835.34</v>
          </cell>
          <cell r="BL134">
            <v>38008.57</v>
          </cell>
          <cell r="BM134">
            <v>67758.009999999995</v>
          </cell>
        </row>
        <row r="135">
          <cell r="R135" t="str">
            <v>dencr</v>
          </cell>
          <cell r="S135" t="str">
            <v>Promedio acum Inversión Crediticia bruta+adjudicados brutos</v>
          </cell>
          <cell r="AB135">
            <v>35843637</v>
          </cell>
          <cell r="AC135">
            <v>35585614</v>
          </cell>
          <cell r="AD135">
            <v>35403424</v>
          </cell>
          <cell r="AE135">
            <v>35320241</v>
          </cell>
          <cell r="AF135">
            <v>35091120</v>
          </cell>
          <cell r="AG135">
            <v>35194683</v>
          </cell>
          <cell r="AH135">
            <v>35158458</v>
          </cell>
          <cell r="AI135">
            <v>35128150</v>
          </cell>
          <cell r="AJ135">
            <v>35115812</v>
          </cell>
          <cell r="AK135">
            <v>35062943</v>
          </cell>
          <cell r="AL135">
            <v>34989686</v>
          </cell>
          <cell r="AM135">
            <v>34970496</v>
          </cell>
          <cell r="AN135">
            <v>34941931</v>
          </cell>
          <cell r="AO135">
            <v>34846575</v>
          </cell>
          <cell r="AP135">
            <v>34724721</v>
          </cell>
          <cell r="AQ135">
            <v>34682648</v>
          </cell>
          <cell r="AR135">
            <v>34707819</v>
          </cell>
          <cell r="AS135">
            <v>35103167</v>
          </cell>
          <cell r="AT135">
            <v>35473814</v>
          </cell>
          <cell r="AU135">
            <v>35808752</v>
          </cell>
          <cell r="AV135">
            <v>37204698</v>
          </cell>
          <cell r="AW135">
            <v>37371361</v>
          </cell>
          <cell r="AX135">
            <v>37452657</v>
          </cell>
          <cell r="AY135">
            <v>37499638</v>
          </cell>
          <cell r="AZ135">
            <v>37779660</v>
          </cell>
          <cell r="BA135">
            <v>38068546</v>
          </cell>
          <cell r="BB135">
            <v>38188039</v>
          </cell>
          <cell r="BC135">
            <v>38390066</v>
          </cell>
          <cell r="BD135">
            <v>39077185</v>
          </cell>
          <cell r="BE135">
            <v>39344699</v>
          </cell>
          <cell r="BF135">
            <v>39263125.630000003</v>
          </cell>
          <cell r="BG135">
            <v>39227910.18</v>
          </cell>
          <cell r="BH135">
            <v>39019824.850000001</v>
          </cell>
          <cell r="BI135">
            <v>39184361.189999998</v>
          </cell>
          <cell r="BJ135">
            <v>39128896.530000001</v>
          </cell>
          <cell r="BK135">
            <v>39369827.130000003</v>
          </cell>
          <cell r="BL135">
            <v>40443326.009999998</v>
          </cell>
          <cell r="BM135">
            <v>41001685.850000001</v>
          </cell>
        </row>
        <row r="136">
          <cell r="R136" t="str">
            <v>criesgoacumanualizado</v>
          </cell>
          <cell r="S136" t="str">
            <v>Coste del riesgo acumulado con adjudicados (anualizado)</v>
          </cell>
          <cell r="AB136">
            <v>1.2500000000000001E-2</v>
          </cell>
          <cell r="AC136">
            <v>8.6999999999999994E-3</v>
          </cell>
          <cell r="AD136">
            <v>8.0999999999999996E-3</v>
          </cell>
          <cell r="AE136">
            <v>1.6000000000000001E-3</v>
          </cell>
          <cell r="AF136">
            <v>5.7000000000000002E-3</v>
          </cell>
          <cell r="AG136">
            <v>1.0800000000000001E-2</v>
          </cell>
          <cell r="AH136">
            <v>9.4000000000000004E-3</v>
          </cell>
          <cell r="AI136">
            <v>7.6E-3</v>
          </cell>
          <cell r="AJ136">
            <v>6.1999999999999998E-3</v>
          </cell>
          <cell r="AK136">
            <v>6.4999999999999997E-3</v>
          </cell>
          <cell r="AL136">
            <v>5.5999999999999999E-3</v>
          </cell>
          <cell r="AM136">
            <v>5.7999999999999996E-3</v>
          </cell>
          <cell r="AN136">
            <v>6.4999999999999997E-3</v>
          </cell>
          <cell r="AO136">
            <v>1.2500000000000001E-2</v>
          </cell>
          <cell r="AP136">
            <v>1.0800000000000001E-2</v>
          </cell>
          <cell r="AQ136">
            <v>1.04E-2</v>
          </cell>
          <cell r="AR136">
            <v>6.4999999999999997E-3</v>
          </cell>
          <cell r="AS136">
            <v>1.41E-2</v>
          </cell>
          <cell r="AT136">
            <v>1.17E-2</v>
          </cell>
          <cell r="AU136">
            <v>1.06E-2</v>
          </cell>
          <cell r="AV136">
            <v>4.3900000000000002E-2</v>
          </cell>
          <cell r="AW136">
            <v>2.4400000000000002E-2</v>
          </cell>
          <cell r="AX136">
            <v>1.7500000000000002E-2</v>
          </cell>
          <cell r="AY136">
            <v>1.41E-2</v>
          </cell>
          <cell r="AZ136">
            <v>1.7000000000000001E-2</v>
          </cell>
          <cell r="BA136">
            <v>1.1299999999999999E-2</v>
          </cell>
          <cell r="BB136">
            <v>9.4000000000000004E-3</v>
          </cell>
          <cell r="BC136">
            <v>8.6999999999999994E-3</v>
          </cell>
          <cell r="BD136">
            <v>7.1999999999999998E-3</v>
          </cell>
          <cell r="BE136">
            <v>8.0000000000000002E-3</v>
          </cell>
          <cell r="BF136">
            <v>0.01</v>
          </cell>
          <cell r="BG136">
            <v>1.09E-2</v>
          </cell>
          <cell r="BH136">
            <v>6.1000000000000004E-3</v>
          </cell>
          <cell r="BI136">
            <v>5.7000000000000002E-3</v>
          </cell>
          <cell r="BJ136">
            <v>5.4000000000000003E-3</v>
          </cell>
          <cell r="BK136">
            <v>5.4999999999999997E-3</v>
          </cell>
          <cell r="BL136">
            <v>3.8E-3</v>
          </cell>
          <cell r="BM136">
            <v>3.3E-3</v>
          </cell>
        </row>
        <row r="137">
          <cell r="S137" t="str">
            <v>Coste del riesgo SEMESTRAL (anualizado)</v>
          </cell>
          <cell r="AB137">
            <v>5.5999999999999999E-3</v>
          </cell>
          <cell r="AC137">
            <v>8.6999999999999994E-3</v>
          </cell>
          <cell r="AD137">
            <v>5.7999999999999996E-3</v>
          </cell>
          <cell r="AE137">
            <v>-5.4999999999999997E-3</v>
          </cell>
          <cell r="AF137">
            <v>-6.1000000000000004E-3</v>
          </cell>
          <cell r="AG137">
            <v>1.0800000000000001E-2</v>
          </cell>
          <cell r="AH137">
            <v>1.11E-2</v>
          </cell>
          <cell r="AI137">
            <v>4.4000000000000003E-3</v>
          </cell>
          <cell r="AJ137">
            <v>4.1999999999999997E-3</v>
          </cell>
          <cell r="AK137">
            <v>6.4999999999999997E-3</v>
          </cell>
          <cell r="AL137">
            <v>5.3E-3</v>
          </cell>
          <cell r="AM137">
            <v>5.1000000000000004E-3</v>
          </cell>
          <cell r="AN137">
            <v>6.4000000000000003E-3</v>
          </cell>
          <cell r="AO137">
            <v>1.2500000000000001E-2</v>
          </cell>
          <cell r="AP137">
            <v>1.29E-2</v>
          </cell>
          <cell r="AQ137">
            <v>8.2000000000000007E-3</v>
          </cell>
          <cell r="AR137">
            <v>7.7999999999999996E-3</v>
          </cell>
          <cell r="AS137">
            <v>1.41E-2</v>
          </cell>
          <cell r="AT137">
            <v>1.43E-2</v>
          </cell>
          <cell r="AU137">
            <v>7.3000000000000001E-3</v>
          </cell>
          <cell r="AV137">
            <v>2.5600000000000001E-2</v>
          </cell>
          <cell r="AW137">
            <v>2.4400000000000002E-2</v>
          </cell>
          <cell r="AX137">
            <v>4.7000000000000002E-3</v>
          </cell>
          <cell r="AY137">
            <v>4.0000000000000001E-3</v>
          </cell>
          <cell r="AZ137">
            <v>1.04E-2</v>
          </cell>
          <cell r="BA137">
            <v>1.1299999999999999E-2</v>
          </cell>
          <cell r="BB137">
            <v>5.7000000000000002E-3</v>
          </cell>
          <cell r="BC137">
            <v>6.1000000000000004E-3</v>
          </cell>
          <cell r="BD137">
            <v>7.0000000000000001E-3</v>
          </cell>
          <cell r="BE137">
            <v>8.0000000000000002E-3</v>
          </cell>
          <cell r="BF137">
            <v>1.1299999999999999E-2</v>
          </cell>
          <cell r="BG137">
            <v>1.37E-2</v>
          </cell>
          <cell r="BH137">
            <v>0.01</v>
          </cell>
          <cell r="BI137">
            <v>5.7000000000000002E-3</v>
          </cell>
          <cell r="BJ137">
            <v>5.1000000000000004E-3</v>
          </cell>
          <cell r="BK137">
            <v>5.1999999999999998E-3</v>
          </cell>
          <cell r="BL137">
            <v>4.7999999999999996E-3</v>
          </cell>
          <cell r="BM137">
            <v>3.3E-3</v>
          </cell>
        </row>
        <row r="138">
          <cell r="R138" t="str">
            <v>CRCovid</v>
          </cell>
          <cell r="S138" t="str">
            <v>Coste del Riesgo Covid19</v>
          </cell>
          <cell r="AS138">
            <v>4.3E-3</v>
          </cell>
          <cell r="AT138">
            <v>2.8E-3</v>
          </cell>
          <cell r="AU138">
            <v>2.0999999999999999E-3</v>
          </cell>
        </row>
        <row r="139">
          <cell r="R139" t="str">
            <v>tic</v>
          </cell>
          <cell r="S139" t="str">
            <v>Total Inversión Crediticia</v>
          </cell>
          <cell r="X139">
            <v>30170721</v>
          </cell>
          <cell r="Y139">
            <v>30433440</v>
          </cell>
          <cell r="Z139">
            <v>30318679</v>
          </cell>
          <cell r="AA139">
            <v>29896361</v>
          </cell>
          <cell r="AB139">
            <v>29724453</v>
          </cell>
          <cell r="AC139">
            <v>29257543</v>
          </cell>
          <cell r="AD139">
            <v>29003265</v>
          </cell>
          <cell r="AE139">
            <v>29373874</v>
          </cell>
          <cell r="AF139">
            <v>29620107</v>
          </cell>
          <cell r="AG139">
            <v>29904169</v>
          </cell>
          <cell r="AH139">
            <v>29657355</v>
          </cell>
          <cell r="AI139">
            <v>29977533</v>
          </cell>
          <cell r="AJ139">
            <v>30105189</v>
          </cell>
          <cell r="AK139">
            <v>30228130</v>
          </cell>
          <cell r="AL139">
            <v>30185510</v>
          </cell>
          <cell r="AM139">
            <v>30512956</v>
          </cell>
          <cell r="AN139">
            <v>30686605</v>
          </cell>
          <cell r="AO139">
            <v>30403592</v>
          </cell>
          <cell r="AP139">
            <v>30230678</v>
          </cell>
          <cell r="AQ139">
            <v>30566118</v>
          </cell>
          <cell r="AR139">
            <v>30964264</v>
          </cell>
          <cell r="AS139">
            <v>31883474</v>
          </cell>
          <cell r="AT139">
            <v>32611326</v>
          </cell>
          <cell r="AU139">
            <v>33227107</v>
          </cell>
          <cell r="AV139">
            <v>33279953</v>
          </cell>
          <cell r="AW139">
            <v>33858593</v>
          </cell>
          <cell r="AX139">
            <v>34004903</v>
          </cell>
          <cell r="AY139">
            <v>34649800</v>
          </cell>
          <cell r="AZ139">
            <v>34986233</v>
          </cell>
          <cell r="BA139">
            <v>35887247</v>
          </cell>
          <cell r="BB139">
            <v>35875234</v>
          </cell>
          <cell r="BC139">
            <v>36862973</v>
          </cell>
          <cell r="BD139">
            <v>36688386</v>
          </cell>
          <cell r="BE139">
            <v>37756904</v>
          </cell>
          <cell r="BF139">
            <v>36963429.399999999</v>
          </cell>
          <cell r="BG139">
            <v>37184747</v>
          </cell>
          <cell r="BH139">
            <v>37080228.399999999</v>
          </cell>
          <cell r="BI139">
            <v>37867111</v>
          </cell>
          <cell r="BJ139">
            <v>37337931.600000001</v>
          </cell>
          <cell r="BK139">
            <v>38803623.719999999</v>
          </cell>
          <cell r="BL139">
            <v>39050223.799999997</v>
          </cell>
          <cell r="BM139">
            <v>40664535.200000003</v>
          </cell>
          <cell r="BP139">
            <v>40664535</v>
          </cell>
          <cell r="BQ139">
            <v>37867111</v>
          </cell>
          <cell r="BR139">
            <v>38803624</v>
          </cell>
          <cell r="BS139">
            <v>39050224</v>
          </cell>
          <cell r="BT139">
            <v>37184747</v>
          </cell>
          <cell r="BU139">
            <v>2797424</v>
          </cell>
          <cell r="BV139">
            <v>7.3999999999999996E-2</v>
          </cell>
          <cell r="BW139">
            <v>1860911</v>
          </cell>
          <cell r="BX139">
            <v>4.8000000000000001E-2</v>
          </cell>
          <cell r="BY139">
            <v>1614311</v>
          </cell>
          <cell r="BZ139">
            <v>1618877</v>
          </cell>
          <cell r="CA139">
            <v>4.3999999999999997E-2</v>
          </cell>
        </row>
        <row r="140">
          <cell r="S140" t="str">
            <v>Comprobación Total inversión crediticia con Balance público</v>
          </cell>
          <cell r="X140">
            <v>25</v>
          </cell>
          <cell r="Y140">
            <v>-2</v>
          </cell>
          <cell r="Z140">
            <v>-3</v>
          </cell>
          <cell r="AA140">
            <v>-134</v>
          </cell>
          <cell r="AB140">
            <v>0</v>
          </cell>
          <cell r="AC140">
            <v>0</v>
          </cell>
          <cell r="AD140">
            <v>1</v>
          </cell>
          <cell r="AE140">
            <v>1</v>
          </cell>
          <cell r="AF140">
            <v>-36</v>
          </cell>
          <cell r="AG140">
            <v>1</v>
          </cell>
          <cell r="AH140">
            <v>-2</v>
          </cell>
          <cell r="AI140">
            <v>0</v>
          </cell>
          <cell r="AJ140">
            <v>-1</v>
          </cell>
          <cell r="AK140">
            <v>-2</v>
          </cell>
          <cell r="AL140">
            <v>0</v>
          </cell>
          <cell r="AM140">
            <v>0</v>
          </cell>
          <cell r="AN140">
            <v>-1</v>
          </cell>
          <cell r="AO140">
            <v>-1</v>
          </cell>
          <cell r="AP140">
            <v>-1</v>
          </cell>
          <cell r="AQ140">
            <v>-0.3</v>
          </cell>
          <cell r="AR140">
            <v>2</v>
          </cell>
          <cell r="AS140">
            <v>-3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3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1</v>
          </cell>
          <cell r="BE140">
            <v>0</v>
          </cell>
          <cell r="BF140">
            <v>0</v>
          </cell>
          <cell r="BG140">
            <v>1.3</v>
          </cell>
          <cell r="BH140">
            <v>0</v>
          </cell>
          <cell r="BI140">
            <v>-0.6</v>
          </cell>
          <cell r="BJ140">
            <v>0</v>
          </cell>
          <cell r="BK140">
            <v>0</v>
          </cell>
          <cell r="BL140">
            <v>-0.1</v>
          </cell>
          <cell r="BM140">
            <v>0.1</v>
          </cell>
        </row>
        <row r="141">
          <cell r="S141" t="str">
            <v>Comprobación Entidades de crédito a coste amortizado</v>
          </cell>
          <cell r="X141">
            <v>1</v>
          </cell>
          <cell r="Y141">
            <v>1</v>
          </cell>
          <cell r="Z141">
            <v>0</v>
          </cell>
          <cell r="AA141">
            <v>622</v>
          </cell>
          <cell r="AB141">
            <v>2</v>
          </cell>
          <cell r="AC141">
            <v>0</v>
          </cell>
          <cell r="AD141">
            <v>0</v>
          </cell>
          <cell r="AE141">
            <v>1</v>
          </cell>
          <cell r="AF141">
            <v>37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</v>
          </cell>
          <cell r="AL141">
            <v>2</v>
          </cell>
          <cell r="AM141">
            <v>0</v>
          </cell>
          <cell r="AN141">
            <v>-1</v>
          </cell>
          <cell r="AO141">
            <v>0</v>
          </cell>
          <cell r="AP141">
            <v>1</v>
          </cell>
          <cell r="AQ141">
            <v>0</v>
          </cell>
          <cell r="AR141">
            <v>0</v>
          </cell>
          <cell r="AS141">
            <v>0</v>
          </cell>
          <cell r="AT141">
            <v>-1</v>
          </cell>
          <cell r="AU141">
            <v>0</v>
          </cell>
          <cell r="AV141">
            <v>0</v>
          </cell>
          <cell r="AW141">
            <v>1</v>
          </cell>
          <cell r="AX141">
            <v>-2</v>
          </cell>
          <cell r="AY141">
            <v>0</v>
          </cell>
          <cell r="AZ141">
            <v>0</v>
          </cell>
          <cell r="BA141">
            <v>-1</v>
          </cell>
          <cell r="BB141">
            <v>0</v>
          </cell>
          <cell r="BC141">
            <v>0</v>
          </cell>
          <cell r="BD141">
            <v>0</v>
          </cell>
          <cell r="BE141">
            <v>-1</v>
          </cell>
          <cell r="BF141">
            <v>0</v>
          </cell>
          <cell r="BG141">
            <v>0</v>
          </cell>
          <cell r="BH141">
            <v>-0.5</v>
          </cell>
          <cell r="BI141">
            <v>-1</v>
          </cell>
          <cell r="BJ141">
            <v>-0.5</v>
          </cell>
          <cell r="BK141">
            <v>0</v>
          </cell>
          <cell r="BL141">
            <v>-0.5</v>
          </cell>
          <cell r="BM141">
            <v>0</v>
          </cell>
        </row>
        <row r="142">
          <cell r="R142" t="str">
            <v>nebacli</v>
          </cell>
          <cell r="S142" t="str">
            <v>Negocio de clientes minoristas</v>
          </cell>
          <cell r="AQ142">
            <v>61683547</v>
          </cell>
          <cell r="AR142">
            <v>63162719</v>
          </cell>
          <cell r="AS142">
            <v>65768142</v>
          </cell>
          <cell r="AT142">
            <v>68014166</v>
          </cell>
          <cell r="AU142">
            <v>68985581</v>
          </cell>
          <cell r="AV142">
            <v>70152012</v>
          </cell>
          <cell r="AW142">
            <v>71886278</v>
          </cell>
          <cell r="AX142">
            <v>72927155</v>
          </cell>
          <cell r="AY142">
            <v>73834089</v>
          </cell>
          <cell r="AZ142">
            <v>75304712</v>
          </cell>
          <cell r="BA142">
            <v>77372114</v>
          </cell>
          <cell r="BB142">
            <v>76982119</v>
          </cell>
          <cell r="BC142">
            <v>77199343</v>
          </cell>
          <cell r="BD142">
            <v>77744220</v>
          </cell>
          <cell r="BE142">
            <v>79948957</v>
          </cell>
          <cell r="BF142">
            <v>79737397.409999996</v>
          </cell>
          <cell r="BG142">
            <v>80556847.049999997</v>
          </cell>
          <cell r="BH142">
            <v>80237896.879999995</v>
          </cell>
          <cell r="BI142">
            <v>82520080.290000007</v>
          </cell>
          <cell r="BJ142">
            <v>82255871.170000002</v>
          </cell>
          <cell r="BK142">
            <v>85682380.019999996</v>
          </cell>
          <cell r="BL142">
            <v>85599243.510000005</v>
          </cell>
          <cell r="BM142">
            <v>88556035.280000001</v>
          </cell>
          <cell r="BP142">
            <v>88556035</v>
          </cell>
          <cell r="BQ142">
            <v>82520080</v>
          </cell>
          <cell r="BR142">
            <v>85682380</v>
          </cell>
          <cell r="BS142">
            <v>85599244</v>
          </cell>
          <cell r="BT142">
            <v>80556847</v>
          </cell>
          <cell r="BU142">
            <v>6035955</v>
          </cell>
          <cell r="BV142">
            <v>7.2999999999999995E-2</v>
          </cell>
          <cell r="BW142">
            <v>2873655</v>
          </cell>
          <cell r="BX142">
            <v>3.4000000000000002E-2</v>
          </cell>
          <cell r="BY142">
            <v>2956791</v>
          </cell>
          <cell r="BZ142">
            <v>5125533</v>
          </cell>
          <cell r="CA142">
            <v>6.4000000000000001E-2</v>
          </cell>
        </row>
        <row r="143">
          <cell r="R143" t="str">
            <v>criesgoacumPTMOYANT</v>
          </cell>
          <cell r="S143" t="str">
            <v>Coste del riessgo (préstamos y anticipos</v>
          </cell>
          <cell r="AA143">
            <v>3.0000000000000001E-3</v>
          </cell>
          <cell r="AE143">
            <v>-1.1999999999999999E-3</v>
          </cell>
          <cell r="AI143">
            <v>5.1999999999999998E-3</v>
          </cell>
          <cell r="AM143">
            <v>4.5999999999999999E-3</v>
          </cell>
          <cell r="AN143">
            <v>6.8999999999999999E-3</v>
          </cell>
          <cell r="AO143">
            <v>1.18E-2</v>
          </cell>
          <cell r="AP143">
            <v>1.0800000000000001E-2</v>
          </cell>
          <cell r="AQ143">
            <v>1.06E-2</v>
          </cell>
          <cell r="AR143">
            <v>7.1999999999999998E-3</v>
          </cell>
          <cell r="AS143">
            <v>1.32E-2</v>
          </cell>
          <cell r="AT143">
            <v>1.0200000000000001E-2</v>
          </cell>
          <cell r="AU143">
            <v>9.5999999999999992E-3</v>
          </cell>
          <cell r="AV143">
            <v>2.24E-2</v>
          </cell>
          <cell r="AW143">
            <v>1.4500000000000001E-2</v>
          </cell>
          <cell r="AX143">
            <v>1.1299999999999999E-2</v>
          </cell>
          <cell r="AY143">
            <v>8.8000000000000005E-3</v>
          </cell>
          <cell r="AZ143">
            <v>9.9000000000000008E-3</v>
          </cell>
          <cell r="BA143">
            <v>6.7999999999999996E-3</v>
          </cell>
          <cell r="BB143">
            <v>5.8999999999999999E-3</v>
          </cell>
          <cell r="BC143">
            <v>6.0000000000000001E-3</v>
          </cell>
          <cell r="BD143">
            <v>5.0000000000000001E-3</v>
          </cell>
          <cell r="BE143">
            <v>4.5999999999999999E-3</v>
          </cell>
          <cell r="BF143">
            <v>5.8999999999999999E-3</v>
          </cell>
          <cell r="BG143">
            <v>6.6E-3</v>
          </cell>
          <cell r="BH143">
            <v>5.8999999999999999E-3</v>
          </cell>
          <cell r="BI143">
            <v>5.0000000000000001E-3</v>
          </cell>
          <cell r="BJ143">
            <v>5.0000000000000001E-3</v>
          </cell>
          <cell r="BK143">
            <v>5.1000000000000004E-3</v>
          </cell>
          <cell r="BL143">
            <v>3.8999999999999998E-3</v>
          </cell>
          <cell r="BM143">
            <v>3.3999999999999998E-3</v>
          </cell>
        </row>
        <row r="144">
          <cell r="R144" t="str">
            <v>Numcrpya</v>
          </cell>
          <cell r="S144" t="str">
            <v>Numerador (deterioro préstamos y anticipos)</v>
          </cell>
          <cell r="AA144">
            <v>99491</v>
          </cell>
          <cell r="AE144">
            <v>-36502</v>
          </cell>
          <cell r="AI144">
            <v>162498</v>
          </cell>
          <cell r="AM144">
            <v>143238</v>
          </cell>
          <cell r="AN144">
            <v>54058</v>
          </cell>
          <cell r="AO144">
            <v>185196</v>
          </cell>
          <cell r="AP144">
            <v>254664</v>
          </cell>
          <cell r="AQ144">
            <v>333534</v>
          </cell>
          <cell r="AR144">
            <v>57103</v>
          </cell>
          <cell r="AS144">
            <v>211151</v>
          </cell>
          <cell r="AT144">
            <v>247459</v>
          </cell>
          <cell r="AU144">
            <v>313909</v>
          </cell>
          <cell r="AV144">
            <v>189106</v>
          </cell>
          <cell r="AW144">
            <v>247801</v>
          </cell>
          <cell r="AX144">
            <v>292393</v>
          </cell>
          <cell r="AY144">
            <v>307241</v>
          </cell>
          <cell r="AZ144">
            <v>87240</v>
          </cell>
          <cell r="BA144">
            <v>122329</v>
          </cell>
          <cell r="BB144">
            <v>161056</v>
          </cell>
          <cell r="BC144">
            <v>218480</v>
          </cell>
          <cell r="BD144">
            <v>46229</v>
          </cell>
          <cell r="BE144">
            <v>86001</v>
          </cell>
          <cell r="BF144">
            <v>165285.31</v>
          </cell>
          <cell r="BG144">
            <v>247971.48</v>
          </cell>
          <cell r="BH144">
            <v>55727.62</v>
          </cell>
          <cell r="BI144">
            <v>94388.64</v>
          </cell>
          <cell r="BJ144">
            <v>141088.19</v>
          </cell>
          <cell r="BK144">
            <v>194363.36</v>
          </cell>
          <cell r="BL144">
            <v>37686.74</v>
          </cell>
          <cell r="BM144">
            <v>67896.83</v>
          </cell>
        </row>
        <row r="145">
          <cell r="R145" t="str">
            <v>0100</v>
          </cell>
          <cell r="S145" t="str">
            <v>Deterioro de activos financieros</v>
          </cell>
          <cell r="AA145">
            <v>110365</v>
          </cell>
          <cell r="AE145">
            <v>-22253</v>
          </cell>
          <cell r="AI145">
            <v>166837</v>
          </cell>
          <cell r="AM145">
            <v>144216</v>
          </cell>
          <cell r="AN145">
            <v>54224</v>
          </cell>
          <cell r="AO145">
            <v>185637</v>
          </cell>
          <cell r="AP145">
            <v>255073</v>
          </cell>
          <cell r="AQ145">
            <v>333633</v>
          </cell>
          <cell r="AR145">
            <v>57003</v>
          </cell>
          <cell r="AS145">
            <v>211368</v>
          </cell>
          <cell r="AT145">
            <v>247732</v>
          </cell>
          <cell r="AU145">
            <v>314195</v>
          </cell>
          <cell r="AV145">
            <v>189021</v>
          </cell>
          <cell r="AW145">
            <v>247733</v>
          </cell>
          <cell r="AX145">
            <v>292289</v>
          </cell>
          <cell r="AY145">
            <v>307182</v>
          </cell>
          <cell r="AZ145">
            <v>87200</v>
          </cell>
          <cell r="BA145">
            <v>122313</v>
          </cell>
          <cell r="BB145">
            <v>161089</v>
          </cell>
          <cell r="BC145">
            <v>218511</v>
          </cell>
          <cell r="BD145">
            <v>46217</v>
          </cell>
          <cell r="BE145">
            <v>88461</v>
          </cell>
          <cell r="BF145">
            <v>173882.11</v>
          </cell>
          <cell r="BG145">
            <v>258337.02</v>
          </cell>
          <cell r="BH145">
            <v>55672.06</v>
          </cell>
          <cell r="BI145">
            <v>94609</v>
          </cell>
          <cell r="BJ145">
            <v>144108.56</v>
          </cell>
          <cell r="BK145">
            <v>199791.09</v>
          </cell>
          <cell r="BL145">
            <v>39546.21</v>
          </cell>
          <cell r="BM145">
            <v>71973.960000000006</v>
          </cell>
        </row>
        <row r="146">
          <cell r="S146" t="str">
            <v>Préstamos y anticipos</v>
          </cell>
          <cell r="AA146">
            <v>99491</v>
          </cell>
          <cell r="AE146">
            <v>-36502</v>
          </cell>
          <cell r="AI146">
            <v>162498</v>
          </cell>
          <cell r="AM146">
            <v>143238</v>
          </cell>
          <cell r="AN146">
            <v>54058</v>
          </cell>
          <cell r="AO146">
            <v>185196</v>
          </cell>
          <cell r="AP146">
            <v>254664</v>
          </cell>
          <cell r="AQ146">
            <v>333534</v>
          </cell>
          <cell r="AR146">
            <v>57103</v>
          </cell>
          <cell r="AS146">
            <v>211151</v>
          </cell>
          <cell r="AT146">
            <v>247459</v>
          </cell>
          <cell r="AU146">
            <v>313909</v>
          </cell>
          <cell r="AV146">
            <v>189106</v>
          </cell>
          <cell r="AW146">
            <v>247801</v>
          </cell>
          <cell r="AX146">
            <v>292393</v>
          </cell>
          <cell r="AY146">
            <v>307241</v>
          </cell>
          <cell r="AZ146">
            <v>87240</v>
          </cell>
          <cell r="BA146">
            <v>122329</v>
          </cell>
          <cell r="BB146">
            <v>161056</v>
          </cell>
          <cell r="BC146">
            <v>218480</v>
          </cell>
          <cell r="BD146">
            <v>46229</v>
          </cell>
          <cell r="BE146">
            <v>86001</v>
          </cell>
          <cell r="BF146">
            <v>165285.31</v>
          </cell>
          <cell r="BG146">
            <v>247971.48</v>
          </cell>
          <cell r="BH146">
            <v>55727.62</v>
          </cell>
          <cell r="BI146">
            <v>94388.64</v>
          </cell>
          <cell r="BJ146">
            <v>141088.19</v>
          </cell>
          <cell r="BK146">
            <v>194363.36</v>
          </cell>
          <cell r="BL146">
            <v>37686.74</v>
          </cell>
          <cell r="BM146">
            <v>67896.83</v>
          </cell>
        </row>
        <row r="147">
          <cell r="R147" t="str">
            <v xml:space="preserve">51801        </v>
          </cell>
          <cell r="S147" t="str">
            <v>Cartera de valores</v>
          </cell>
          <cell r="AA147">
            <v>10874</v>
          </cell>
          <cell r="AE147">
            <v>14249</v>
          </cell>
          <cell r="AI147">
            <v>4339</v>
          </cell>
          <cell r="AM147">
            <v>978</v>
          </cell>
          <cell r="AN147">
            <v>166</v>
          </cell>
          <cell r="AO147">
            <v>441</v>
          </cell>
          <cell r="AP147">
            <v>409</v>
          </cell>
          <cell r="AQ147">
            <v>99</v>
          </cell>
          <cell r="AR147">
            <v>-100</v>
          </cell>
          <cell r="AS147">
            <v>217</v>
          </cell>
          <cell r="AT147">
            <v>273</v>
          </cell>
          <cell r="AU147">
            <v>286</v>
          </cell>
          <cell r="AV147">
            <v>-85</v>
          </cell>
          <cell r="AW147">
            <v>-68</v>
          </cell>
          <cell r="AX147">
            <v>-104</v>
          </cell>
          <cell r="AY147">
            <v>-59</v>
          </cell>
          <cell r="AZ147">
            <v>-40</v>
          </cell>
          <cell r="BA147">
            <v>-16</v>
          </cell>
          <cell r="BB147">
            <v>33</v>
          </cell>
          <cell r="BC147">
            <v>31</v>
          </cell>
          <cell r="BD147">
            <v>-12</v>
          </cell>
          <cell r="BE147">
            <v>2460</v>
          </cell>
          <cell r="BF147">
            <v>8596.7999999999993</v>
          </cell>
          <cell r="BG147">
            <v>10365.540000000001</v>
          </cell>
          <cell r="BH147">
            <v>-55.56</v>
          </cell>
          <cell r="BI147">
            <v>220.36</v>
          </cell>
          <cell r="BJ147">
            <v>3020.37</v>
          </cell>
          <cell r="BK147">
            <v>5427.73</v>
          </cell>
          <cell r="BL147">
            <v>1859.47</v>
          </cell>
          <cell r="BM147">
            <v>4077.13</v>
          </cell>
        </row>
        <row r="148">
          <cell r="R148" t="str">
            <v xml:space="preserve">5180103      </v>
          </cell>
          <cell r="BE148">
            <v>2522</v>
          </cell>
          <cell r="BF148">
            <v>8521.85</v>
          </cell>
          <cell r="BG148">
            <v>10189.75</v>
          </cell>
          <cell r="BH148">
            <v>0</v>
          </cell>
          <cell r="BI148">
            <v>-30</v>
          </cell>
          <cell r="BJ148">
            <v>-30</v>
          </cell>
          <cell r="BK148">
            <v>-30</v>
          </cell>
          <cell r="BL148">
            <v>0</v>
          </cell>
          <cell r="BM148">
            <v>0</v>
          </cell>
        </row>
        <row r="149">
          <cell r="R149" t="str">
            <v>demcrpya</v>
          </cell>
          <cell r="S149" t="str">
            <v>Denominador (promedio Inversión Credticia bruta)</v>
          </cell>
          <cell r="AA149">
            <v>32905165</v>
          </cell>
          <cell r="AE149">
            <v>31610576</v>
          </cell>
          <cell r="AI149">
            <v>31343760</v>
          </cell>
          <cell r="AM149">
            <v>31455266</v>
          </cell>
          <cell r="AN149">
            <v>31656302</v>
          </cell>
          <cell r="AO149">
            <v>31583715</v>
          </cell>
          <cell r="AP149">
            <v>31496387</v>
          </cell>
          <cell r="AQ149">
            <v>31501638</v>
          </cell>
          <cell r="AR149">
            <v>31714729</v>
          </cell>
          <cell r="AS149">
            <v>32105914</v>
          </cell>
          <cell r="AT149">
            <v>32477066</v>
          </cell>
          <cell r="AU149">
            <v>32822477</v>
          </cell>
          <cell r="AV149">
            <v>34283688</v>
          </cell>
          <cell r="AW149">
            <v>34498321</v>
          </cell>
          <cell r="AX149">
            <v>34632691</v>
          </cell>
          <cell r="AY149">
            <v>34823146</v>
          </cell>
          <cell r="AZ149">
            <v>35716794</v>
          </cell>
          <cell r="BA149">
            <v>36051856</v>
          </cell>
          <cell r="BB149">
            <v>36208291</v>
          </cell>
          <cell r="BC149">
            <v>36477960</v>
          </cell>
          <cell r="BD149">
            <v>37460258</v>
          </cell>
          <cell r="BE149">
            <v>37760823</v>
          </cell>
          <cell r="BF149">
            <v>37712357.600000001</v>
          </cell>
          <cell r="BG149">
            <v>37722103.890000001</v>
          </cell>
          <cell r="BH149">
            <v>37710968.469999999</v>
          </cell>
          <cell r="BI149">
            <v>37941661.409999996</v>
          </cell>
          <cell r="BJ149">
            <v>37932499.350000001</v>
          </cell>
          <cell r="BK149">
            <v>38220145.280000001</v>
          </cell>
          <cell r="BL149">
            <v>39492904.270000003</v>
          </cell>
          <cell r="BM149">
            <v>40074459.270000003</v>
          </cell>
        </row>
        <row r="150">
          <cell r="R150" t="str">
            <v xml:space="preserve">5B6          </v>
          </cell>
          <cell r="AA150">
            <v>783</v>
          </cell>
          <cell r="AE150">
            <v>0</v>
          </cell>
          <cell r="AI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-1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</row>
        <row r="151">
          <cell r="AA151">
            <v>132</v>
          </cell>
        </row>
        <row r="152">
          <cell r="S152" t="str">
            <v>Comprobante Prestamos sin Otros activos financieros</v>
          </cell>
          <cell r="X152">
            <v>30486579</v>
          </cell>
          <cell r="Y152">
            <v>30508713</v>
          </cell>
          <cell r="Z152">
            <v>29942512</v>
          </cell>
          <cell r="AA152">
            <v>30248223</v>
          </cell>
          <cell r="AB152">
            <v>30487081</v>
          </cell>
          <cell r="AC152">
            <v>29971098</v>
          </cell>
          <cell r="AD152">
            <v>29522512</v>
          </cell>
          <cell r="AE152">
            <v>29756390</v>
          </cell>
          <cell r="AF152">
            <v>29753169</v>
          </cell>
          <cell r="AG152">
            <v>29777933</v>
          </cell>
          <cell r="AH152">
            <v>29858689</v>
          </cell>
          <cell r="AI152">
            <v>30256571</v>
          </cell>
          <cell r="AJ152">
            <v>29712226</v>
          </cell>
          <cell r="AK152">
            <v>30889119</v>
          </cell>
          <cell r="AL152">
            <v>30322340</v>
          </cell>
          <cell r="AM152">
            <v>30841200</v>
          </cell>
          <cell r="AN152">
            <v>30477422</v>
          </cell>
          <cell r="AO152">
            <v>30630723</v>
          </cell>
          <cell r="AP152">
            <v>29619944</v>
          </cell>
          <cell r="AQ152">
            <v>31293381</v>
          </cell>
          <cell r="AR152">
            <v>32080515</v>
          </cell>
          <cell r="AS152">
            <v>33994562</v>
          </cell>
          <cell r="AT152">
            <v>33469694</v>
          </cell>
          <cell r="AU152">
            <v>34542529</v>
          </cell>
          <cell r="AV152">
            <v>34998676</v>
          </cell>
          <cell r="AW152">
            <v>35846969</v>
          </cell>
          <cell r="AX152">
            <v>37004685</v>
          </cell>
          <cell r="AY152">
            <v>38198262</v>
          </cell>
          <cell r="AZ152">
            <v>38747377</v>
          </cell>
          <cell r="BA152">
            <v>40826650</v>
          </cell>
          <cell r="BB152">
            <v>40008751</v>
          </cell>
          <cell r="BC152">
            <v>38398813</v>
          </cell>
          <cell r="BD152">
            <v>39823984</v>
          </cell>
          <cell r="BE152">
            <v>41065487</v>
          </cell>
          <cell r="BF152">
            <v>40666153.530000001</v>
          </cell>
          <cell r="BG152">
            <v>39735618.079999998</v>
          </cell>
          <cell r="BH152">
            <v>40181285.149999999</v>
          </cell>
          <cell r="BI152">
            <v>41199557.18</v>
          </cell>
          <cell r="BJ152">
            <v>41440048.280000001</v>
          </cell>
          <cell r="BK152">
            <v>42204592.829999998</v>
          </cell>
          <cell r="BL152">
            <v>42825436.560000002</v>
          </cell>
          <cell r="BM152">
            <v>44160995.880000003</v>
          </cell>
        </row>
        <row r="153">
          <cell r="S153" t="str">
            <v>Comprobante Inversión 102 Préstamos</v>
          </cell>
          <cell r="X153">
            <v>0</v>
          </cell>
          <cell r="Y153">
            <v>-1</v>
          </cell>
          <cell r="Z153">
            <v>0</v>
          </cell>
          <cell r="AA153">
            <v>-2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-2</v>
          </cell>
          <cell r="AI153">
            <v>0</v>
          </cell>
          <cell r="AJ153">
            <v>0</v>
          </cell>
          <cell r="AK153">
            <v>-2</v>
          </cell>
          <cell r="AL153">
            <v>1</v>
          </cell>
          <cell r="AM153">
            <v>1</v>
          </cell>
          <cell r="AN153">
            <v>0</v>
          </cell>
          <cell r="AO153">
            <v>0</v>
          </cell>
          <cell r="AP153">
            <v>1</v>
          </cell>
          <cell r="AQ153">
            <v>-1</v>
          </cell>
          <cell r="AR153">
            <v>2</v>
          </cell>
          <cell r="AS153">
            <v>-1</v>
          </cell>
          <cell r="AT153">
            <v>0</v>
          </cell>
          <cell r="AU153">
            <v>2</v>
          </cell>
          <cell r="AV153">
            <v>0</v>
          </cell>
          <cell r="AW153">
            <v>2</v>
          </cell>
          <cell r="AX153">
            <v>0</v>
          </cell>
          <cell r="AY153">
            <v>-1</v>
          </cell>
          <cell r="AZ153">
            <v>-1</v>
          </cell>
          <cell r="BA153">
            <v>0</v>
          </cell>
          <cell r="BB153">
            <v>-1</v>
          </cell>
          <cell r="BC153">
            <v>-1</v>
          </cell>
          <cell r="BD153">
            <v>1</v>
          </cell>
          <cell r="BE153">
            <v>-1</v>
          </cell>
          <cell r="BF153">
            <v>-0.01</v>
          </cell>
          <cell r="BG153">
            <v>0.73</v>
          </cell>
          <cell r="BH153">
            <v>-0.02</v>
          </cell>
          <cell r="BI153">
            <v>0</v>
          </cell>
          <cell r="BJ153">
            <v>0.01</v>
          </cell>
          <cell r="BK153">
            <v>-0.73</v>
          </cell>
          <cell r="BL153">
            <v>-0.01</v>
          </cell>
          <cell r="BM153">
            <v>0.01</v>
          </cell>
        </row>
        <row r="154">
          <cell r="S154" t="str">
            <v>Comprobante Depositos de la Clientela balz</v>
          </cell>
          <cell r="X154">
            <v>0</v>
          </cell>
          <cell r="Y154">
            <v>1</v>
          </cell>
          <cell r="Z154">
            <v>-1</v>
          </cell>
          <cell r="AA154">
            <v>-1</v>
          </cell>
          <cell r="AB154">
            <v>0</v>
          </cell>
          <cell r="AC154">
            <v>0</v>
          </cell>
          <cell r="AD154">
            <v>-1</v>
          </cell>
          <cell r="AE154">
            <v>-1</v>
          </cell>
          <cell r="AF154">
            <v>0</v>
          </cell>
          <cell r="AG154">
            <v>0</v>
          </cell>
          <cell r="AH154">
            <v>0</v>
          </cell>
          <cell r="AI154">
            <v>-1</v>
          </cell>
          <cell r="AJ154">
            <v>1</v>
          </cell>
          <cell r="AK154">
            <v>0</v>
          </cell>
          <cell r="AL154">
            <v>-1</v>
          </cell>
          <cell r="AM154">
            <v>0</v>
          </cell>
          <cell r="AN154">
            <v>1</v>
          </cell>
          <cell r="AO154">
            <v>0</v>
          </cell>
          <cell r="AP154">
            <v>0</v>
          </cell>
          <cell r="AQ154">
            <v>0</v>
          </cell>
          <cell r="AR154">
            <v>-1</v>
          </cell>
          <cell r="AS154">
            <v>1</v>
          </cell>
          <cell r="AT154">
            <v>1</v>
          </cell>
          <cell r="AU154">
            <v>1</v>
          </cell>
          <cell r="AV154">
            <v>0</v>
          </cell>
          <cell r="AW154">
            <v>-1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1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</row>
        <row r="155">
          <cell r="S155" t="str">
            <v>Comprobante Vista balz</v>
          </cell>
          <cell r="X155">
            <v>0</v>
          </cell>
          <cell r="Y155">
            <v>0</v>
          </cell>
          <cell r="Z155">
            <v>1</v>
          </cell>
          <cell r="AA155">
            <v>1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-1</v>
          </cell>
          <cell r="AG155">
            <v>-1</v>
          </cell>
          <cell r="AH155">
            <v>0</v>
          </cell>
          <cell r="AI155">
            <v>0</v>
          </cell>
          <cell r="AJ155">
            <v>-1</v>
          </cell>
          <cell r="AK155">
            <v>0</v>
          </cell>
          <cell r="AL155">
            <v>0</v>
          </cell>
          <cell r="AM155">
            <v>95053</v>
          </cell>
          <cell r="AN155">
            <v>-1</v>
          </cell>
          <cell r="AO155">
            <v>-1</v>
          </cell>
          <cell r="AP155">
            <v>1</v>
          </cell>
          <cell r="AQ155">
            <v>0</v>
          </cell>
          <cell r="AR155">
            <v>0</v>
          </cell>
          <cell r="AS155">
            <v>0</v>
          </cell>
          <cell r="AT155">
            <v>-1</v>
          </cell>
          <cell r="AU155">
            <v>1</v>
          </cell>
          <cell r="AV155">
            <v>0</v>
          </cell>
          <cell r="AW155">
            <v>1</v>
          </cell>
          <cell r="AX155">
            <v>-1</v>
          </cell>
          <cell r="AY155">
            <v>0</v>
          </cell>
          <cell r="AZ155">
            <v>0</v>
          </cell>
          <cell r="BA155">
            <v>0</v>
          </cell>
          <cell r="BB155">
            <v>-1</v>
          </cell>
          <cell r="BC155">
            <v>0</v>
          </cell>
          <cell r="BD155">
            <v>0</v>
          </cell>
          <cell r="BE155">
            <v>-1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</row>
        <row r="156">
          <cell r="S156" t="str">
            <v>Comprobante Plazo balz</v>
          </cell>
          <cell r="X156">
            <v>-1</v>
          </cell>
          <cell r="Y156">
            <v>-1</v>
          </cell>
          <cell r="Z156">
            <v>2</v>
          </cell>
          <cell r="AA156">
            <v>2</v>
          </cell>
          <cell r="AB156">
            <v>0</v>
          </cell>
          <cell r="AC156">
            <v>0</v>
          </cell>
          <cell r="AD156">
            <v>-2</v>
          </cell>
          <cell r="AE156">
            <v>0</v>
          </cell>
          <cell r="AF156">
            <v>-1</v>
          </cell>
          <cell r="AG156">
            <v>0</v>
          </cell>
          <cell r="AH156">
            <v>0</v>
          </cell>
          <cell r="AI156">
            <v>0</v>
          </cell>
          <cell r="AJ156">
            <v>1</v>
          </cell>
          <cell r="AK156">
            <v>3</v>
          </cell>
          <cell r="AL156">
            <v>0</v>
          </cell>
          <cell r="AM156">
            <v>-95053</v>
          </cell>
          <cell r="AN156">
            <v>-2</v>
          </cell>
          <cell r="AO156">
            <v>-1</v>
          </cell>
          <cell r="AP156">
            <v>0</v>
          </cell>
          <cell r="AQ156">
            <v>0</v>
          </cell>
          <cell r="AR156">
            <v>2</v>
          </cell>
          <cell r="AS156">
            <v>-1</v>
          </cell>
          <cell r="AT156">
            <v>-3</v>
          </cell>
          <cell r="AU156">
            <v>-3</v>
          </cell>
          <cell r="AV156">
            <v>-2</v>
          </cell>
          <cell r="AW156">
            <v>0</v>
          </cell>
          <cell r="AX156">
            <v>-2</v>
          </cell>
          <cell r="AY156">
            <v>1</v>
          </cell>
          <cell r="AZ156">
            <v>-2</v>
          </cell>
          <cell r="BA156">
            <v>-1</v>
          </cell>
          <cell r="BB156">
            <v>1</v>
          </cell>
          <cell r="BC156">
            <v>1</v>
          </cell>
          <cell r="BD156">
            <v>1</v>
          </cell>
          <cell r="BE156">
            <v>1</v>
          </cell>
          <cell r="BF156">
            <v>-1</v>
          </cell>
          <cell r="BG156">
            <v>1</v>
          </cell>
          <cell r="BH156">
            <v>0</v>
          </cell>
          <cell r="BI156">
            <v>1</v>
          </cell>
          <cell r="BJ156">
            <v>-1</v>
          </cell>
          <cell r="BK156">
            <v>1</v>
          </cell>
          <cell r="BL156">
            <v>0</v>
          </cell>
          <cell r="BM156">
            <v>0</v>
          </cell>
        </row>
        <row r="157">
          <cell r="S157" t="str">
            <v>Comprobante Inversión crediticia neta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387260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</row>
        <row r="158">
          <cell r="S158" t="str">
            <v>Comprobante Inversión crediticia bruta</v>
          </cell>
          <cell r="X158">
            <v>0</v>
          </cell>
          <cell r="Y158">
            <v>-1</v>
          </cell>
          <cell r="Z158">
            <v>1</v>
          </cell>
          <cell r="AA158">
            <v>0</v>
          </cell>
          <cell r="AB158">
            <v>0</v>
          </cell>
          <cell r="AC158">
            <v>1</v>
          </cell>
          <cell r="AD158">
            <v>1</v>
          </cell>
          <cell r="AE158">
            <v>-1</v>
          </cell>
          <cell r="AF158">
            <v>0</v>
          </cell>
          <cell r="AG158">
            <v>0</v>
          </cell>
          <cell r="AH158">
            <v>0</v>
          </cell>
          <cell r="AI158">
            <v>-1</v>
          </cell>
          <cell r="AJ158">
            <v>0</v>
          </cell>
          <cell r="AK158">
            <v>0</v>
          </cell>
          <cell r="AL158">
            <v>-1</v>
          </cell>
          <cell r="AM158">
            <v>0</v>
          </cell>
          <cell r="AN158">
            <v>1</v>
          </cell>
          <cell r="AO158">
            <v>0</v>
          </cell>
          <cell r="AP158">
            <v>0</v>
          </cell>
          <cell r="AQ158">
            <v>0</v>
          </cell>
          <cell r="AR158">
            <v>-1</v>
          </cell>
          <cell r="AS158">
            <v>1</v>
          </cell>
          <cell r="AT158">
            <v>-1</v>
          </cell>
          <cell r="AU158">
            <v>1</v>
          </cell>
          <cell r="AV158">
            <v>0</v>
          </cell>
          <cell r="AW158">
            <v>0</v>
          </cell>
          <cell r="AX158">
            <v>-1</v>
          </cell>
          <cell r="AY158">
            <v>-1</v>
          </cell>
          <cell r="AZ158">
            <v>-1</v>
          </cell>
          <cell r="BA158">
            <v>1</v>
          </cell>
          <cell r="BB158">
            <v>-1</v>
          </cell>
          <cell r="BC158">
            <v>0</v>
          </cell>
          <cell r="BD158">
            <v>0</v>
          </cell>
          <cell r="BE158">
            <v>1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</row>
        <row r="159">
          <cell r="S159" t="str">
            <v>comprobantes de los acuerdos de recompra</v>
          </cell>
          <cell r="X159">
            <v>0</v>
          </cell>
          <cell r="Y159">
            <v>1</v>
          </cell>
          <cell r="Z159">
            <v>0</v>
          </cell>
          <cell r="AA159">
            <v>-1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-1</v>
          </cell>
          <cell r="AL159">
            <v>0</v>
          </cell>
          <cell r="AM159">
            <v>1</v>
          </cell>
          <cell r="AN159">
            <v>0</v>
          </cell>
          <cell r="AO159">
            <v>0</v>
          </cell>
          <cell r="AP159">
            <v>1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</row>
        <row r="160">
          <cell r="R160" t="str">
            <v xml:space="preserve">201          </v>
          </cell>
          <cell r="S160" t="str">
            <v>DEPOSITOS DE LA CLIENTELA</v>
          </cell>
          <cell r="X160">
            <v>32702484</v>
          </cell>
          <cell r="Y160">
            <v>35330136</v>
          </cell>
          <cell r="Z160">
            <v>34500916</v>
          </cell>
          <cell r="AA160">
            <v>33976344</v>
          </cell>
          <cell r="AB160">
            <v>32937275</v>
          </cell>
          <cell r="AC160">
            <v>33662325</v>
          </cell>
          <cell r="AD160">
            <v>32865231</v>
          </cell>
          <cell r="AE160">
            <v>32645144</v>
          </cell>
          <cell r="AF160">
            <v>32979799</v>
          </cell>
          <cell r="AG160">
            <v>32872611</v>
          </cell>
          <cell r="AH160">
            <v>32881937</v>
          </cell>
          <cell r="AI160">
            <v>33400153</v>
          </cell>
          <cell r="AJ160">
            <v>35167721</v>
          </cell>
          <cell r="AK160">
            <v>35568107</v>
          </cell>
          <cell r="AL160">
            <v>35454782</v>
          </cell>
          <cell r="AM160">
            <v>37559447</v>
          </cell>
          <cell r="AN160">
            <v>37763485</v>
          </cell>
          <cell r="AO160">
            <v>38443830</v>
          </cell>
          <cell r="AP160">
            <v>38870903</v>
          </cell>
          <cell r="AQ160">
            <v>40741202.5</v>
          </cell>
          <cell r="AR160">
            <v>41602515</v>
          </cell>
          <cell r="AS160">
            <v>45755358</v>
          </cell>
          <cell r="AT160">
            <v>45818447</v>
          </cell>
          <cell r="AU160">
            <v>47449934</v>
          </cell>
          <cell r="AV160">
            <v>48028918</v>
          </cell>
          <cell r="AW160">
            <v>49080748</v>
          </cell>
          <cell r="AX160">
            <v>49962935</v>
          </cell>
          <cell r="AY160">
            <v>50842845</v>
          </cell>
          <cell r="AZ160">
            <v>51408423</v>
          </cell>
          <cell r="BA160">
            <v>52711020</v>
          </cell>
          <cell r="BB160">
            <v>52932838</v>
          </cell>
          <cell r="BC160">
            <v>51931427</v>
          </cell>
          <cell r="BD160">
            <v>51440538</v>
          </cell>
          <cell r="BE160">
            <v>50328171</v>
          </cell>
          <cell r="BF160">
            <v>48459638.020000003</v>
          </cell>
          <cell r="BG160">
            <v>48460255.450000003</v>
          </cell>
          <cell r="BH160">
            <v>47934823.420000002</v>
          </cell>
          <cell r="BI160">
            <v>48071074.600000001</v>
          </cell>
          <cell r="BJ160">
            <v>48054297.689999998</v>
          </cell>
          <cell r="BK160">
            <v>49444831.170000002</v>
          </cell>
          <cell r="BL160">
            <v>49423362.829999998</v>
          </cell>
          <cell r="BM160">
            <v>50318006.07</v>
          </cell>
          <cell r="BP160">
            <v>50318006</v>
          </cell>
          <cell r="BQ160">
            <v>48071075</v>
          </cell>
          <cell r="BR160">
            <v>49444831</v>
          </cell>
          <cell r="BS160">
            <v>49423363</v>
          </cell>
          <cell r="BT160">
            <v>48460255</v>
          </cell>
          <cell r="BU160">
            <v>2246931</v>
          </cell>
          <cell r="BW160">
            <v>873175</v>
          </cell>
          <cell r="BY160">
            <v>894643</v>
          </cell>
        </row>
        <row r="161">
          <cell r="R161" t="str">
            <v xml:space="preserve">20101        </v>
          </cell>
          <cell r="S161" t="str">
            <v>VISTA CC Y LAH</v>
          </cell>
          <cell r="X161">
            <v>12201145</v>
          </cell>
          <cell r="Y161">
            <v>13495610</v>
          </cell>
          <cell r="Z161">
            <v>13278389</v>
          </cell>
          <cell r="AA161">
            <v>13672688</v>
          </cell>
          <cell r="AB161">
            <v>14094970</v>
          </cell>
          <cell r="AC161">
            <v>15192107</v>
          </cell>
          <cell r="AD161">
            <v>15638726</v>
          </cell>
          <cell r="AE161">
            <v>16304605</v>
          </cell>
          <cell r="AF161">
            <v>17208327</v>
          </cell>
          <cell r="AG161">
            <v>18264960</v>
          </cell>
          <cell r="AH161">
            <v>18681629</v>
          </cell>
          <cell r="AI161">
            <v>18647502</v>
          </cell>
          <cell r="AJ161">
            <v>19310452</v>
          </cell>
          <cell r="AK161">
            <v>20628271</v>
          </cell>
          <cell r="AL161">
            <v>20825544</v>
          </cell>
          <cell r="AM161">
            <v>21476842</v>
          </cell>
          <cell r="AN161">
            <v>22071822</v>
          </cell>
          <cell r="AO161">
            <v>22865965</v>
          </cell>
          <cell r="AP161">
            <v>23504402</v>
          </cell>
          <cell r="AQ161">
            <v>23876054.199999999</v>
          </cell>
          <cell r="AR161">
            <v>25276375</v>
          </cell>
          <cell r="AS161">
            <v>27571901</v>
          </cell>
          <cell r="AT161">
            <v>29368276</v>
          </cell>
          <cell r="AU161">
            <v>29780004</v>
          </cell>
          <cell r="AV161">
            <v>31110134</v>
          </cell>
          <cell r="AW161">
            <v>32822142</v>
          </cell>
          <cell r="AX161">
            <v>33946222</v>
          </cell>
          <cell r="AY161">
            <v>34815336</v>
          </cell>
          <cell r="AZ161">
            <v>36292860</v>
          </cell>
          <cell r="BA161">
            <v>37704978</v>
          </cell>
          <cell r="BB161">
            <v>37812040</v>
          </cell>
          <cell r="BC161">
            <v>36844017</v>
          </cell>
          <cell r="BD161">
            <v>36894718</v>
          </cell>
          <cell r="BE161">
            <v>37109402</v>
          </cell>
          <cell r="BF161">
            <v>36728094.490000002</v>
          </cell>
          <cell r="BG161">
            <v>35982535.840000004</v>
          </cell>
          <cell r="BH161">
            <v>35270850.340000004</v>
          </cell>
          <cell r="BI161">
            <v>36467955.799999997</v>
          </cell>
          <cell r="BJ161">
            <v>36506195.469999999</v>
          </cell>
          <cell r="BK161">
            <v>38639151.810000002</v>
          </cell>
          <cell r="BL161">
            <v>38374102.079999998</v>
          </cell>
          <cell r="BM161">
            <v>40097744.810000002</v>
          </cell>
          <cell r="BP161">
            <v>40097745</v>
          </cell>
          <cell r="BQ161">
            <v>36467956</v>
          </cell>
          <cell r="BR161">
            <v>38639152</v>
          </cell>
          <cell r="BS161">
            <v>38374102</v>
          </cell>
          <cell r="BT161">
            <v>35982536</v>
          </cell>
          <cell r="BU161">
            <v>3629789</v>
          </cell>
          <cell r="BW161">
            <v>1458593</v>
          </cell>
          <cell r="BY161">
            <v>1723643</v>
          </cell>
        </row>
        <row r="162">
          <cell r="R162" t="str">
            <v xml:space="preserve">20101021     </v>
          </cell>
          <cell r="S162" t="str">
            <v>Banco Central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0.01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W162">
            <v>0</v>
          </cell>
          <cell r="BY162">
            <v>0</v>
          </cell>
        </row>
        <row r="163">
          <cell r="R163" t="str">
            <v xml:space="preserve">20101011     </v>
          </cell>
          <cell r="S163" t="str">
            <v xml:space="preserve">  Entidades de crédito (040)</v>
          </cell>
          <cell r="X163">
            <v>604506</v>
          </cell>
          <cell r="Y163">
            <v>632598</v>
          </cell>
          <cell r="Z163">
            <v>518232</v>
          </cell>
          <cell r="AA163">
            <v>134923</v>
          </cell>
          <cell r="AB163">
            <v>63902</v>
          </cell>
          <cell r="AC163">
            <v>58999</v>
          </cell>
          <cell r="AD163">
            <v>72141</v>
          </cell>
          <cell r="AE163">
            <v>90513</v>
          </cell>
          <cell r="AF163">
            <v>77179</v>
          </cell>
          <cell r="AG163">
            <v>75245</v>
          </cell>
          <cell r="AH163">
            <v>167973</v>
          </cell>
          <cell r="AI163">
            <v>169615</v>
          </cell>
          <cell r="AJ163">
            <v>95455</v>
          </cell>
          <cell r="AK163">
            <v>101875</v>
          </cell>
          <cell r="AL163">
            <v>100764</v>
          </cell>
          <cell r="AM163">
            <v>99605</v>
          </cell>
          <cell r="AN163">
            <v>91368</v>
          </cell>
          <cell r="AO163">
            <v>108497</v>
          </cell>
          <cell r="AP163">
            <v>90915</v>
          </cell>
          <cell r="AQ163">
            <v>98390.3</v>
          </cell>
          <cell r="AR163">
            <v>106825</v>
          </cell>
          <cell r="AS163">
            <v>115911</v>
          </cell>
          <cell r="AT163">
            <v>64399</v>
          </cell>
          <cell r="AU163">
            <v>72572</v>
          </cell>
          <cell r="AV163">
            <v>67415</v>
          </cell>
          <cell r="AW163">
            <v>66935</v>
          </cell>
          <cell r="AX163">
            <v>40099</v>
          </cell>
          <cell r="AY163">
            <v>171248</v>
          </cell>
          <cell r="AZ163">
            <v>154973</v>
          </cell>
          <cell r="BA163">
            <v>153275</v>
          </cell>
          <cell r="BB163">
            <v>380508</v>
          </cell>
          <cell r="BC163">
            <v>69964</v>
          </cell>
          <cell r="BD163">
            <v>37192</v>
          </cell>
          <cell r="BE163">
            <v>53676</v>
          </cell>
          <cell r="BF163">
            <v>35383.33</v>
          </cell>
          <cell r="BG163">
            <v>125117.4</v>
          </cell>
          <cell r="BH163">
            <v>136946.42000000001</v>
          </cell>
          <cell r="BI163">
            <v>136714.07</v>
          </cell>
          <cell r="BJ163">
            <v>131652.84</v>
          </cell>
          <cell r="BK163">
            <v>122365.02</v>
          </cell>
          <cell r="BL163">
            <v>25847.3</v>
          </cell>
          <cell r="BM163">
            <v>23918.22</v>
          </cell>
          <cell r="BN163">
            <v>40075765</v>
          </cell>
          <cell r="BO163">
            <v>38504800</v>
          </cell>
          <cell r="BP163">
            <v>23918</v>
          </cell>
          <cell r="BQ163">
            <v>136714</v>
          </cell>
          <cell r="BR163">
            <v>122365</v>
          </cell>
          <cell r="BS163">
            <v>25847</v>
          </cell>
          <cell r="BT163">
            <v>125117</v>
          </cell>
          <cell r="BU163">
            <v>-112796</v>
          </cell>
          <cell r="BW163">
            <v>-98447</v>
          </cell>
          <cell r="BY163">
            <v>-1929</v>
          </cell>
        </row>
        <row r="164">
          <cell r="R164" t="str">
            <v xml:space="preserve">20101023     </v>
          </cell>
          <cell r="S164" t="str">
            <v xml:space="preserve">  Administraciones públicas (090)</v>
          </cell>
          <cell r="X164">
            <v>690342</v>
          </cell>
          <cell r="Y164">
            <v>1034059</v>
          </cell>
          <cell r="Z164">
            <v>819737</v>
          </cell>
          <cell r="AA164">
            <v>1026822</v>
          </cell>
          <cell r="AB164">
            <v>875828</v>
          </cell>
          <cell r="AC164">
            <v>1010129</v>
          </cell>
          <cell r="AD164">
            <v>1129251</v>
          </cell>
          <cell r="AE164">
            <v>1179972</v>
          </cell>
          <cell r="AF164">
            <v>1128964</v>
          </cell>
          <cell r="AG164">
            <v>1424824</v>
          </cell>
          <cell r="AH164">
            <v>1644286</v>
          </cell>
          <cell r="AI164">
            <v>1341730</v>
          </cell>
          <cell r="AJ164">
            <v>1393659</v>
          </cell>
          <cell r="AK164">
            <v>2004260</v>
          </cell>
          <cell r="AL164">
            <v>2138183</v>
          </cell>
          <cell r="AM164">
            <v>2282842</v>
          </cell>
          <cell r="AN164">
            <v>2168506</v>
          </cell>
          <cell r="AO164">
            <v>2213297</v>
          </cell>
          <cell r="AP164">
            <v>2958852</v>
          </cell>
          <cell r="AQ164">
            <v>2719319</v>
          </cell>
          <cell r="AR164">
            <v>2738282</v>
          </cell>
          <cell r="AS164">
            <v>3035189</v>
          </cell>
          <cell r="AT164">
            <v>4111139</v>
          </cell>
          <cell r="AU164">
            <v>3644366</v>
          </cell>
          <cell r="AV164">
            <v>3813483</v>
          </cell>
          <cell r="AW164">
            <v>4156459</v>
          </cell>
          <cell r="AX164">
            <v>4726980</v>
          </cell>
          <cell r="AY164">
            <v>4632238</v>
          </cell>
          <cell r="AZ164">
            <v>4573300</v>
          </cell>
          <cell r="BA164">
            <v>4973380</v>
          </cell>
          <cell r="BB164">
            <v>4829374</v>
          </cell>
          <cell r="BC164">
            <v>4824440</v>
          </cell>
          <cell r="BD164">
            <v>5168277</v>
          </cell>
          <cell r="BE164">
            <v>5296725</v>
          </cell>
          <cell r="BF164">
            <v>5805314.8899999997</v>
          </cell>
          <cell r="BG164">
            <v>4875110.4400000004</v>
          </cell>
          <cell r="BH164">
            <v>4103515.95</v>
          </cell>
          <cell r="BI164">
            <v>4279047.3600000003</v>
          </cell>
          <cell r="BJ164">
            <v>4710775.33</v>
          </cell>
          <cell r="BK164">
            <v>5181884.91</v>
          </cell>
          <cell r="BL164">
            <v>4750358.87</v>
          </cell>
          <cell r="BM164">
            <v>4913759.01</v>
          </cell>
          <cell r="BO164" t="str">
            <v>OK</v>
          </cell>
          <cell r="BP164">
            <v>4913759</v>
          </cell>
          <cell r="BQ164">
            <v>4279047</v>
          </cell>
          <cell r="BR164">
            <v>5181885</v>
          </cell>
          <cell r="BS164">
            <v>4750359</v>
          </cell>
          <cell r="BT164">
            <v>4875110</v>
          </cell>
          <cell r="BU164">
            <v>634712</v>
          </cell>
          <cell r="BW164">
            <v>-268126</v>
          </cell>
          <cell r="BY164">
            <v>163400</v>
          </cell>
        </row>
        <row r="165">
          <cell r="R165" t="str">
            <v xml:space="preserve">201010241    </v>
          </cell>
          <cell r="S165" t="str">
            <v xml:space="preserve">  Otras sociedades financieras (110)</v>
          </cell>
          <cell r="X165">
            <v>96588</v>
          </cell>
          <cell r="Y165">
            <v>74441</v>
          </cell>
          <cell r="Z165">
            <v>125780</v>
          </cell>
          <cell r="AA165">
            <v>107300</v>
          </cell>
          <cell r="AB165">
            <v>203387</v>
          </cell>
          <cell r="AC165">
            <v>183969</v>
          </cell>
          <cell r="AD165">
            <v>228401</v>
          </cell>
          <cell r="AE165">
            <v>182515</v>
          </cell>
          <cell r="AF165">
            <v>204804</v>
          </cell>
          <cell r="AG165">
            <v>178790</v>
          </cell>
          <cell r="AH165">
            <v>177841</v>
          </cell>
          <cell r="AI165">
            <v>101450</v>
          </cell>
          <cell r="AJ165">
            <v>197619</v>
          </cell>
          <cell r="AK165">
            <v>136435</v>
          </cell>
          <cell r="AL165">
            <v>162810</v>
          </cell>
          <cell r="AM165">
            <v>153063</v>
          </cell>
          <cell r="AN165">
            <v>176185</v>
          </cell>
          <cell r="AO165">
            <v>139557</v>
          </cell>
          <cell r="AP165">
            <v>87723</v>
          </cell>
          <cell r="AQ165">
            <v>128108.3</v>
          </cell>
          <cell r="AR165">
            <v>121063</v>
          </cell>
          <cell r="AS165">
            <v>127257</v>
          </cell>
          <cell r="AT165">
            <v>145927</v>
          </cell>
          <cell r="AU165">
            <v>161335</v>
          </cell>
          <cell r="AV165">
            <v>224861</v>
          </cell>
          <cell r="AW165">
            <v>223134</v>
          </cell>
          <cell r="AX165">
            <v>213317</v>
          </cell>
          <cell r="AY165">
            <v>195214</v>
          </cell>
          <cell r="AZ165">
            <v>228684</v>
          </cell>
          <cell r="BA165">
            <v>211842</v>
          </cell>
          <cell r="BB165">
            <v>103533</v>
          </cell>
          <cell r="BC165">
            <v>129217</v>
          </cell>
          <cell r="BD165">
            <v>88259</v>
          </cell>
          <cell r="BE165">
            <v>76329</v>
          </cell>
          <cell r="BF165">
            <v>78706.66</v>
          </cell>
          <cell r="BG165">
            <v>127721.77</v>
          </cell>
          <cell r="BH165">
            <v>96510.13</v>
          </cell>
          <cell r="BI165">
            <v>104646.95</v>
          </cell>
          <cell r="BJ165">
            <v>90037.04</v>
          </cell>
          <cell r="BK165">
            <v>98889.279999999999</v>
          </cell>
          <cell r="BL165">
            <v>99964.64</v>
          </cell>
          <cell r="BM165">
            <v>108532.96</v>
          </cell>
          <cell r="BP165">
            <v>108533</v>
          </cell>
          <cell r="BQ165">
            <v>104647</v>
          </cell>
          <cell r="BR165">
            <v>98889</v>
          </cell>
          <cell r="BS165">
            <v>99965</v>
          </cell>
          <cell r="BT165">
            <v>127722</v>
          </cell>
          <cell r="BU165">
            <v>3886</v>
          </cell>
          <cell r="BW165">
            <v>9644</v>
          </cell>
          <cell r="BY165">
            <v>8568</v>
          </cell>
        </row>
        <row r="166">
          <cell r="R166" t="str">
            <v xml:space="preserve">201010242    </v>
          </cell>
          <cell r="S166" t="str">
            <v xml:space="preserve">  Sociedades no financieras (120)</v>
          </cell>
          <cell r="X166">
            <v>2449225</v>
          </cell>
          <cell r="Y166">
            <v>2766075</v>
          </cell>
          <cell r="Z166">
            <v>2744488</v>
          </cell>
          <cell r="AA166">
            <v>2746369</v>
          </cell>
          <cell r="AB166">
            <v>2953635</v>
          </cell>
          <cell r="AC166">
            <v>3244419</v>
          </cell>
          <cell r="AD166">
            <v>3347705</v>
          </cell>
          <cell r="AE166">
            <v>3401940</v>
          </cell>
          <cell r="AF166">
            <v>3785576</v>
          </cell>
          <cell r="AG166">
            <v>4106225</v>
          </cell>
          <cell r="AH166">
            <v>4204621</v>
          </cell>
          <cell r="AI166">
            <v>4149718</v>
          </cell>
          <cell r="AJ166">
            <v>4330498</v>
          </cell>
          <cell r="AK166">
            <v>4624865</v>
          </cell>
          <cell r="AL166">
            <v>4799880</v>
          </cell>
          <cell r="AM166">
            <v>4946070</v>
          </cell>
          <cell r="AN166">
            <v>5225768</v>
          </cell>
          <cell r="AO166">
            <v>5411717</v>
          </cell>
          <cell r="AP166">
            <v>5482158</v>
          </cell>
          <cell r="AQ166">
            <v>5288950.3</v>
          </cell>
          <cell r="AR166">
            <v>5676589</v>
          </cell>
          <cell r="AS166">
            <v>6727603</v>
          </cell>
          <cell r="AT166">
            <v>7137891</v>
          </cell>
          <cell r="AU166">
            <v>7223874</v>
          </cell>
          <cell r="AV166">
            <v>7576171</v>
          </cell>
          <cell r="AW166">
            <v>8154587</v>
          </cell>
          <cell r="AX166">
            <v>8355798</v>
          </cell>
          <cell r="AY166">
            <v>8370683</v>
          </cell>
          <cell r="AZ166">
            <v>8882306</v>
          </cell>
          <cell r="BA166">
            <v>9163447</v>
          </cell>
          <cell r="BB166">
            <v>9235384</v>
          </cell>
          <cell r="BC166">
            <v>8189899</v>
          </cell>
          <cell r="BD166">
            <v>8215856</v>
          </cell>
          <cell r="BE166">
            <v>8434273</v>
          </cell>
          <cell r="BF166">
            <v>8315836.6299999999</v>
          </cell>
          <cell r="BG166">
            <v>8573411.0099999998</v>
          </cell>
          <cell r="BH166">
            <v>8506806.2300000004</v>
          </cell>
          <cell r="BI166">
            <v>9024409.0600000005</v>
          </cell>
          <cell r="BJ166">
            <v>9300563.2100000009</v>
          </cell>
          <cell r="BK166">
            <v>10286104.140000001</v>
          </cell>
          <cell r="BL166">
            <v>10077146.890000001</v>
          </cell>
          <cell r="BM166">
            <v>10722304</v>
          </cell>
          <cell r="BP166">
            <v>10722304</v>
          </cell>
          <cell r="BQ166">
            <v>9024409</v>
          </cell>
          <cell r="BR166">
            <v>10286104</v>
          </cell>
          <cell r="BS166">
            <v>10077147</v>
          </cell>
          <cell r="BT166">
            <v>8573411</v>
          </cell>
          <cell r="BU166">
            <v>1697895</v>
          </cell>
          <cell r="BW166">
            <v>436200</v>
          </cell>
          <cell r="BY166">
            <v>645157</v>
          </cell>
        </row>
        <row r="167">
          <cell r="R167" t="str">
            <v xml:space="preserve">201010243    </v>
          </cell>
          <cell r="S167" t="str">
            <v xml:space="preserve">  Hogares (130)</v>
          </cell>
          <cell r="X167">
            <v>8354676</v>
          </cell>
          <cell r="Y167">
            <v>8988431</v>
          </cell>
          <cell r="Z167">
            <v>9070150</v>
          </cell>
          <cell r="AA167">
            <v>9659091</v>
          </cell>
          <cell r="AB167">
            <v>10000217</v>
          </cell>
          <cell r="AC167">
            <v>10696924</v>
          </cell>
          <cell r="AD167">
            <v>10863254</v>
          </cell>
          <cell r="AE167">
            <v>11451604</v>
          </cell>
          <cell r="AF167">
            <v>12014307</v>
          </cell>
          <cell r="AG167">
            <v>12481597</v>
          </cell>
          <cell r="AH167">
            <v>12488112</v>
          </cell>
          <cell r="AI167">
            <v>12886446</v>
          </cell>
          <cell r="AJ167">
            <v>13295449</v>
          </cell>
          <cell r="AK167">
            <v>13762540</v>
          </cell>
          <cell r="AL167">
            <v>13625498</v>
          </cell>
          <cell r="AM167">
            <v>14092033</v>
          </cell>
          <cell r="AN167">
            <v>14411866</v>
          </cell>
          <cell r="AO167">
            <v>14995027</v>
          </cell>
          <cell r="AP167">
            <v>14886890</v>
          </cell>
          <cell r="AQ167">
            <v>15643352.1</v>
          </cell>
          <cell r="AR167">
            <v>16635912</v>
          </cell>
          <cell r="AS167">
            <v>17567844</v>
          </cell>
          <cell r="AT167">
            <v>17910795</v>
          </cell>
          <cell r="AU167">
            <v>18680283</v>
          </cell>
          <cell r="AV167">
            <v>19429340</v>
          </cell>
          <cell r="AW167">
            <v>20225176</v>
          </cell>
          <cell r="AX167">
            <v>20614733</v>
          </cell>
          <cell r="AY167">
            <v>21448763</v>
          </cell>
          <cell r="AZ167">
            <v>22457798</v>
          </cell>
          <cell r="BA167">
            <v>23206458</v>
          </cell>
          <cell r="BB167">
            <v>23266632</v>
          </cell>
          <cell r="BC167">
            <v>23629513</v>
          </cell>
          <cell r="BD167">
            <v>23376333</v>
          </cell>
          <cell r="BE167">
            <v>23236607</v>
          </cell>
          <cell r="BF167">
            <v>22465003.210000001</v>
          </cell>
          <cell r="BG167">
            <v>22262948.25</v>
          </cell>
          <cell r="BH167">
            <v>22413562.809999999</v>
          </cell>
          <cell r="BI167">
            <v>22909946</v>
          </cell>
          <cell r="BJ167">
            <v>22254789.210000001</v>
          </cell>
          <cell r="BK167">
            <v>22937921.969999999</v>
          </cell>
          <cell r="BL167">
            <v>23415885.710000001</v>
          </cell>
          <cell r="BM167">
            <v>24331169.030000001</v>
          </cell>
          <cell r="BP167">
            <v>24331169</v>
          </cell>
          <cell r="BQ167">
            <v>22909946</v>
          </cell>
          <cell r="BR167">
            <v>22937922</v>
          </cell>
          <cell r="BS167">
            <v>23415886</v>
          </cell>
          <cell r="BT167">
            <v>22262948</v>
          </cell>
          <cell r="BU167">
            <v>1421223</v>
          </cell>
          <cell r="BW167">
            <v>1393247</v>
          </cell>
          <cell r="BY167">
            <v>915283</v>
          </cell>
        </row>
        <row r="169">
          <cell r="R169" t="str">
            <v xml:space="preserve">20103        </v>
          </cell>
          <cell r="S169" t="str">
            <v>PLAZO</v>
          </cell>
          <cell r="X169">
            <v>20501339</v>
          </cell>
          <cell r="Y169">
            <v>19894898</v>
          </cell>
          <cell r="Z169">
            <v>19252372</v>
          </cell>
          <cell r="AA169">
            <v>18393281</v>
          </cell>
          <cell r="AB169">
            <v>17781604</v>
          </cell>
          <cell r="AC169">
            <v>17181226</v>
          </cell>
          <cell r="AD169">
            <v>16607027</v>
          </cell>
          <cell r="AE169">
            <v>15727048</v>
          </cell>
          <cell r="AF169">
            <v>15071335</v>
          </cell>
          <cell r="AG169">
            <v>14607651</v>
          </cell>
          <cell r="AH169">
            <v>14200308</v>
          </cell>
          <cell r="AI169">
            <v>13754502</v>
          </cell>
          <cell r="AJ169">
            <v>13585469</v>
          </cell>
          <cell r="AK169">
            <v>14130934</v>
          </cell>
          <cell r="AL169">
            <v>13917994</v>
          </cell>
          <cell r="AM169">
            <v>15010197</v>
          </cell>
          <cell r="AN169">
            <v>14876566</v>
          </cell>
          <cell r="AO169">
            <v>15147659</v>
          </cell>
          <cell r="AP169">
            <v>15032222</v>
          </cell>
          <cell r="AQ169">
            <v>16052355.1</v>
          </cell>
          <cell r="AR169">
            <v>15507817</v>
          </cell>
          <cell r="AS169">
            <v>17547038</v>
          </cell>
          <cell r="AT169">
            <v>16450172</v>
          </cell>
          <cell r="AU169">
            <v>16388651</v>
          </cell>
          <cell r="AV169">
            <v>16918784</v>
          </cell>
          <cell r="AW169">
            <v>16258605</v>
          </cell>
          <cell r="AX169">
            <v>16016713</v>
          </cell>
          <cell r="AY169">
            <v>15483153</v>
          </cell>
          <cell r="AZ169">
            <v>15115563</v>
          </cell>
          <cell r="BA169">
            <v>14849111</v>
          </cell>
          <cell r="BB169">
            <v>14607799</v>
          </cell>
          <cell r="BC169">
            <v>12538918</v>
          </cell>
          <cell r="BD169">
            <v>13213925</v>
          </cell>
          <cell r="BE169">
            <v>12743055</v>
          </cell>
          <cell r="BF169">
            <v>11731543.529999999</v>
          </cell>
          <cell r="BG169">
            <v>12477719.609999999</v>
          </cell>
          <cell r="BH169">
            <v>12663973.08</v>
          </cell>
          <cell r="BI169">
            <v>11603118.800000001</v>
          </cell>
          <cell r="BJ169">
            <v>11548102.220000001</v>
          </cell>
          <cell r="BK169">
            <v>10805679.369999999</v>
          </cell>
          <cell r="BL169">
            <v>11049260.75</v>
          </cell>
          <cell r="BM169">
            <v>10220260.970000001</v>
          </cell>
          <cell r="BP169">
            <v>10220261</v>
          </cell>
          <cell r="BQ169">
            <v>11603119</v>
          </cell>
          <cell r="BR169">
            <v>10805679</v>
          </cell>
          <cell r="BS169">
            <v>11049261</v>
          </cell>
          <cell r="BT169">
            <v>12477720</v>
          </cell>
          <cell r="BU169">
            <v>-1382858</v>
          </cell>
          <cell r="BW169">
            <v>-585418</v>
          </cell>
          <cell r="BY169">
            <v>-829000</v>
          </cell>
        </row>
        <row r="170">
          <cell r="R170" t="str">
            <v xml:space="preserve">20103031     </v>
          </cell>
          <cell r="S170" t="str">
            <v>Banco Central</v>
          </cell>
          <cell r="X170">
            <v>3402440</v>
          </cell>
          <cell r="Y170">
            <v>3862440</v>
          </cell>
          <cell r="Z170">
            <v>3862440</v>
          </cell>
          <cell r="AA170">
            <v>3862440</v>
          </cell>
          <cell r="AB170">
            <v>3862440</v>
          </cell>
          <cell r="AC170">
            <v>5087000</v>
          </cell>
          <cell r="AD170">
            <v>5087000</v>
          </cell>
          <cell r="AE170">
            <v>5087000</v>
          </cell>
          <cell r="AF170">
            <v>5087000</v>
          </cell>
          <cell r="AG170">
            <v>5087000</v>
          </cell>
          <cell r="AH170">
            <v>5087000</v>
          </cell>
          <cell r="AI170">
            <v>5087000</v>
          </cell>
          <cell r="AJ170">
            <v>5087000</v>
          </cell>
          <cell r="AK170">
            <v>5087000</v>
          </cell>
          <cell r="AL170">
            <v>5087000</v>
          </cell>
          <cell r="AM170">
            <v>5087000</v>
          </cell>
          <cell r="AN170">
            <v>5087000</v>
          </cell>
          <cell r="AO170">
            <v>5087000</v>
          </cell>
          <cell r="AP170">
            <v>5087000</v>
          </cell>
          <cell r="AQ170">
            <v>5087000</v>
          </cell>
          <cell r="AR170">
            <v>5680000</v>
          </cell>
          <cell r="AS170">
            <v>9482000</v>
          </cell>
          <cell r="AT170">
            <v>9482000</v>
          </cell>
          <cell r="AU170">
            <v>9482000</v>
          </cell>
          <cell r="AV170">
            <v>10431000</v>
          </cell>
          <cell r="AW170">
            <v>10431000</v>
          </cell>
          <cell r="AX170">
            <v>10431000</v>
          </cell>
          <cell r="AY170">
            <v>10431000</v>
          </cell>
          <cell r="AZ170">
            <v>10431000</v>
          </cell>
          <cell r="BA170">
            <v>10431000</v>
          </cell>
          <cell r="BB170">
            <v>10431000</v>
          </cell>
          <cell r="BC170">
            <v>6765000</v>
          </cell>
          <cell r="BD170">
            <v>6015000</v>
          </cell>
          <cell r="BE170">
            <v>5015000</v>
          </cell>
          <cell r="BF170">
            <v>2799000</v>
          </cell>
          <cell r="BG170">
            <v>949000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949000</v>
          </cell>
          <cell r="BU170">
            <v>0</v>
          </cell>
          <cell r="BW170">
            <v>0</v>
          </cell>
          <cell r="BY170">
            <v>0</v>
          </cell>
          <cell r="CB170">
            <v>5547160</v>
          </cell>
          <cell r="CC170">
            <v>5547160</v>
          </cell>
        </row>
        <row r="171">
          <cell r="R171" t="str">
            <v xml:space="preserve">20103032     </v>
          </cell>
          <cell r="S171" t="str">
            <v xml:space="preserve">  Entidades de crédito (040)</v>
          </cell>
          <cell r="X171">
            <v>723267</v>
          </cell>
          <cell r="Y171">
            <v>704427</v>
          </cell>
          <cell r="Z171">
            <v>667984</v>
          </cell>
          <cell r="AA171">
            <v>590374</v>
          </cell>
          <cell r="AB171">
            <v>621172</v>
          </cell>
          <cell r="AC171">
            <v>583539</v>
          </cell>
          <cell r="AD171">
            <v>621968</v>
          </cell>
          <cell r="AE171">
            <v>564215</v>
          </cell>
          <cell r="AF171">
            <v>554930</v>
          </cell>
          <cell r="AG171">
            <v>503270</v>
          </cell>
          <cell r="AH171">
            <v>479550</v>
          </cell>
          <cell r="AI171">
            <v>428269</v>
          </cell>
          <cell r="AJ171">
            <v>491190</v>
          </cell>
          <cell r="AK171">
            <v>475863</v>
          </cell>
          <cell r="AL171">
            <v>466146</v>
          </cell>
          <cell r="AM171">
            <v>398587</v>
          </cell>
          <cell r="AN171">
            <v>444638</v>
          </cell>
          <cell r="AO171">
            <v>461856</v>
          </cell>
          <cell r="AP171">
            <v>520520</v>
          </cell>
          <cell r="AQ171">
            <v>532016.69999999995</v>
          </cell>
          <cell r="AR171">
            <v>638741</v>
          </cell>
          <cell r="AS171">
            <v>628450</v>
          </cell>
          <cell r="AT171">
            <v>665022</v>
          </cell>
          <cell r="AU171">
            <v>690606</v>
          </cell>
          <cell r="AV171">
            <v>698774</v>
          </cell>
          <cell r="AW171">
            <v>735454</v>
          </cell>
          <cell r="AX171">
            <v>771859</v>
          </cell>
          <cell r="AY171">
            <v>668407</v>
          </cell>
          <cell r="AZ171">
            <v>634201</v>
          </cell>
          <cell r="BA171">
            <v>601806</v>
          </cell>
          <cell r="BB171">
            <v>589126</v>
          </cell>
          <cell r="BC171">
            <v>573040</v>
          </cell>
          <cell r="BD171">
            <v>543094</v>
          </cell>
          <cell r="BE171">
            <v>519328</v>
          </cell>
          <cell r="BF171">
            <v>497696.5</v>
          </cell>
          <cell r="BG171">
            <v>483652.03</v>
          </cell>
          <cell r="BH171">
            <v>449195.72</v>
          </cell>
          <cell r="BI171">
            <v>432259.69</v>
          </cell>
          <cell r="BJ171">
            <v>404483.12</v>
          </cell>
          <cell r="BK171">
            <v>383041.83</v>
          </cell>
          <cell r="BL171">
            <v>348086.68</v>
          </cell>
          <cell r="BM171">
            <v>325737.18</v>
          </cell>
          <cell r="BP171">
            <v>325737</v>
          </cell>
          <cell r="BQ171">
            <v>432260</v>
          </cell>
          <cell r="BR171">
            <v>383042</v>
          </cell>
          <cell r="BS171">
            <v>348087</v>
          </cell>
          <cell r="BT171">
            <v>483652</v>
          </cell>
          <cell r="BU171">
            <v>-106523</v>
          </cell>
          <cell r="BW171">
            <v>-57305</v>
          </cell>
          <cell r="BY171">
            <v>-22350</v>
          </cell>
          <cell r="CB171">
            <v>6780444</v>
          </cell>
          <cell r="CC171">
            <v>6780444</v>
          </cell>
        </row>
        <row r="172">
          <cell r="R172" t="str">
            <v xml:space="preserve">20103033     </v>
          </cell>
          <cell r="S172" t="str">
            <v xml:space="preserve">  Administraciones públicas (090)</v>
          </cell>
          <cell r="X172">
            <v>372163</v>
          </cell>
          <cell r="Y172">
            <v>226673</v>
          </cell>
          <cell r="Z172">
            <v>249150</v>
          </cell>
          <cell r="AA172">
            <v>188645</v>
          </cell>
          <cell r="AB172">
            <v>223146</v>
          </cell>
          <cell r="AC172">
            <v>215317</v>
          </cell>
          <cell r="AD172">
            <v>231669</v>
          </cell>
          <cell r="AE172">
            <v>115125</v>
          </cell>
          <cell r="AF172">
            <v>173418</v>
          </cell>
          <cell r="AG172">
            <v>172711</v>
          </cell>
          <cell r="AH172">
            <v>144145</v>
          </cell>
          <cell r="AI172">
            <v>84209</v>
          </cell>
          <cell r="AJ172">
            <v>130396</v>
          </cell>
          <cell r="AK172">
            <v>212341</v>
          </cell>
          <cell r="AL172">
            <v>219614</v>
          </cell>
          <cell r="AM172">
            <v>203738</v>
          </cell>
          <cell r="AN172">
            <v>242695</v>
          </cell>
          <cell r="AO172">
            <v>185036</v>
          </cell>
          <cell r="AP172">
            <v>159978</v>
          </cell>
          <cell r="AQ172">
            <v>166424</v>
          </cell>
          <cell r="AR172">
            <v>117567</v>
          </cell>
          <cell r="AS172">
            <v>92899</v>
          </cell>
          <cell r="AT172">
            <v>88042</v>
          </cell>
          <cell r="AU172">
            <v>107432</v>
          </cell>
          <cell r="AV172">
            <v>78188</v>
          </cell>
          <cell r="AW172">
            <v>75122</v>
          </cell>
          <cell r="AX172">
            <v>73619</v>
          </cell>
          <cell r="AY172">
            <v>47176</v>
          </cell>
          <cell r="AZ172">
            <v>46385</v>
          </cell>
          <cell r="BA172">
            <v>66975</v>
          </cell>
          <cell r="BB172">
            <v>69237</v>
          </cell>
          <cell r="BC172">
            <v>127142</v>
          </cell>
          <cell r="BD172">
            <v>185198</v>
          </cell>
          <cell r="BE172">
            <v>195900</v>
          </cell>
          <cell r="BF172">
            <v>182099.38</v>
          </cell>
          <cell r="BG172">
            <v>584684.53</v>
          </cell>
          <cell r="BH172">
            <v>297151.95</v>
          </cell>
          <cell r="BI172">
            <v>228620.67</v>
          </cell>
          <cell r="BJ172">
            <v>213905.08</v>
          </cell>
          <cell r="BK172">
            <v>191737.46</v>
          </cell>
          <cell r="BL172">
            <v>223869.34</v>
          </cell>
          <cell r="BM172">
            <v>184289.98</v>
          </cell>
          <cell r="BN172">
            <v>8171854</v>
          </cell>
          <cell r="BO172">
            <v>8595601</v>
          </cell>
          <cell r="BP172">
            <v>184290</v>
          </cell>
          <cell r="BQ172">
            <v>228621</v>
          </cell>
          <cell r="BR172">
            <v>191737</v>
          </cell>
          <cell r="BS172">
            <v>223869</v>
          </cell>
          <cell r="BT172">
            <v>584685</v>
          </cell>
          <cell r="BU172">
            <v>-44331</v>
          </cell>
          <cell r="BW172">
            <v>-7447</v>
          </cell>
          <cell r="BY172">
            <v>-39579</v>
          </cell>
        </row>
        <row r="173">
          <cell r="R173" t="str">
            <v xml:space="preserve">201030341    </v>
          </cell>
          <cell r="S173" t="str">
            <v xml:space="preserve">  Otras sociedades financieras (110)</v>
          </cell>
          <cell r="X173">
            <v>1435018</v>
          </cell>
          <cell r="Y173">
            <v>1442626</v>
          </cell>
          <cell r="Z173">
            <v>1439229</v>
          </cell>
          <cell r="AA173">
            <v>929102</v>
          </cell>
          <cell r="AB173">
            <v>923766</v>
          </cell>
          <cell r="AC173">
            <v>116185</v>
          </cell>
          <cell r="AD173">
            <v>104811</v>
          </cell>
          <cell r="AE173">
            <v>94103</v>
          </cell>
          <cell r="AF173">
            <v>90562</v>
          </cell>
          <cell r="AG173">
            <v>105780</v>
          </cell>
          <cell r="AH173">
            <v>111470</v>
          </cell>
          <cell r="AI173">
            <v>129355</v>
          </cell>
          <cell r="AJ173">
            <v>112453</v>
          </cell>
          <cell r="AK173">
            <v>153107</v>
          </cell>
          <cell r="AL173">
            <v>138814</v>
          </cell>
          <cell r="AM173">
            <v>140673</v>
          </cell>
          <cell r="AN173">
            <v>163311</v>
          </cell>
          <cell r="AO173">
            <v>175251</v>
          </cell>
          <cell r="AP173">
            <v>176429</v>
          </cell>
          <cell r="AQ173">
            <v>164149.29999999999</v>
          </cell>
          <cell r="AR173">
            <v>152226</v>
          </cell>
          <cell r="AS173">
            <v>116589</v>
          </cell>
          <cell r="AT173">
            <v>111444</v>
          </cell>
          <cell r="AU173">
            <v>87429</v>
          </cell>
          <cell r="AV173">
            <v>64629</v>
          </cell>
          <cell r="AW173">
            <v>57206</v>
          </cell>
          <cell r="AX173">
            <v>29656</v>
          </cell>
          <cell r="AY173">
            <v>18396</v>
          </cell>
          <cell r="AZ173">
            <v>18206</v>
          </cell>
          <cell r="BA173">
            <v>15381</v>
          </cell>
          <cell r="BB173">
            <v>11881</v>
          </cell>
          <cell r="BC173">
            <v>7771</v>
          </cell>
          <cell r="BD173">
            <v>14699</v>
          </cell>
          <cell r="BE173">
            <v>16799</v>
          </cell>
          <cell r="BF173">
            <v>15769.4</v>
          </cell>
          <cell r="BG173">
            <v>17829.400000000001</v>
          </cell>
          <cell r="BH173">
            <v>18563.8</v>
          </cell>
          <cell r="BI173">
            <v>15580.8</v>
          </cell>
          <cell r="BJ173">
            <v>17980.8</v>
          </cell>
          <cell r="BK173">
            <v>14793.8</v>
          </cell>
          <cell r="BL173">
            <v>13655</v>
          </cell>
          <cell r="BM173">
            <v>13290</v>
          </cell>
          <cell r="BN173">
            <v>8171854</v>
          </cell>
          <cell r="BO173">
            <v>8595601</v>
          </cell>
          <cell r="BP173">
            <v>13290</v>
          </cell>
          <cell r="BQ173">
            <v>15581</v>
          </cell>
          <cell r="BR173">
            <v>14794</v>
          </cell>
          <cell r="BS173">
            <v>13655</v>
          </cell>
          <cell r="BT173">
            <v>17829</v>
          </cell>
          <cell r="BU173">
            <v>-2291</v>
          </cell>
          <cell r="BW173">
            <v>-1504</v>
          </cell>
          <cell r="BY173">
            <v>-365</v>
          </cell>
        </row>
        <row r="174">
          <cell r="R174" t="str">
            <v xml:space="preserve">201030342    </v>
          </cell>
          <cell r="S174" t="str">
            <v xml:space="preserve">  Sociedades no financieras (120)</v>
          </cell>
          <cell r="X174">
            <v>1270505</v>
          </cell>
          <cell r="Y174">
            <v>1111994</v>
          </cell>
          <cell r="Z174">
            <v>1082796</v>
          </cell>
          <cell r="AA174">
            <v>1143124</v>
          </cell>
          <cell r="AB174">
            <v>1094465</v>
          </cell>
          <cell r="AC174">
            <v>976153</v>
          </cell>
          <cell r="AD174">
            <v>913064</v>
          </cell>
          <cell r="AE174">
            <v>860982</v>
          </cell>
          <cell r="AF174">
            <v>780990</v>
          </cell>
          <cell r="AG174">
            <v>742828</v>
          </cell>
          <cell r="AH174">
            <v>693585</v>
          </cell>
          <cell r="AI174">
            <v>669342</v>
          </cell>
          <cell r="AJ174">
            <v>637930</v>
          </cell>
          <cell r="AK174">
            <v>651888</v>
          </cell>
          <cell r="AL174">
            <v>658858</v>
          </cell>
          <cell r="AM174">
            <v>654549</v>
          </cell>
          <cell r="AN174">
            <v>768546</v>
          </cell>
          <cell r="AO174">
            <v>769519</v>
          </cell>
          <cell r="AP174">
            <v>734107</v>
          </cell>
          <cell r="AQ174">
            <v>912509.7</v>
          </cell>
          <cell r="AR174">
            <v>909732</v>
          </cell>
          <cell r="AS174">
            <v>650528</v>
          </cell>
          <cell r="AT174">
            <v>513985</v>
          </cell>
          <cell r="AU174">
            <v>665871</v>
          </cell>
          <cell r="AV174">
            <v>649784</v>
          </cell>
          <cell r="AW174">
            <v>437094</v>
          </cell>
          <cell r="AX174">
            <v>521691</v>
          </cell>
          <cell r="AY174">
            <v>486150</v>
          </cell>
          <cell r="AZ174">
            <v>440748</v>
          </cell>
          <cell r="BA174">
            <v>403813</v>
          </cell>
          <cell r="BB174">
            <v>433385</v>
          </cell>
          <cell r="BC174">
            <v>519821</v>
          </cell>
          <cell r="BD174">
            <v>755922</v>
          </cell>
          <cell r="BE174">
            <v>1014057</v>
          </cell>
          <cell r="BF174">
            <v>1217515.97</v>
          </cell>
          <cell r="BG174">
            <v>1422172.29</v>
          </cell>
          <cell r="BH174">
            <v>1479857.13</v>
          </cell>
          <cell r="BI174">
            <v>1599606.08</v>
          </cell>
          <cell r="BJ174">
            <v>1644811.66</v>
          </cell>
          <cell r="BK174">
            <v>1550035.11</v>
          </cell>
          <cell r="BL174">
            <v>1527070.65</v>
          </cell>
          <cell r="BM174">
            <v>1528259.13</v>
          </cell>
          <cell r="BO174" t="str">
            <v>OK</v>
          </cell>
          <cell r="BP174">
            <v>1528259</v>
          </cell>
          <cell r="BQ174">
            <v>1599606</v>
          </cell>
          <cell r="BR174">
            <v>1550035</v>
          </cell>
          <cell r="BS174">
            <v>1527071</v>
          </cell>
          <cell r="BT174">
            <v>1422172</v>
          </cell>
          <cell r="BU174">
            <v>-71347</v>
          </cell>
          <cell r="BW174">
            <v>-21776</v>
          </cell>
          <cell r="BY174">
            <v>1188</v>
          </cell>
        </row>
        <row r="175">
          <cell r="R175" t="str">
            <v xml:space="preserve">201030343    </v>
          </cell>
          <cell r="S175" t="str">
            <v xml:space="preserve">  Hogares (130)</v>
          </cell>
          <cell r="X175">
            <v>11819682</v>
          </cell>
          <cell r="Y175">
            <v>11135321</v>
          </cell>
          <cell r="Z175">
            <v>10650654</v>
          </cell>
          <cell r="AA175">
            <v>10283124</v>
          </cell>
          <cell r="AB175">
            <v>9897406</v>
          </cell>
          <cell r="AC175">
            <v>9186977</v>
          </cell>
          <cell r="AD175">
            <v>8666965</v>
          </cell>
          <cell r="AE175">
            <v>8025271</v>
          </cell>
          <cell r="AF175">
            <v>7468272</v>
          </cell>
          <cell r="AG175">
            <v>7143020</v>
          </cell>
          <cell r="AH175">
            <v>6878530</v>
          </cell>
          <cell r="AI175">
            <v>6576994</v>
          </cell>
          <cell r="AJ175">
            <v>6277111</v>
          </cell>
          <cell r="AK175">
            <v>6148204</v>
          </cell>
          <cell r="AL175">
            <v>6072126</v>
          </cell>
          <cell r="AM175">
            <v>6024995</v>
          </cell>
          <cell r="AN175">
            <v>6026400</v>
          </cell>
          <cell r="AO175">
            <v>5908616</v>
          </cell>
          <cell r="AP175">
            <v>5750743</v>
          </cell>
          <cell r="AQ175">
            <v>5537361</v>
          </cell>
          <cell r="AR175">
            <v>5291267</v>
          </cell>
          <cell r="AS175">
            <v>5021364</v>
          </cell>
          <cell r="AT175">
            <v>4874585</v>
          </cell>
          <cell r="AU175">
            <v>4686428</v>
          </cell>
          <cell r="AV175">
            <v>4412922</v>
          </cell>
          <cell r="AW175">
            <v>4100771</v>
          </cell>
          <cell r="AX175">
            <v>3820334</v>
          </cell>
          <cell r="AY175">
            <v>3544097</v>
          </cell>
          <cell r="AZ175">
            <v>3309021</v>
          </cell>
          <cell r="BA175">
            <v>3137979</v>
          </cell>
          <cell r="BB175">
            <v>2904685</v>
          </cell>
          <cell r="BC175">
            <v>2819788</v>
          </cell>
          <cell r="BD175">
            <v>3210495</v>
          </cell>
          <cell r="BE175">
            <v>3941043</v>
          </cell>
          <cell r="BF175">
            <v>4696609.07</v>
          </cell>
          <cell r="BG175">
            <v>5569676</v>
          </cell>
          <cell r="BH175">
            <v>6289525.79</v>
          </cell>
          <cell r="BI175">
            <v>6658872.9699999997</v>
          </cell>
          <cell r="BJ175">
            <v>6905426.6900000004</v>
          </cell>
          <cell r="BK175">
            <v>6839034.5300000003</v>
          </cell>
          <cell r="BL175">
            <v>6790150.6799999997</v>
          </cell>
          <cell r="BM175">
            <v>6446015.3799999999</v>
          </cell>
          <cell r="BP175">
            <v>6446015</v>
          </cell>
          <cell r="BQ175">
            <v>6658873</v>
          </cell>
          <cell r="BR175">
            <v>6839035</v>
          </cell>
          <cell r="BS175">
            <v>6790151</v>
          </cell>
          <cell r="BT175">
            <v>5569676</v>
          </cell>
          <cell r="BU175">
            <v>-212858</v>
          </cell>
          <cell r="BW175">
            <v>-393020</v>
          </cell>
          <cell r="BY175">
            <v>-344136</v>
          </cell>
        </row>
        <row r="176">
          <cell r="R176" t="str">
            <v xml:space="preserve">2010306      </v>
          </cell>
          <cell r="S176" t="str">
            <v>Participaciones emitidas</v>
          </cell>
          <cell r="X176">
            <v>1346569</v>
          </cell>
          <cell r="Y176">
            <v>1162007</v>
          </cell>
          <cell r="Z176">
            <v>1101574</v>
          </cell>
          <cell r="AA176">
            <v>1061473</v>
          </cell>
          <cell r="AB176">
            <v>1010042</v>
          </cell>
          <cell r="AC176">
            <v>895072</v>
          </cell>
          <cell r="AD176">
            <v>862274</v>
          </cell>
          <cell r="AE176">
            <v>830626</v>
          </cell>
          <cell r="AF176">
            <v>788751</v>
          </cell>
          <cell r="AG176">
            <v>764740</v>
          </cell>
          <cell r="AH176">
            <v>723247</v>
          </cell>
          <cell r="AI176">
            <v>702287</v>
          </cell>
          <cell r="AJ176">
            <v>681454</v>
          </cell>
          <cell r="AK176">
            <v>656718</v>
          </cell>
          <cell r="AL176">
            <v>636405</v>
          </cell>
          <cell r="AM176">
            <v>958743</v>
          </cell>
          <cell r="AN176">
            <v>939760</v>
          </cell>
          <cell r="AO176">
            <v>889711</v>
          </cell>
          <cell r="AP176">
            <v>845939</v>
          </cell>
          <cell r="AQ176">
            <v>792996.7</v>
          </cell>
          <cell r="AR176">
            <v>745123</v>
          </cell>
          <cell r="AS176">
            <v>710099</v>
          </cell>
          <cell r="AT176">
            <v>633283</v>
          </cell>
          <cell r="AU176">
            <v>599657</v>
          </cell>
          <cell r="AV176">
            <v>563596</v>
          </cell>
          <cell r="AW176">
            <v>528334</v>
          </cell>
          <cell r="AX176">
            <v>501676</v>
          </cell>
          <cell r="AY176">
            <v>447792</v>
          </cell>
          <cell r="AZ176">
            <v>421853</v>
          </cell>
          <cell r="BA176">
            <v>401158</v>
          </cell>
          <cell r="BB176">
            <v>378320</v>
          </cell>
          <cell r="BC176">
            <v>355213</v>
          </cell>
          <cell r="BD176">
            <v>326136</v>
          </cell>
          <cell r="BE176">
            <v>305334</v>
          </cell>
          <cell r="BF176">
            <v>246190.79</v>
          </cell>
          <cell r="BG176">
            <v>230397</v>
          </cell>
          <cell r="BH176">
            <v>215443.57</v>
          </cell>
          <cell r="BI176">
            <v>201443.76</v>
          </cell>
          <cell r="BJ176">
            <v>187443.9</v>
          </cell>
          <cell r="BK176">
            <v>137706</v>
          </cell>
          <cell r="BL176">
            <v>99201.61</v>
          </cell>
          <cell r="BM176">
            <v>91227.56</v>
          </cell>
          <cell r="BP176">
            <v>91228</v>
          </cell>
          <cell r="BQ176">
            <v>201444</v>
          </cell>
          <cell r="BR176">
            <v>137706</v>
          </cell>
          <cell r="BS176">
            <v>99202</v>
          </cell>
          <cell r="BT176">
            <v>230397</v>
          </cell>
          <cell r="BU176">
            <v>-110216</v>
          </cell>
          <cell r="BW176">
            <v>-46478</v>
          </cell>
          <cell r="BY176">
            <v>-7974</v>
          </cell>
        </row>
        <row r="177">
          <cell r="R177" t="str">
            <v xml:space="preserve">20105        </v>
          </cell>
          <cell r="S177" t="str">
            <v>ACUERDOS DE RECOMPRA DEPOSITOS</v>
          </cell>
          <cell r="X177">
            <v>31474</v>
          </cell>
          <cell r="Y177">
            <v>171733</v>
          </cell>
          <cell r="Z177">
            <v>126970</v>
          </cell>
          <cell r="AA177">
            <v>283074</v>
          </cell>
          <cell r="AB177">
            <v>99979</v>
          </cell>
          <cell r="AC177">
            <v>99969</v>
          </cell>
          <cell r="AD177">
            <v>99969</v>
          </cell>
          <cell r="AE177">
            <v>135298</v>
          </cell>
          <cell r="AF177">
            <v>131667</v>
          </cell>
          <cell r="AG177">
            <v>99969</v>
          </cell>
          <cell r="AH177">
            <v>99969</v>
          </cell>
          <cell r="AI177">
            <v>99971</v>
          </cell>
          <cell r="AJ177">
            <v>197110</v>
          </cell>
          <cell r="AK177">
            <v>780495</v>
          </cell>
          <cell r="AL177">
            <v>678741</v>
          </cell>
          <cell r="AM177">
            <v>1495018</v>
          </cell>
          <cell r="AN177">
            <v>1257424</v>
          </cell>
          <cell r="AO177">
            <v>1727795</v>
          </cell>
          <cell r="AP177">
            <v>1819820</v>
          </cell>
          <cell r="AQ177">
            <v>2902059.8</v>
          </cell>
          <cell r="AR177">
            <v>2002792</v>
          </cell>
          <cell r="AS177">
            <v>849996</v>
          </cell>
          <cell r="AT177">
            <v>99982</v>
          </cell>
          <cell r="AU177">
            <v>99910</v>
          </cell>
          <cell r="AV177">
            <v>99838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1494795</v>
          </cell>
          <cell r="BD177">
            <v>2235781</v>
          </cell>
          <cell r="BE177">
            <v>1720476</v>
          </cell>
          <cell r="BF177">
            <v>2032380.49</v>
          </cell>
          <cell r="BG177">
            <v>3160457.36</v>
          </cell>
          <cell r="BH177">
            <v>3867299.95</v>
          </cell>
          <cell r="BI177">
            <v>2414308.73</v>
          </cell>
          <cell r="BJ177">
            <v>2116746.29</v>
          </cell>
          <cell r="BK177">
            <v>1630441.85</v>
          </cell>
          <cell r="BL177">
            <v>1995543.01</v>
          </cell>
          <cell r="BM177">
            <v>1586333.37</v>
          </cell>
          <cell r="BP177">
            <v>1586333</v>
          </cell>
          <cell r="BQ177">
            <v>2414309</v>
          </cell>
          <cell r="BR177">
            <v>1630442</v>
          </cell>
          <cell r="BS177">
            <v>1995543</v>
          </cell>
          <cell r="BT177">
            <v>3160457</v>
          </cell>
          <cell r="BU177">
            <v>-827976</v>
          </cell>
          <cell r="BW177">
            <v>-44109</v>
          </cell>
          <cell r="BY177">
            <v>-409210</v>
          </cell>
        </row>
        <row r="178">
          <cell r="R178" t="str">
            <v xml:space="preserve">20105012     </v>
          </cell>
          <cell r="S178" t="str">
            <v xml:space="preserve">  Entidades de crédito (040)</v>
          </cell>
          <cell r="X178">
            <v>0</v>
          </cell>
          <cell r="Y178">
            <v>113026</v>
          </cell>
          <cell r="Z178">
            <v>126565</v>
          </cell>
          <cell r="AA178">
            <v>246155</v>
          </cell>
          <cell r="AB178">
            <v>100000</v>
          </cell>
          <cell r="AC178">
            <v>100000</v>
          </cell>
          <cell r="AD178">
            <v>100000</v>
          </cell>
          <cell r="AE178">
            <v>100000</v>
          </cell>
          <cell r="AF178">
            <v>131697</v>
          </cell>
          <cell r="AG178">
            <v>100000</v>
          </cell>
          <cell r="AH178">
            <v>100000</v>
          </cell>
          <cell r="AI178">
            <v>100000</v>
          </cell>
          <cell r="AJ178">
            <v>197147</v>
          </cell>
          <cell r="AK178">
            <v>780827</v>
          </cell>
          <cell r="AL178">
            <v>678880</v>
          </cell>
          <cell r="AM178">
            <v>1495738</v>
          </cell>
          <cell r="AN178">
            <v>1258170</v>
          </cell>
          <cell r="AO178">
            <v>1728372</v>
          </cell>
          <cell r="AP178">
            <v>1821465</v>
          </cell>
          <cell r="AQ178">
            <v>2903665.2</v>
          </cell>
          <cell r="AR178">
            <v>2004911</v>
          </cell>
          <cell r="AS178">
            <v>850326</v>
          </cell>
          <cell r="AT178">
            <v>100101</v>
          </cell>
          <cell r="AU178">
            <v>100101</v>
          </cell>
          <cell r="AV178">
            <v>100101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1493064</v>
          </cell>
          <cell r="BD178">
            <v>2233809</v>
          </cell>
          <cell r="BE178">
            <v>1717465</v>
          </cell>
          <cell r="BF178">
            <v>2024426.47</v>
          </cell>
          <cell r="BG178">
            <v>3149515.12</v>
          </cell>
          <cell r="BH178">
            <v>3852820.67</v>
          </cell>
          <cell r="BI178">
            <v>2399614.5499999998</v>
          </cell>
          <cell r="BJ178">
            <v>2099648.2400000002</v>
          </cell>
          <cell r="BK178">
            <v>1623033.69</v>
          </cell>
          <cell r="BL178">
            <v>1988228.94</v>
          </cell>
          <cell r="BM178">
            <v>1581562.89</v>
          </cell>
          <cell r="BP178">
            <v>1581563</v>
          </cell>
          <cell r="BQ178">
            <v>2399615</v>
          </cell>
          <cell r="BR178">
            <v>1623034</v>
          </cell>
          <cell r="BS178">
            <v>1988229</v>
          </cell>
          <cell r="BT178">
            <v>3149515</v>
          </cell>
          <cell r="BU178">
            <v>-818052</v>
          </cell>
          <cell r="BW178">
            <v>-41471</v>
          </cell>
          <cell r="BY178">
            <v>-406666</v>
          </cell>
        </row>
        <row r="179">
          <cell r="R179" t="str">
            <v xml:space="preserve">20105013     </v>
          </cell>
          <cell r="S179" t="str">
            <v xml:space="preserve">  Administraciones públicas (090)</v>
          </cell>
          <cell r="X179">
            <v>1689</v>
          </cell>
          <cell r="Y179">
            <v>1689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330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W179">
            <v>0</v>
          </cell>
          <cell r="BY179">
            <v>0</v>
          </cell>
        </row>
        <row r="180">
          <cell r="R180" t="str">
            <v xml:space="preserve">201050141    </v>
          </cell>
          <cell r="S180" t="str">
            <v xml:space="preserve">  Otras sociedades financieras (110)</v>
          </cell>
          <cell r="X180">
            <v>29783</v>
          </cell>
          <cell r="Y180">
            <v>57014</v>
          </cell>
          <cell r="Z180">
            <v>410</v>
          </cell>
          <cell r="AA180">
            <v>36936</v>
          </cell>
          <cell r="AB180">
            <v>0</v>
          </cell>
          <cell r="AC180">
            <v>0</v>
          </cell>
          <cell r="AD180">
            <v>0</v>
          </cell>
          <cell r="AE180">
            <v>34999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W180">
            <v>0</v>
          </cell>
          <cell r="BY180">
            <v>0</v>
          </cell>
        </row>
        <row r="181">
          <cell r="R181" t="str">
            <v xml:space="preserve">2010301      </v>
          </cell>
          <cell r="S181" t="str">
            <v>CEDULAS DE LOS DEPOSITOS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W181">
            <v>0</v>
          </cell>
          <cell r="BY181">
            <v>0</v>
          </cell>
        </row>
        <row r="183">
          <cell r="R183" t="str">
            <v>P(123)</v>
          </cell>
          <cell r="S183" t="str">
            <v>Depositos de la clientela</v>
          </cell>
          <cell r="BC183">
            <v>43153333</v>
          </cell>
        </row>
        <row r="184">
          <cell r="AQ184">
            <v>1023</v>
          </cell>
          <cell r="AU184">
            <v>-1508</v>
          </cell>
          <cell r="AW184">
            <v>-3585</v>
          </cell>
          <cell r="AX184">
            <v>-4062</v>
          </cell>
          <cell r="AY184">
            <v>-2486</v>
          </cell>
          <cell r="AZ184">
            <v>-3523</v>
          </cell>
          <cell r="BA184">
            <v>-3100</v>
          </cell>
          <cell r="BB184">
            <v>-2722</v>
          </cell>
          <cell r="BC184">
            <v>4748</v>
          </cell>
          <cell r="BD184">
            <v>14496</v>
          </cell>
          <cell r="BE184">
            <v>23299</v>
          </cell>
          <cell r="BF184">
            <v>49443</v>
          </cell>
          <cell r="BG184">
            <v>55976</v>
          </cell>
          <cell r="BH184">
            <v>58493</v>
          </cell>
          <cell r="BI184">
            <v>63896</v>
          </cell>
          <cell r="BJ184">
            <v>73748</v>
          </cell>
          <cell r="BK184">
            <v>69219</v>
          </cell>
          <cell r="BL184">
            <v>54967</v>
          </cell>
          <cell r="BM184">
            <v>41730.6</v>
          </cell>
          <cell r="BN184">
            <v>41731</v>
          </cell>
          <cell r="BO184">
            <v>69219</v>
          </cell>
        </row>
        <row r="185">
          <cell r="R185" t="str">
            <v xml:space="preserve">2010104      </v>
          </cell>
          <cell r="S185" t="str">
            <v>VISTA CC Y LAH</v>
          </cell>
          <cell r="X185">
            <v>5808</v>
          </cell>
          <cell r="Y185">
            <v>6</v>
          </cell>
          <cell r="Z185">
            <v>3</v>
          </cell>
          <cell r="AA185">
            <v>-1816</v>
          </cell>
          <cell r="AB185">
            <v>-1998</v>
          </cell>
          <cell r="AC185">
            <v>-2333</v>
          </cell>
          <cell r="AD185">
            <v>-2026</v>
          </cell>
          <cell r="AE185">
            <v>-1939</v>
          </cell>
          <cell r="AF185">
            <v>-2504</v>
          </cell>
          <cell r="AG185">
            <v>-1722</v>
          </cell>
          <cell r="AH185">
            <v>-1204</v>
          </cell>
          <cell r="AI185">
            <v>-1457</v>
          </cell>
          <cell r="AJ185">
            <v>-2229</v>
          </cell>
          <cell r="AK185">
            <v>-1704</v>
          </cell>
          <cell r="AL185">
            <v>-1591</v>
          </cell>
          <cell r="AM185">
            <v>-1718</v>
          </cell>
          <cell r="AN185">
            <v>-1872</v>
          </cell>
          <cell r="AO185">
            <v>-2131</v>
          </cell>
          <cell r="AP185">
            <v>-2135</v>
          </cell>
          <cell r="AQ185">
            <v>-2066</v>
          </cell>
          <cell r="AR185">
            <v>-2296</v>
          </cell>
          <cell r="AS185">
            <v>-1903</v>
          </cell>
          <cell r="AT185">
            <v>-1876</v>
          </cell>
          <cell r="AU185">
            <v>-2425</v>
          </cell>
          <cell r="AV185">
            <v>-1136</v>
          </cell>
          <cell r="AW185">
            <v>-4148</v>
          </cell>
          <cell r="AX185">
            <v>-4706</v>
          </cell>
          <cell r="AY185">
            <v>-2810</v>
          </cell>
          <cell r="AZ185">
            <v>-4201</v>
          </cell>
          <cell r="BA185">
            <v>-3424</v>
          </cell>
          <cell r="BB185">
            <v>-3392</v>
          </cell>
          <cell r="BC185">
            <v>984</v>
          </cell>
          <cell r="BD185">
            <v>8801</v>
          </cell>
          <cell r="BE185">
            <v>11791</v>
          </cell>
          <cell r="BF185">
            <v>27850</v>
          </cell>
          <cell r="BG185">
            <v>18227</v>
          </cell>
          <cell r="BH185">
            <v>13509</v>
          </cell>
          <cell r="BI185">
            <v>13192</v>
          </cell>
          <cell r="BJ185">
            <v>18378</v>
          </cell>
          <cell r="BK185">
            <v>11986</v>
          </cell>
          <cell r="BL185">
            <v>4899</v>
          </cell>
          <cell r="BM185">
            <v>-1938.4</v>
          </cell>
          <cell r="BP185">
            <v>-1938</v>
          </cell>
          <cell r="BQ185">
            <v>13192</v>
          </cell>
          <cell r="BR185">
            <v>11986</v>
          </cell>
          <cell r="BS185">
            <v>4899</v>
          </cell>
          <cell r="BT185">
            <v>18227</v>
          </cell>
          <cell r="BU185">
            <v>-15130</v>
          </cell>
          <cell r="BW185">
            <v>-13924</v>
          </cell>
          <cell r="BY185">
            <v>-6837</v>
          </cell>
        </row>
        <row r="186">
          <cell r="R186" t="str">
            <v xml:space="preserve">201010411    </v>
          </cell>
          <cell r="S186" t="str">
            <v>Banco Central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W186">
            <v>0</v>
          </cell>
          <cell r="BY186">
            <v>0</v>
          </cell>
        </row>
        <row r="187">
          <cell r="R187" t="str">
            <v xml:space="preserve">201010412    </v>
          </cell>
          <cell r="S187" t="str">
            <v>Entidades de crédito (040)</v>
          </cell>
          <cell r="X187">
            <v>5808</v>
          </cell>
          <cell r="Y187">
            <v>6</v>
          </cell>
          <cell r="Z187">
            <v>4</v>
          </cell>
          <cell r="AA187">
            <v>3</v>
          </cell>
          <cell r="AB187">
            <v>3</v>
          </cell>
          <cell r="AC187">
            <v>-399</v>
          </cell>
          <cell r="AD187">
            <v>-88</v>
          </cell>
          <cell r="AE187">
            <v>1</v>
          </cell>
          <cell r="AF187">
            <v>-263</v>
          </cell>
          <cell r="AG187">
            <v>-439</v>
          </cell>
          <cell r="AH187">
            <v>1</v>
          </cell>
          <cell r="AI187">
            <v>1</v>
          </cell>
          <cell r="AJ187">
            <v>-597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-0.01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W187">
            <v>0</v>
          </cell>
          <cell r="BY187">
            <v>0</v>
          </cell>
        </row>
        <row r="188">
          <cell r="R188" t="str">
            <v xml:space="preserve">201010413    </v>
          </cell>
          <cell r="S188" t="str">
            <v>Administraciones públicas (090)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42</v>
          </cell>
          <cell r="AH188">
            <v>80</v>
          </cell>
          <cell r="AI188">
            <v>25</v>
          </cell>
          <cell r="AJ188">
            <v>89</v>
          </cell>
          <cell r="AK188">
            <v>46</v>
          </cell>
          <cell r="AL188">
            <v>114</v>
          </cell>
          <cell r="AM188">
            <v>67</v>
          </cell>
          <cell r="AN188">
            <v>132</v>
          </cell>
          <cell r="AO188">
            <v>60</v>
          </cell>
          <cell r="AP188">
            <v>88</v>
          </cell>
          <cell r="AQ188">
            <v>-2</v>
          </cell>
          <cell r="AR188">
            <v>-5</v>
          </cell>
          <cell r="AS188">
            <v>-8</v>
          </cell>
          <cell r="AT188">
            <v>-8</v>
          </cell>
          <cell r="AU188">
            <v>-8</v>
          </cell>
          <cell r="AV188">
            <v>-7</v>
          </cell>
          <cell r="AW188">
            <v>-244</v>
          </cell>
          <cell r="AX188">
            <v>-1055</v>
          </cell>
          <cell r="AY188">
            <v>-302</v>
          </cell>
          <cell r="AZ188">
            <v>-944</v>
          </cell>
          <cell r="BA188">
            <v>-354</v>
          </cell>
          <cell r="BB188">
            <v>-351</v>
          </cell>
          <cell r="BC188">
            <v>3313</v>
          </cell>
          <cell r="BD188">
            <v>8194</v>
          </cell>
          <cell r="BE188">
            <v>8017</v>
          </cell>
          <cell r="BF188">
            <v>20761</v>
          </cell>
          <cell r="BG188">
            <v>9385</v>
          </cell>
          <cell r="BH188">
            <v>8820</v>
          </cell>
          <cell r="BI188">
            <v>6065</v>
          </cell>
          <cell r="BJ188">
            <v>10804</v>
          </cell>
          <cell r="BK188">
            <v>5405</v>
          </cell>
          <cell r="BL188">
            <v>7194</v>
          </cell>
          <cell r="BM188">
            <v>1775.36</v>
          </cell>
          <cell r="BP188">
            <v>1775</v>
          </cell>
          <cell r="BQ188">
            <v>6065</v>
          </cell>
          <cell r="BR188">
            <v>5405</v>
          </cell>
          <cell r="BS188">
            <v>7194</v>
          </cell>
          <cell r="BT188">
            <v>9385</v>
          </cell>
          <cell r="BU188">
            <v>-4290</v>
          </cell>
          <cell r="BW188">
            <v>-3630</v>
          </cell>
          <cell r="BY188">
            <v>-5419</v>
          </cell>
        </row>
        <row r="189">
          <cell r="R189" t="str">
            <v xml:space="preserve">2010104141   </v>
          </cell>
          <cell r="S189" t="str">
            <v>Otras sociedades financieras (110)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-11</v>
          </cell>
          <cell r="AX189">
            <v>-85</v>
          </cell>
          <cell r="AY189">
            <v>-2</v>
          </cell>
          <cell r="AZ189">
            <v>-9</v>
          </cell>
          <cell r="BA189">
            <v>-5</v>
          </cell>
          <cell r="BB189">
            <v>-1</v>
          </cell>
          <cell r="BC189">
            <v>1</v>
          </cell>
          <cell r="BD189">
            <v>43</v>
          </cell>
          <cell r="BE189">
            <v>44</v>
          </cell>
          <cell r="BF189">
            <v>77</v>
          </cell>
          <cell r="BG189">
            <v>221</v>
          </cell>
          <cell r="BH189">
            <v>67</v>
          </cell>
          <cell r="BI189">
            <v>92</v>
          </cell>
          <cell r="BJ189">
            <v>35</v>
          </cell>
          <cell r="BK189">
            <v>62</v>
          </cell>
          <cell r="BL189">
            <v>10</v>
          </cell>
          <cell r="BM189">
            <v>6.61</v>
          </cell>
          <cell r="BP189">
            <v>7</v>
          </cell>
          <cell r="BQ189">
            <v>92</v>
          </cell>
          <cell r="BR189">
            <v>62</v>
          </cell>
          <cell r="BS189">
            <v>10</v>
          </cell>
          <cell r="BT189">
            <v>221</v>
          </cell>
          <cell r="BU189">
            <v>-85</v>
          </cell>
          <cell r="BW189">
            <v>-55</v>
          </cell>
          <cell r="BY189">
            <v>-3</v>
          </cell>
        </row>
        <row r="190">
          <cell r="R190" t="str">
            <v xml:space="preserve">2010104142   </v>
          </cell>
          <cell r="S190" t="str">
            <v>Sociedades no financieras (120)</v>
          </cell>
          <cell r="X190">
            <v>0</v>
          </cell>
          <cell r="Y190">
            <v>0</v>
          </cell>
          <cell r="Z190">
            <v>0</v>
          </cell>
          <cell r="AA190">
            <v>-15</v>
          </cell>
          <cell r="AB190">
            <v>-15</v>
          </cell>
          <cell r="AC190">
            <v>-15</v>
          </cell>
          <cell r="AD190">
            <v>-16</v>
          </cell>
          <cell r="AE190">
            <v>-21</v>
          </cell>
          <cell r="AF190">
            <v>-22</v>
          </cell>
          <cell r="AG190">
            <v>-17</v>
          </cell>
          <cell r="AH190">
            <v>-14</v>
          </cell>
          <cell r="AI190">
            <v>-24</v>
          </cell>
          <cell r="AJ190">
            <v>-29</v>
          </cell>
          <cell r="AK190">
            <v>-30</v>
          </cell>
          <cell r="AL190">
            <v>-44</v>
          </cell>
          <cell r="AM190">
            <v>-44</v>
          </cell>
          <cell r="AN190">
            <v>-34</v>
          </cell>
          <cell r="AO190">
            <v>-32</v>
          </cell>
          <cell r="AP190">
            <v>-37</v>
          </cell>
          <cell r="AQ190">
            <v>1805</v>
          </cell>
          <cell r="AR190">
            <v>-44</v>
          </cell>
          <cell r="AS190">
            <v>-49</v>
          </cell>
          <cell r="AT190">
            <v>-46</v>
          </cell>
          <cell r="AU190">
            <v>-15</v>
          </cell>
          <cell r="AV190">
            <v>-13</v>
          </cell>
          <cell r="AW190">
            <v>488</v>
          </cell>
          <cell r="AX190">
            <v>37</v>
          </cell>
          <cell r="AY190">
            <v>522</v>
          </cell>
          <cell r="AZ190">
            <v>158</v>
          </cell>
          <cell r="BA190">
            <v>-63</v>
          </cell>
          <cell r="BB190">
            <v>3</v>
          </cell>
          <cell r="BC190">
            <v>703</v>
          </cell>
          <cell r="BD190">
            <v>2317</v>
          </cell>
          <cell r="BE190">
            <v>4573</v>
          </cell>
          <cell r="BF190">
            <v>6590</v>
          </cell>
          <cell r="BG190">
            <v>8279</v>
          </cell>
          <cell r="BH190">
            <v>5757</v>
          </cell>
          <cell r="BI190">
            <v>7117</v>
          </cell>
          <cell r="BJ190">
            <v>7855</v>
          </cell>
          <cell r="BK190">
            <v>7443</v>
          </cell>
          <cell r="BL190">
            <v>2580</v>
          </cell>
          <cell r="BM190">
            <v>1708.3</v>
          </cell>
          <cell r="BP190">
            <v>1708</v>
          </cell>
          <cell r="BQ190">
            <v>7117</v>
          </cell>
          <cell r="BR190">
            <v>7443</v>
          </cell>
          <cell r="BS190">
            <v>2580</v>
          </cell>
          <cell r="BT190">
            <v>8279</v>
          </cell>
          <cell r="BU190">
            <v>-5409</v>
          </cell>
          <cell r="BW190">
            <v>-5735</v>
          </cell>
          <cell r="BY190">
            <v>-872</v>
          </cell>
        </row>
        <row r="191">
          <cell r="R191" t="str">
            <v xml:space="preserve">2010104143   </v>
          </cell>
          <cell r="S191" t="str">
            <v>Hogares (130)</v>
          </cell>
          <cell r="X191">
            <v>0</v>
          </cell>
          <cell r="Y191">
            <v>0</v>
          </cell>
          <cell r="Z191">
            <v>-1</v>
          </cell>
          <cell r="AA191">
            <v>-1804</v>
          </cell>
          <cell r="AB191">
            <v>-1985</v>
          </cell>
          <cell r="AC191">
            <v>-1919</v>
          </cell>
          <cell r="AD191">
            <v>-1923</v>
          </cell>
          <cell r="AE191">
            <v>-1920</v>
          </cell>
          <cell r="AF191">
            <v>-2219</v>
          </cell>
          <cell r="AG191">
            <v>-1308</v>
          </cell>
          <cell r="AH191">
            <v>-1271</v>
          </cell>
          <cell r="AI191">
            <v>-1459</v>
          </cell>
          <cell r="AJ191">
            <v>-1692</v>
          </cell>
          <cell r="AK191">
            <v>-1721</v>
          </cell>
          <cell r="AL191">
            <v>-1663</v>
          </cell>
          <cell r="AM191">
            <v>-1742</v>
          </cell>
          <cell r="AN191">
            <v>-1972</v>
          </cell>
          <cell r="AO191">
            <v>-2159</v>
          </cell>
          <cell r="AP191">
            <v>-2186</v>
          </cell>
          <cell r="AQ191">
            <v>-3869</v>
          </cell>
          <cell r="AR191">
            <v>-2247</v>
          </cell>
          <cell r="AS191">
            <v>-1845</v>
          </cell>
          <cell r="AT191">
            <v>-1822</v>
          </cell>
          <cell r="AU191">
            <v>-2402</v>
          </cell>
          <cell r="AV191">
            <v>-1116</v>
          </cell>
          <cell r="AW191">
            <v>-4381</v>
          </cell>
          <cell r="AX191">
            <v>-3602</v>
          </cell>
          <cell r="AY191">
            <v>-3028</v>
          </cell>
          <cell r="AZ191">
            <v>-3405</v>
          </cell>
          <cell r="BA191">
            <v>-3002</v>
          </cell>
          <cell r="BB191">
            <v>-3044</v>
          </cell>
          <cell r="BC191">
            <v>-3033</v>
          </cell>
          <cell r="BD191">
            <v>-1752</v>
          </cell>
          <cell r="BE191">
            <v>-844</v>
          </cell>
          <cell r="BF191">
            <v>421</v>
          </cell>
          <cell r="BG191">
            <v>341</v>
          </cell>
          <cell r="BH191">
            <v>-1135</v>
          </cell>
          <cell r="BI191">
            <v>-82</v>
          </cell>
          <cell r="BJ191">
            <v>-316</v>
          </cell>
          <cell r="BK191">
            <v>-923</v>
          </cell>
          <cell r="BL191">
            <v>-4885</v>
          </cell>
          <cell r="BM191">
            <v>-5428.66</v>
          </cell>
          <cell r="BP191">
            <v>-5429</v>
          </cell>
          <cell r="BQ191">
            <v>-82</v>
          </cell>
          <cell r="BR191">
            <v>-923</v>
          </cell>
          <cell r="BS191">
            <v>-4885</v>
          </cell>
          <cell r="BT191">
            <v>341</v>
          </cell>
          <cell r="BU191">
            <v>-5347</v>
          </cell>
          <cell r="BW191">
            <v>-4506</v>
          </cell>
          <cell r="BY191">
            <v>-544</v>
          </cell>
        </row>
        <row r="192">
          <cell r="R192" t="str">
            <v xml:space="preserve">2010312      </v>
          </cell>
          <cell r="S192" t="str">
            <v>Dep.plz-Dep</v>
          </cell>
          <cell r="X192">
            <v>100220</v>
          </cell>
          <cell r="Y192">
            <v>77677</v>
          </cell>
          <cell r="Z192">
            <v>71576</v>
          </cell>
          <cell r="AA192">
            <v>51926</v>
          </cell>
          <cell r="AB192">
            <v>49188</v>
          </cell>
          <cell r="AC192">
            <v>21014</v>
          </cell>
          <cell r="AD192">
            <v>19306</v>
          </cell>
          <cell r="AE192">
            <v>14428</v>
          </cell>
          <cell r="AF192">
            <v>-4256</v>
          </cell>
          <cell r="AG192">
            <v>-11667</v>
          </cell>
          <cell r="AH192">
            <v>-17188</v>
          </cell>
          <cell r="AI192">
            <v>-22925</v>
          </cell>
          <cell r="AJ192">
            <v>-29175</v>
          </cell>
          <cell r="AK192">
            <v>-34680</v>
          </cell>
          <cell r="AL192">
            <v>-39711</v>
          </cell>
          <cell r="AM192">
            <v>-48158</v>
          </cell>
          <cell r="AN192">
            <v>-53210</v>
          </cell>
          <cell r="AO192">
            <v>-57125</v>
          </cell>
          <cell r="AP192">
            <v>-62314</v>
          </cell>
          <cell r="AQ192">
            <v>-42162</v>
          </cell>
          <cell r="AR192">
            <v>-29630</v>
          </cell>
          <cell r="AS192">
            <v>-4888</v>
          </cell>
          <cell r="AT192">
            <v>-18173</v>
          </cell>
          <cell r="AU192">
            <v>-30683</v>
          </cell>
          <cell r="AV192">
            <v>-79948</v>
          </cell>
          <cell r="AW192">
            <v>-106376</v>
          </cell>
          <cell r="AX192">
            <v>-133123</v>
          </cell>
          <cell r="AY192">
            <v>-159864</v>
          </cell>
          <cell r="AZ192">
            <v>-185852</v>
          </cell>
          <cell r="BA192">
            <v>-209001</v>
          </cell>
          <cell r="BB192">
            <v>-209835</v>
          </cell>
          <cell r="BC192">
            <v>-123651</v>
          </cell>
          <cell r="BD192">
            <v>-72400</v>
          </cell>
          <cell r="BE192">
            <v>15119</v>
          </cell>
          <cell r="BF192">
            <v>44282</v>
          </cell>
          <cell r="BG192">
            <v>59851</v>
          </cell>
          <cell r="BH192">
            <v>46935</v>
          </cell>
          <cell r="BI192">
            <v>52426</v>
          </cell>
          <cell r="BJ192">
            <v>57305</v>
          </cell>
          <cell r="BK192">
            <v>58890</v>
          </cell>
          <cell r="BL192">
            <v>51684</v>
          </cell>
          <cell r="BM192">
            <v>45108.36</v>
          </cell>
          <cell r="BP192">
            <v>45108</v>
          </cell>
          <cell r="BQ192">
            <v>52426</v>
          </cell>
          <cell r="BR192">
            <v>58890</v>
          </cell>
          <cell r="BS192">
            <v>51684</v>
          </cell>
          <cell r="BT192">
            <v>59851</v>
          </cell>
          <cell r="BU192">
            <v>-7318</v>
          </cell>
          <cell r="BW192">
            <v>-13782</v>
          </cell>
          <cell r="BY192">
            <v>-6576</v>
          </cell>
        </row>
        <row r="193">
          <cell r="R193" t="str">
            <v xml:space="preserve">201031211    </v>
          </cell>
          <cell r="S193" t="str">
            <v>Banco Central</v>
          </cell>
          <cell r="X193">
            <v>503</v>
          </cell>
          <cell r="Y193">
            <v>1215</v>
          </cell>
          <cell r="Z193">
            <v>1990</v>
          </cell>
          <cell r="AA193">
            <v>2764</v>
          </cell>
          <cell r="AB193">
            <v>3530</v>
          </cell>
          <cell r="AC193">
            <v>0</v>
          </cell>
          <cell r="AD193">
            <v>0</v>
          </cell>
          <cell r="AE193">
            <v>0</v>
          </cell>
          <cell r="AF193">
            <v>-15703</v>
          </cell>
          <cell r="AG193">
            <v>-20870</v>
          </cell>
          <cell r="AH193">
            <v>-26089</v>
          </cell>
          <cell r="AI193">
            <v>-31302</v>
          </cell>
          <cell r="AJ193">
            <v>-36396</v>
          </cell>
          <cell r="AK193">
            <v>-41542</v>
          </cell>
          <cell r="AL193">
            <v>-46739</v>
          </cell>
          <cell r="AM193">
            <v>-51931</v>
          </cell>
          <cell r="AN193">
            <v>-57005</v>
          </cell>
          <cell r="AO193">
            <v>-62129</v>
          </cell>
          <cell r="AP193">
            <v>-67305</v>
          </cell>
          <cell r="AQ193">
            <v>-46720</v>
          </cell>
          <cell r="AR193">
            <v>-33588</v>
          </cell>
          <cell r="AS193">
            <v>-8104</v>
          </cell>
          <cell r="AT193">
            <v>-20295</v>
          </cell>
          <cell r="AU193">
            <v>-32470</v>
          </cell>
          <cell r="AV193">
            <v>-81352</v>
          </cell>
          <cell r="AW193">
            <v>-107577</v>
          </cell>
          <cell r="AX193">
            <v>-134483</v>
          </cell>
          <cell r="AY193">
            <v>-161167</v>
          </cell>
          <cell r="AZ193">
            <v>-187205</v>
          </cell>
          <cell r="BA193">
            <v>-210157</v>
          </cell>
          <cell r="BB193">
            <v>-211245</v>
          </cell>
          <cell r="BC193">
            <v>-125671</v>
          </cell>
          <cell r="BD193">
            <v>-77598</v>
          </cell>
          <cell r="BE193">
            <v>2826</v>
          </cell>
          <cell r="BF193">
            <v>20829</v>
          </cell>
          <cell r="BG193">
            <v>20302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20302</v>
          </cell>
          <cell r="BU193">
            <v>0</v>
          </cell>
          <cell r="BW193">
            <v>0</v>
          </cell>
          <cell r="BY193">
            <v>0</v>
          </cell>
        </row>
        <row r="194">
          <cell r="R194" t="str">
            <v xml:space="preserve">201031212    </v>
          </cell>
          <cell r="S194" t="str">
            <v>Entidades de crédito (040)</v>
          </cell>
          <cell r="X194">
            <v>196</v>
          </cell>
          <cell r="Y194">
            <v>4393</v>
          </cell>
          <cell r="Z194">
            <v>4996</v>
          </cell>
          <cell r="AA194">
            <v>3809</v>
          </cell>
          <cell r="AB194">
            <v>4123</v>
          </cell>
          <cell r="AC194">
            <v>3059</v>
          </cell>
          <cell r="AD194">
            <v>3651</v>
          </cell>
          <cell r="AE194">
            <v>2711</v>
          </cell>
          <cell r="AF194">
            <v>2603</v>
          </cell>
          <cell r="AG194">
            <v>2018</v>
          </cell>
          <cell r="AH194">
            <v>2231</v>
          </cell>
          <cell r="AI194">
            <v>2059</v>
          </cell>
          <cell r="AJ194">
            <v>1651</v>
          </cell>
          <cell r="AK194">
            <v>1314</v>
          </cell>
          <cell r="AL194">
            <v>1442</v>
          </cell>
          <cell r="AM194">
            <v>1237</v>
          </cell>
          <cell r="AN194">
            <v>1171</v>
          </cell>
          <cell r="AO194">
            <v>1269</v>
          </cell>
          <cell r="AP194">
            <v>1289</v>
          </cell>
          <cell r="AQ194">
            <v>993</v>
          </cell>
          <cell r="AR194">
            <v>879</v>
          </cell>
          <cell r="AS194">
            <v>769</v>
          </cell>
          <cell r="AT194">
            <v>853</v>
          </cell>
          <cell r="AU194">
            <v>836</v>
          </cell>
          <cell r="AV194">
            <v>728</v>
          </cell>
          <cell r="AW194">
            <v>638</v>
          </cell>
          <cell r="AX194">
            <v>717</v>
          </cell>
          <cell r="AY194">
            <v>640</v>
          </cell>
          <cell r="AZ194">
            <v>677</v>
          </cell>
          <cell r="BA194">
            <v>603</v>
          </cell>
          <cell r="BB194">
            <v>748</v>
          </cell>
          <cell r="BC194">
            <v>966</v>
          </cell>
          <cell r="BD194">
            <v>1390</v>
          </cell>
          <cell r="BE194">
            <v>1459</v>
          </cell>
          <cell r="BF194">
            <v>1859</v>
          </cell>
          <cell r="BG194">
            <v>1801</v>
          </cell>
          <cell r="BH194">
            <v>1953</v>
          </cell>
          <cell r="BI194">
            <v>1723</v>
          </cell>
          <cell r="BJ194">
            <v>1934</v>
          </cell>
          <cell r="BK194">
            <v>1656</v>
          </cell>
          <cell r="BL194">
            <v>1616</v>
          </cell>
          <cell r="BM194">
            <v>1439.38</v>
          </cell>
          <cell r="BP194">
            <v>1439</v>
          </cell>
          <cell r="BQ194">
            <v>1723</v>
          </cell>
          <cell r="BR194">
            <v>1656</v>
          </cell>
          <cell r="BS194">
            <v>1616</v>
          </cell>
          <cell r="BT194">
            <v>1801</v>
          </cell>
          <cell r="BU194">
            <v>-284</v>
          </cell>
          <cell r="BW194">
            <v>-217</v>
          </cell>
          <cell r="BY194">
            <v>-177</v>
          </cell>
        </row>
        <row r="195">
          <cell r="R195" t="str">
            <v xml:space="preserve">201031213    </v>
          </cell>
          <cell r="S195" t="str">
            <v>Administraciones públicas (090)</v>
          </cell>
          <cell r="X195">
            <v>607</v>
          </cell>
          <cell r="Y195">
            <v>548</v>
          </cell>
          <cell r="Z195">
            <v>334</v>
          </cell>
          <cell r="AA195">
            <v>387</v>
          </cell>
          <cell r="AB195">
            <v>275</v>
          </cell>
          <cell r="AC195">
            <v>282</v>
          </cell>
          <cell r="AD195">
            <v>170</v>
          </cell>
          <cell r="AE195">
            <v>109</v>
          </cell>
          <cell r="AF195">
            <v>124</v>
          </cell>
          <cell r="AG195">
            <v>93</v>
          </cell>
          <cell r="AH195">
            <v>53</v>
          </cell>
          <cell r="AI195">
            <v>55</v>
          </cell>
          <cell r="AJ195">
            <v>42</v>
          </cell>
          <cell r="AK195">
            <v>132</v>
          </cell>
          <cell r="AL195">
            <v>118</v>
          </cell>
          <cell r="AM195">
            <v>129</v>
          </cell>
          <cell r="AN195">
            <v>120</v>
          </cell>
          <cell r="AO195">
            <v>136</v>
          </cell>
          <cell r="AP195">
            <v>116</v>
          </cell>
          <cell r="AQ195">
            <v>128</v>
          </cell>
          <cell r="AR195">
            <v>117</v>
          </cell>
          <cell r="AS195">
            <v>121</v>
          </cell>
          <cell r="AT195">
            <v>110</v>
          </cell>
          <cell r="AU195">
            <v>115</v>
          </cell>
          <cell r="AV195">
            <v>109</v>
          </cell>
          <cell r="AW195">
            <v>111</v>
          </cell>
          <cell r="AX195">
            <v>106</v>
          </cell>
          <cell r="AY195">
            <v>108</v>
          </cell>
          <cell r="AZ195">
            <v>116</v>
          </cell>
          <cell r="BA195">
            <v>119</v>
          </cell>
          <cell r="BB195">
            <v>130</v>
          </cell>
          <cell r="BC195">
            <v>177</v>
          </cell>
          <cell r="BD195">
            <v>457</v>
          </cell>
          <cell r="BE195">
            <v>769</v>
          </cell>
          <cell r="BF195">
            <v>1075</v>
          </cell>
          <cell r="BG195">
            <v>1965</v>
          </cell>
          <cell r="BH195">
            <v>1813</v>
          </cell>
          <cell r="BI195">
            <v>1851</v>
          </cell>
          <cell r="BJ195">
            <v>1548</v>
          </cell>
          <cell r="BK195">
            <v>999</v>
          </cell>
          <cell r="BL195">
            <v>1182</v>
          </cell>
          <cell r="BM195">
            <v>1103.26</v>
          </cell>
          <cell r="BP195">
            <v>1103</v>
          </cell>
          <cell r="BQ195">
            <v>1851</v>
          </cell>
          <cell r="BR195">
            <v>999</v>
          </cell>
          <cell r="BS195">
            <v>1182</v>
          </cell>
          <cell r="BT195">
            <v>1965</v>
          </cell>
          <cell r="BU195">
            <v>-748</v>
          </cell>
          <cell r="BW195">
            <v>104</v>
          </cell>
          <cell r="BY195">
            <v>-79</v>
          </cell>
        </row>
        <row r="196">
          <cell r="R196" t="str">
            <v xml:space="preserve">2010312141   </v>
          </cell>
          <cell r="S196" t="str">
            <v>Otras sociedades financieras (110)</v>
          </cell>
          <cell r="X196">
            <v>65330</v>
          </cell>
          <cell r="Y196">
            <v>42752</v>
          </cell>
          <cell r="Z196">
            <v>43568</v>
          </cell>
          <cell r="AA196">
            <v>25701</v>
          </cell>
          <cell r="AB196">
            <v>24588</v>
          </cell>
          <cell r="AC196">
            <v>3389</v>
          </cell>
          <cell r="AD196">
            <v>3386</v>
          </cell>
          <cell r="AE196">
            <v>3294</v>
          </cell>
          <cell r="AF196">
            <v>3293</v>
          </cell>
          <cell r="AG196">
            <v>3257</v>
          </cell>
          <cell r="AH196">
            <v>3264</v>
          </cell>
          <cell r="AI196">
            <v>3254</v>
          </cell>
          <cell r="AJ196">
            <v>3243</v>
          </cell>
          <cell r="AK196">
            <v>3242</v>
          </cell>
          <cell r="AL196">
            <v>3231</v>
          </cell>
          <cell r="AM196">
            <v>160</v>
          </cell>
          <cell r="AN196">
            <v>245</v>
          </cell>
          <cell r="AO196">
            <v>217</v>
          </cell>
          <cell r="AP196">
            <v>253</v>
          </cell>
          <cell r="AQ196">
            <v>259</v>
          </cell>
          <cell r="AR196">
            <v>297</v>
          </cell>
          <cell r="AS196">
            <v>261</v>
          </cell>
          <cell r="AT196">
            <v>214</v>
          </cell>
          <cell r="AU196">
            <v>208</v>
          </cell>
          <cell r="AV196">
            <v>238</v>
          </cell>
          <cell r="AW196">
            <v>104</v>
          </cell>
          <cell r="AX196">
            <v>179</v>
          </cell>
          <cell r="AY196">
            <v>205</v>
          </cell>
          <cell r="AZ196">
            <v>268</v>
          </cell>
          <cell r="BA196">
            <v>174</v>
          </cell>
          <cell r="BB196">
            <v>162</v>
          </cell>
          <cell r="BC196">
            <v>103</v>
          </cell>
          <cell r="BD196">
            <v>67</v>
          </cell>
          <cell r="BE196">
            <v>66</v>
          </cell>
          <cell r="BF196">
            <v>98</v>
          </cell>
          <cell r="BG196">
            <v>142</v>
          </cell>
          <cell r="BH196">
            <v>121</v>
          </cell>
          <cell r="BI196">
            <v>154</v>
          </cell>
          <cell r="BJ196">
            <v>222</v>
          </cell>
          <cell r="BK196">
            <v>214</v>
          </cell>
          <cell r="BL196">
            <v>65</v>
          </cell>
          <cell r="BM196">
            <v>53.55</v>
          </cell>
          <cell r="BP196">
            <v>54</v>
          </cell>
          <cell r="BQ196">
            <v>154</v>
          </cell>
          <cell r="BR196">
            <v>214</v>
          </cell>
          <cell r="BS196">
            <v>65</v>
          </cell>
          <cell r="BT196">
            <v>142</v>
          </cell>
          <cell r="BU196">
            <v>-100</v>
          </cell>
          <cell r="BW196">
            <v>-160</v>
          </cell>
          <cell r="BY196">
            <v>-11</v>
          </cell>
        </row>
        <row r="197">
          <cell r="R197" t="str">
            <v xml:space="preserve">2010312142   </v>
          </cell>
          <cell r="S197" t="str">
            <v>Sociedades no financieras (120)</v>
          </cell>
          <cell r="X197">
            <v>3549</v>
          </cell>
          <cell r="Y197">
            <v>2468</v>
          </cell>
          <cell r="Z197">
            <v>2242</v>
          </cell>
          <cell r="AA197">
            <v>1995</v>
          </cell>
          <cell r="AB197">
            <v>1572</v>
          </cell>
          <cell r="AC197">
            <v>1074</v>
          </cell>
          <cell r="AD197">
            <v>817</v>
          </cell>
          <cell r="AE197">
            <v>549</v>
          </cell>
          <cell r="AF197">
            <v>393</v>
          </cell>
          <cell r="AG197">
            <v>268</v>
          </cell>
          <cell r="AH197">
            <v>249</v>
          </cell>
          <cell r="AI197">
            <v>206</v>
          </cell>
          <cell r="AJ197">
            <v>185</v>
          </cell>
          <cell r="AK197">
            <v>189</v>
          </cell>
          <cell r="AL197">
            <v>210</v>
          </cell>
          <cell r="AM197">
            <v>199</v>
          </cell>
          <cell r="AN197">
            <v>221</v>
          </cell>
          <cell r="AO197">
            <v>1395</v>
          </cell>
          <cell r="AP197">
            <v>1350</v>
          </cell>
          <cell r="AQ197">
            <v>1319</v>
          </cell>
          <cell r="AR197">
            <v>1164</v>
          </cell>
          <cell r="AS197">
            <v>941</v>
          </cell>
          <cell r="AT197">
            <v>88</v>
          </cell>
          <cell r="AU197">
            <v>55</v>
          </cell>
          <cell r="AV197">
            <v>39</v>
          </cell>
          <cell r="AW197">
            <v>56</v>
          </cell>
          <cell r="AX197">
            <v>68</v>
          </cell>
          <cell r="AY197">
            <v>62</v>
          </cell>
          <cell r="AZ197">
            <v>60</v>
          </cell>
          <cell r="BA197">
            <v>62</v>
          </cell>
          <cell r="BB197">
            <v>181</v>
          </cell>
          <cell r="BC197">
            <v>409</v>
          </cell>
          <cell r="BD197">
            <v>1337</v>
          </cell>
          <cell r="BE197">
            <v>2849</v>
          </cell>
          <cell r="BF197">
            <v>4491</v>
          </cell>
          <cell r="BG197">
            <v>7425</v>
          </cell>
          <cell r="BH197">
            <v>7718</v>
          </cell>
          <cell r="BI197">
            <v>9249</v>
          </cell>
          <cell r="BJ197">
            <v>8814</v>
          </cell>
          <cell r="BK197">
            <v>8983</v>
          </cell>
          <cell r="BL197">
            <v>7863</v>
          </cell>
          <cell r="BM197">
            <v>7598.85</v>
          </cell>
          <cell r="BP197">
            <v>7599</v>
          </cell>
          <cell r="BQ197">
            <v>9249</v>
          </cell>
          <cell r="BR197">
            <v>8983</v>
          </cell>
          <cell r="BS197">
            <v>7863</v>
          </cell>
          <cell r="BT197">
            <v>7425</v>
          </cell>
          <cell r="BU197">
            <v>-1650</v>
          </cell>
          <cell r="BW197">
            <v>-1384</v>
          </cell>
          <cell r="BY197">
            <v>-264</v>
          </cell>
        </row>
        <row r="198">
          <cell r="R198" t="str">
            <v xml:space="preserve">2010312143   </v>
          </cell>
          <cell r="S198" t="str">
            <v>Hogares (130)</v>
          </cell>
          <cell r="X198">
            <v>30035</v>
          </cell>
          <cell r="Y198">
            <v>26301</v>
          </cell>
          <cell r="Z198">
            <v>18447</v>
          </cell>
          <cell r="AA198">
            <v>17270</v>
          </cell>
          <cell r="AB198">
            <v>15100</v>
          </cell>
          <cell r="AC198">
            <v>13210</v>
          </cell>
          <cell r="AD198">
            <v>11281</v>
          </cell>
          <cell r="AE198">
            <v>7765</v>
          </cell>
          <cell r="AF198">
            <v>5034</v>
          </cell>
          <cell r="AG198">
            <v>3567</v>
          </cell>
          <cell r="AH198">
            <v>3104</v>
          </cell>
          <cell r="AI198">
            <v>2803</v>
          </cell>
          <cell r="AJ198">
            <v>2101</v>
          </cell>
          <cell r="AK198">
            <v>1985</v>
          </cell>
          <cell r="AL198">
            <v>2028</v>
          </cell>
          <cell r="AM198">
            <v>2048</v>
          </cell>
          <cell r="AN198">
            <v>2038</v>
          </cell>
          <cell r="AO198">
            <v>1986</v>
          </cell>
          <cell r="AP198">
            <v>1984</v>
          </cell>
          <cell r="AQ198">
            <v>1859</v>
          </cell>
          <cell r="AR198">
            <v>1502</v>
          </cell>
          <cell r="AS198">
            <v>1124</v>
          </cell>
          <cell r="AT198">
            <v>856</v>
          </cell>
          <cell r="AU198">
            <v>572</v>
          </cell>
          <cell r="AV198">
            <v>289</v>
          </cell>
          <cell r="AW198">
            <v>292</v>
          </cell>
          <cell r="AX198">
            <v>289</v>
          </cell>
          <cell r="AY198">
            <v>288</v>
          </cell>
          <cell r="AZ198">
            <v>231</v>
          </cell>
          <cell r="BA198">
            <v>197</v>
          </cell>
          <cell r="BB198">
            <v>190</v>
          </cell>
          <cell r="BC198">
            <v>365</v>
          </cell>
          <cell r="BD198">
            <v>1948</v>
          </cell>
          <cell r="BE198">
            <v>7150</v>
          </cell>
          <cell r="BF198">
            <v>15929</v>
          </cell>
          <cell r="BG198">
            <v>28217</v>
          </cell>
          <cell r="BH198">
            <v>35330</v>
          </cell>
          <cell r="BI198">
            <v>39450</v>
          </cell>
          <cell r="BJ198">
            <v>44786</v>
          </cell>
          <cell r="BK198">
            <v>47038</v>
          </cell>
          <cell r="BL198">
            <v>40958</v>
          </cell>
          <cell r="BM198">
            <v>34913.33</v>
          </cell>
          <cell r="BP198">
            <v>34913</v>
          </cell>
          <cell r="BQ198">
            <v>39450</v>
          </cell>
          <cell r="BR198">
            <v>47038</v>
          </cell>
          <cell r="BS198">
            <v>40958</v>
          </cell>
          <cell r="BT198">
            <v>28217</v>
          </cell>
          <cell r="BU198">
            <v>-4537</v>
          </cell>
          <cell r="BW198">
            <v>-12125</v>
          </cell>
          <cell r="BY198">
            <v>-6045</v>
          </cell>
        </row>
        <row r="199">
          <cell r="R199" t="str">
            <v>AJDEPMIN</v>
          </cell>
          <cell r="S199" t="str">
            <v>Ajustes DEPOSITOS: De los que Minorista</v>
          </cell>
          <cell r="X199">
            <v>34976</v>
          </cell>
          <cell r="Y199">
            <v>29847</v>
          </cell>
          <cell r="Z199">
            <v>21471</v>
          </cell>
          <cell r="AA199">
            <v>19977</v>
          </cell>
          <cell r="AB199">
            <v>17226</v>
          </cell>
          <cell r="AC199">
            <v>14750</v>
          </cell>
          <cell r="AD199">
            <v>12463</v>
          </cell>
          <cell r="AE199">
            <v>8510</v>
          </cell>
          <cell r="AF199">
            <v>5616</v>
          </cell>
          <cell r="AG199">
            <v>3961</v>
          </cell>
          <cell r="AH199">
            <v>3456</v>
          </cell>
          <cell r="AI199">
            <v>3108</v>
          </cell>
          <cell r="AJ199">
            <v>2361</v>
          </cell>
          <cell r="AK199">
            <v>2331</v>
          </cell>
          <cell r="AL199">
            <v>2388</v>
          </cell>
          <cell r="AM199">
            <v>2409</v>
          </cell>
          <cell r="AN199">
            <v>2426</v>
          </cell>
          <cell r="AO199">
            <v>3548</v>
          </cell>
          <cell r="AP199">
            <v>3486</v>
          </cell>
          <cell r="AQ199">
            <v>3340</v>
          </cell>
          <cell r="AR199">
            <v>2822</v>
          </cell>
          <cell r="AS199">
            <v>2211</v>
          </cell>
          <cell r="AT199">
            <v>1066</v>
          </cell>
          <cell r="AU199">
            <v>755</v>
          </cell>
          <cell r="AV199">
            <v>446</v>
          </cell>
          <cell r="AW199">
            <v>461</v>
          </cell>
          <cell r="AX199">
            <v>464</v>
          </cell>
          <cell r="AY199">
            <v>458</v>
          </cell>
          <cell r="AZ199">
            <v>408</v>
          </cell>
          <cell r="BA199">
            <v>377</v>
          </cell>
          <cell r="BB199">
            <v>499</v>
          </cell>
          <cell r="BC199">
            <v>947</v>
          </cell>
          <cell r="BD199">
            <v>3760</v>
          </cell>
          <cell r="BE199">
            <v>11051</v>
          </cell>
          <cell r="BF199">
            <v>21901</v>
          </cell>
          <cell r="BG199">
            <v>38151</v>
          </cell>
          <cell r="BH199">
            <v>45376</v>
          </cell>
          <cell r="BI199">
            <v>51030</v>
          </cell>
          <cell r="BJ199">
            <v>55673</v>
          </cell>
          <cell r="BK199">
            <v>57544</v>
          </cell>
          <cell r="BL199">
            <v>50068</v>
          </cell>
          <cell r="BM199">
            <v>43668.99</v>
          </cell>
          <cell r="BP199">
            <v>43669</v>
          </cell>
          <cell r="BQ199">
            <v>51030</v>
          </cell>
          <cell r="BR199">
            <v>57544</v>
          </cell>
          <cell r="BS199">
            <v>50068</v>
          </cell>
          <cell r="BT199">
            <v>38151</v>
          </cell>
          <cell r="BU199">
            <v>-7361</v>
          </cell>
          <cell r="BW199">
            <v>-13875</v>
          </cell>
          <cell r="BY199">
            <v>-6399</v>
          </cell>
        </row>
        <row r="200">
          <cell r="R200" t="str">
            <v>AJDEPMINAP</v>
          </cell>
          <cell r="S200" t="str">
            <v>Administraciones públicas (090)</v>
          </cell>
          <cell r="X200">
            <v>607</v>
          </cell>
          <cell r="Y200">
            <v>548</v>
          </cell>
          <cell r="Z200">
            <v>334</v>
          </cell>
          <cell r="AA200">
            <v>387</v>
          </cell>
          <cell r="AB200">
            <v>275</v>
          </cell>
          <cell r="AC200">
            <v>282</v>
          </cell>
          <cell r="AD200">
            <v>170</v>
          </cell>
          <cell r="AE200">
            <v>109</v>
          </cell>
          <cell r="AF200">
            <v>124</v>
          </cell>
          <cell r="AG200">
            <v>93</v>
          </cell>
          <cell r="AH200">
            <v>53</v>
          </cell>
          <cell r="AI200">
            <v>55</v>
          </cell>
          <cell r="AJ200">
            <v>42</v>
          </cell>
          <cell r="AK200">
            <v>132</v>
          </cell>
          <cell r="AL200">
            <v>118</v>
          </cell>
          <cell r="AM200">
            <v>129</v>
          </cell>
          <cell r="AN200">
            <v>120</v>
          </cell>
          <cell r="AO200">
            <v>136</v>
          </cell>
          <cell r="AP200">
            <v>116</v>
          </cell>
          <cell r="AQ200">
            <v>128</v>
          </cell>
          <cell r="AR200">
            <v>117</v>
          </cell>
          <cell r="AS200">
            <v>121</v>
          </cell>
          <cell r="AT200">
            <v>110</v>
          </cell>
          <cell r="AU200">
            <v>115</v>
          </cell>
          <cell r="AV200">
            <v>109</v>
          </cell>
          <cell r="AW200">
            <v>111</v>
          </cell>
          <cell r="AX200">
            <v>106</v>
          </cell>
          <cell r="AY200">
            <v>108</v>
          </cell>
          <cell r="AZ200">
            <v>116</v>
          </cell>
          <cell r="BA200">
            <v>119</v>
          </cell>
          <cell r="BB200">
            <v>130</v>
          </cell>
          <cell r="BC200">
            <v>177</v>
          </cell>
          <cell r="BD200">
            <v>457</v>
          </cell>
          <cell r="BE200">
            <v>769</v>
          </cell>
          <cell r="BF200">
            <v>1075</v>
          </cell>
          <cell r="BG200">
            <v>1965</v>
          </cell>
          <cell r="BH200">
            <v>1813</v>
          </cell>
          <cell r="BI200">
            <v>1851</v>
          </cell>
          <cell r="BJ200">
            <v>1548</v>
          </cell>
          <cell r="BK200">
            <v>999</v>
          </cell>
          <cell r="BL200">
            <v>1182</v>
          </cell>
          <cell r="BM200">
            <v>1103.26</v>
          </cell>
          <cell r="BP200">
            <v>1103</v>
          </cell>
          <cell r="BQ200">
            <v>1851</v>
          </cell>
          <cell r="BR200">
            <v>999</v>
          </cell>
          <cell r="BS200">
            <v>1182</v>
          </cell>
          <cell r="BT200">
            <v>1965</v>
          </cell>
          <cell r="BU200">
            <v>-748</v>
          </cell>
          <cell r="BW200">
            <v>104</v>
          </cell>
          <cell r="BY200">
            <v>-79</v>
          </cell>
        </row>
        <row r="201">
          <cell r="R201" t="str">
            <v>AJDEPMINSF</v>
          </cell>
          <cell r="S201" t="str">
            <v>Otras sociedades financieras (110)</v>
          </cell>
          <cell r="X201">
            <v>785</v>
          </cell>
          <cell r="Y201">
            <v>531</v>
          </cell>
          <cell r="Z201">
            <v>448</v>
          </cell>
          <cell r="AA201">
            <v>325</v>
          </cell>
          <cell r="AB201">
            <v>280</v>
          </cell>
          <cell r="AC201">
            <v>184</v>
          </cell>
          <cell r="AD201">
            <v>195</v>
          </cell>
          <cell r="AE201">
            <v>87</v>
          </cell>
          <cell r="AF201">
            <v>65</v>
          </cell>
          <cell r="AG201">
            <v>33</v>
          </cell>
          <cell r="AH201">
            <v>51</v>
          </cell>
          <cell r="AI201">
            <v>44</v>
          </cell>
          <cell r="AJ201">
            <v>33</v>
          </cell>
          <cell r="AK201">
            <v>25</v>
          </cell>
          <cell r="AL201">
            <v>32</v>
          </cell>
          <cell r="AM201">
            <v>33</v>
          </cell>
          <cell r="AN201">
            <v>47</v>
          </cell>
          <cell r="AO201">
            <v>30</v>
          </cell>
          <cell r="AP201">
            <v>36</v>
          </cell>
          <cell r="AQ201">
            <v>34</v>
          </cell>
          <cell r="AR201">
            <v>39</v>
          </cell>
          <cell r="AS201">
            <v>25</v>
          </cell>
          <cell r="AT201">
            <v>12</v>
          </cell>
          <cell r="AU201">
            <v>13</v>
          </cell>
          <cell r="AV201">
            <v>9</v>
          </cell>
          <cell r="AW201">
            <v>2</v>
          </cell>
          <cell r="AX201">
            <v>1</v>
          </cell>
          <cell r="AY201">
            <v>0</v>
          </cell>
          <cell r="AZ201">
            <v>1</v>
          </cell>
          <cell r="BA201">
            <v>-1</v>
          </cell>
          <cell r="BB201">
            <v>-2</v>
          </cell>
          <cell r="BC201">
            <v>-4</v>
          </cell>
          <cell r="BD201">
            <v>18</v>
          </cell>
          <cell r="BE201">
            <v>283</v>
          </cell>
          <cell r="BF201">
            <v>406</v>
          </cell>
          <cell r="BG201">
            <v>544</v>
          </cell>
          <cell r="BH201">
            <v>515</v>
          </cell>
          <cell r="BI201">
            <v>480</v>
          </cell>
          <cell r="BJ201">
            <v>525</v>
          </cell>
          <cell r="BK201">
            <v>526</v>
          </cell>
          <cell r="BL201">
            <v>65</v>
          </cell>
          <cell r="BM201">
            <v>53.55</v>
          </cell>
          <cell r="BP201">
            <v>54</v>
          </cell>
          <cell r="BQ201">
            <v>480</v>
          </cell>
          <cell r="BR201">
            <v>526</v>
          </cell>
          <cell r="BS201">
            <v>65</v>
          </cell>
          <cell r="BT201">
            <v>544</v>
          </cell>
          <cell r="BU201">
            <v>-426</v>
          </cell>
          <cell r="BW201">
            <v>-472</v>
          </cell>
          <cell r="BY201">
            <v>-11</v>
          </cell>
        </row>
        <row r="202">
          <cell r="R202" t="str">
            <v>AJDEPMINSNF</v>
          </cell>
          <cell r="S202" t="str">
            <v>Sociedades no financieras (120)</v>
          </cell>
          <cell r="X202">
            <v>3549</v>
          </cell>
          <cell r="Y202">
            <v>2468</v>
          </cell>
          <cell r="Z202">
            <v>2242</v>
          </cell>
          <cell r="AA202">
            <v>1995</v>
          </cell>
          <cell r="AB202">
            <v>1572</v>
          </cell>
          <cell r="AC202">
            <v>1074</v>
          </cell>
          <cell r="AD202">
            <v>817</v>
          </cell>
          <cell r="AE202">
            <v>549</v>
          </cell>
          <cell r="AF202">
            <v>393</v>
          </cell>
          <cell r="AG202">
            <v>268</v>
          </cell>
          <cell r="AH202">
            <v>249</v>
          </cell>
          <cell r="AI202">
            <v>206</v>
          </cell>
          <cell r="AJ202">
            <v>185</v>
          </cell>
          <cell r="AK202">
            <v>189</v>
          </cell>
          <cell r="AL202">
            <v>210</v>
          </cell>
          <cell r="AM202">
            <v>199</v>
          </cell>
          <cell r="AN202">
            <v>221</v>
          </cell>
          <cell r="AO202">
            <v>1395</v>
          </cell>
          <cell r="AP202">
            <v>1350</v>
          </cell>
          <cell r="AQ202">
            <v>1319</v>
          </cell>
          <cell r="AR202">
            <v>1164</v>
          </cell>
          <cell r="AS202">
            <v>941</v>
          </cell>
          <cell r="AT202">
            <v>88</v>
          </cell>
          <cell r="AU202">
            <v>55</v>
          </cell>
          <cell r="AV202">
            <v>39</v>
          </cell>
          <cell r="AW202">
            <v>56</v>
          </cell>
          <cell r="AX202">
            <v>68</v>
          </cell>
          <cell r="AY202">
            <v>62</v>
          </cell>
          <cell r="AZ202">
            <v>60</v>
          </cell>
          <cell r="BA202">
            <v>62</v>
          </cell>
          <cell r="BB202">
            <v>181</v>
          </cell>
          <cell r="BC202">
            <v>409</v>
          </cell>
          <cell r="BD202">
            <v>1337</v>
          </cell>
          <cell r="BE202">
            <v>2849</v>
          </cell>
          <cell r="BF202">
            <v>4491</v>
          </cell>
          <cell r="BG202">
            <v>7425</v>
          </cell>
          <cell r="BH202">
            <v>7718</v>
          </cell>
          <cell r="BI202">
            <v>9249</v>
          </cell>
          <cell r="BJ202">
            <v>8814</v>
          </cell>
          <cell r="BK202">
            <v>8983</v>
          </cell>
          <cell r="BL202">
            <v>7863</v>
          </cell>
          <cell r="BM202">
            <v>7598.85</v>
          </cell>
          <cell r="BP202">
            <v>7599</v>
          </cell>
          <cell r="BQ202">
            <v>9249</v>
          </cell>
          <cell r="BR202">
            <v>8983</v>
          </cell>
          <cell r="BS202">
            <v>7863</v>
          </cell>
          <cell r="BT202">
            <v>7425</v>
          </cell>
          <cell r="BU202">
            <v>-1650</v>
          </cell>
          <cell r="BW202">
            <v>-1384</v>
          </cell>
          <cell r="BY202">
            <v>-264</v>
          </cell>
        </row>
        <row r="203">
          <cell r="R203" t="str">
            <v>AJDEPMINHO</v>
          </cell>
          <cell r="S203" t="str">
            <v>Hogares (130)</v>
          </cell>
          <cell r="X203">
            <v>30035</v>
          </cell>
          <cell r="Y203">
            <v>26300</v>
          </cell>
          <cell r="Z203">
            <v>18447</v>
          </cell>
          <cell r="AA203">
            <v>17270</v>
          </cell>
          <cell r="AB203">
            <v>15099</v>
          </cell>
          <cell r="AC203">
            <v>13210</v>
          </cell>
          <cell r="AD203">
            <v>11281</v>
          </cell>
          <cell r="AE203">
            <v>7765</v>
          </cell>
          <cell r="AF203">
            <v>5034</v>
          </cell>
          <cell r="AG203">
            <v>3567</v>
          </cell>
          <cell r="AH203">
            <v>3103</v>
          </cell>
          <cell r="AI203">
            <v>2803</v>
          </cell>
          <cell r="AJ203">
            <v>2101</v>
          </cell>
          <cell r="AK203">
            <v>1985</v>
          </cell>
          <cell r="AL203">
            <v>2028</v>
          </cell>
          <cell r="AM203">
            <v>2048</v>
          </cell>
          <cell r="AN203">
            <v>2038</v>
          </cell>
          <cell r="AO203">
            <v>1987</v>
          </cell>
          <cell r="AP203">
            <v>1984</v>
          </cell>
          <cell r="AQ203">
            <v>1859</v>
          </cell>
          <cell r="AR203">
            <v>1502</v>
          </cell>
          <cell r="AS203">
            <v>1124</v>
          </cell>
          <cell r="AT203">
            <v>856</v>
          </cell>
          <cell r="AU203">
            <v>572</v>
          </cell>
          <cell r="AV203">
            <v>289</v>
          </cell>
          <cell r="AW203">
            <v>292</v>
          </cell>
          <cell r="AX203">
            <v>289</v>
          </cell>
          <cell r="AY203">
            <v>288</v>
          </cell>
          <cell r="AZ203">
            <v>231</v>
          </cell>
          <cell r="BA203">
            <v>197</v>
          </cell>
          <cell r="BB203">
            <v>190</v>
          </cell>
          <cell r="BC203">
            <v>365</v>
          </cell>
          <cell r="BD203">
            <v>1948</v>
          </cell>
          <cell r="BE203">
            <v>7150</v>
          </cell>
          <cell r="BF203">
            <v>15929</v>
          </cell>
          <cell r="BG203">
            <v>28217</v>
          </cell>
          <cell r="BH203">
            <v>35330</v>
          </cell>
          <cell r="BI203">
            <v>39450</v>
          </cell>
          <cell r="BJ203">
            <v>44786</v>
          </cell>
          <cell r="BK203">
            <v>47036</v>
          </cell>
          <cell r="BL203">
            <v>40958</v>
          </cell>
          <cell r="BM203">
            <v>34913.33</v>
          </cell>
          <cell r="BP203">
            <v>34913</v>
          </cell>
          <cell r="BQ203">
            <v>39450</v>
          </cell>
          <cell r="BR203">
            <v>47036</v>
          </cell>
          <cell r="BS203">
            <v>40958</v>
          </cell>
          <cell r="BT203">
            <v>28217</v>
          </cell>
          <cell r="BU203">
            <v>-4537</v>
          </cell>
          <cell r="BW203">
            <v>-12123</v>
          </cell>
          <cell r="BY203">
            <v>-6045</v>
          </cell>
        </row>
        <row r="204"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W204">
            <v>0</v>
          </cell>
          <cell r="BY204">
            <v>0</v>
          </cell>
        </row>
        <row r="205">
          <cell r="S205" t="str">
            <v>Ajustes DEPOSITOS: De los que Mayorista</v>
          </cell>
          <cell r="X205">
            <v>65244</v>
          </cell>
          <cell r="Y205">
            <v>47829</v>
          </cell>
          <cell r="Z205">
            <v>50105</v>
          </cell>
          <cell r="AA205">
            <v>31949</v>
          </cell>
          <cell r="AB205">
            <v>31961</v>
          </cell>
          <cell r="AC205">
            <v>6264</v>
          </cell>
          <cell r="AD205">
            <v>6842</v>
          </cell>
          <cell r="AE205">
            <v>5918</v>
          </cell>
          <cell r="AF205">
            <v>-9872</v>
          </cell>
          <cell r="AG205">
            <v>-15628</v>
          </cell>
          <cell r="AH205">
            <v>-20645</v>
          </cell>
          <cell r="AI205">
            <v>-26033</v>
          </cell>
          <cell r="AJ205">
            <v>-31535</v>
          </cell>
          <cell r="AK205">
            <v>-37011</v>
          </cell>
          <cell r="AL205">
            <v>-42098</v>
          </cell>
          <cell r="AM205">
            <v>-50567</v>
          </cell>
          <cell r="AN205">
            <v>-55636</v>
          </cell>
          <cell r="AO205">
            <v>-60673</v>
          </cell>
          <cell r="AP205">
            <v>-65799</v>
          </cell>
          <cell r="AQ205">
            <v>-45502</v>
          </cell>
          <cell r="AR205">
            <v>-32451</v>
          </cell>
          <cell r="AS205">
            <v>-7099</v>
          </cell>
          <cell r="AT205">
            <v>-19238</v>
          </cell>
          <cell r="AU205">
            <v>-31438</v>
          </cell>
          <cell r="AV205">
            <v>-80394</v>
          </cell>
          <cell r="AW205">
            <v>-106837</v>
          </cell>
          <cell r="AX205">
            <v>-133587</v>
          </cell>
          <cell r="AY205">
            <v>-160322</v>
          </cell>
          <cell r="AZ205">
            <v>-186259</v>
          </cell>
          <cell r="BA205">
            <v>-209378</v>
          </cell>
          <cell r="BB205">
            <v>-210332</v>
          </cell>
          <cell r="BC205">
            <v>-124599</v>
          </cell>
          <cell r="BD205">
            <v>-76158</v>
          </cell>
          <cell r="BE205">
            <v>4070</v>
          </cell>
          <cell r="BF205">
            <v>22381</v>
          </cell>
          <cell r="BG205">
            <v>21702</v>
          </cell>
          <cell r="BH205">
            <v>1561</v>
          </cell>
          <cell r="BI205">
            <v>1397</v>
          </cell>
          <cell r="BJ205">
            <v>1631</v>
          </cell>
          <cell r="BK205">
            <v>1344</v>
          </cell>
          <cell r="BL205">
            <v>1616</v>
          </cell>
          <cell r="BM205">
            <v>1439</v>
          </cell>
          <cell r="BP205">
            <v>1439</v>
          </cell>
          <cell r="BQ205">
            <v>1397</v>
          </cell>
          <cell r="BR205">
            <v>1344</v>
          </cell>
          <cell r="BS205">
            <v>1616</v>
          </cell>
          <cell r="BT205">
            <v>21702</v>
          </cell>
          <cell r="BU205">
            <v>42</v>
          </cell>
          <cell r="BW205">
            <v>95</v>
          </cell>
          <cell r="BY205">
            <v>-177</v>
          </cell>
        </row>
        <row r="206">
          <cell r="R206" t="str">
            <v>DEPBCMAY</v>
          </cell>
          <cell r="S206" t="str">
            <v>Banco Central</v>
          </cell>
          <cell r="X206">
            <v>503</v>
          </cell>
          <cell r="Y206">
            <v>1215</v>
          </cell>
          <cell r="Z206">
            <v>1990</v>
          </cell>
          <cell r="AA206">
            <v>2764</v>
          </cell>
          <cell r="AB206">
            <v>3530</v>
          </cell>
          <cell r="AC206">
            <v>0</v>
          </cell>
          <cell r="AD206">
            <v>0</v>
          </cell>
          <cell r="AE206">
            <v>0</v>
          </cell>
          <cell r="AF206">
            <v>-15703</v>
          </cell>
          <cell r="AG206">
            <v>-20870</v>
          </cell>
          <cell r="AH206">
            <v>-26089</v>
          </cell>
          <cell r="AI206">
            <v>-31302</v>
          </cell>
          <cell r="AJ206">
            <v>-36396</v>
          </cell>
          <cell r="AK206">
            <v>-41542</v>
          </cell>
          <cell r="AL206">
            <v>-46739</v>
          </cell>
          <cell r="AM206">
            <v>-51931</v>
          </cell>
          <cell r="AN206">
            <v>-57005</v>
          </cell>
          <cell r="AO206">
            <v>-62129</v>
          </cell>
          <cell r="AP206">
            <v>-67305</v>
          </cell>
          <cell r="AQ206">
            <v>-46720</v>
          </cell>
          <cell r="AR206">
            <v>-33588</v>
          </cell>
          <cell r="AS206">
            <v>-8104</v>
          </cell>
          <cell r="AT206">
            <v>-20295</v>
          </cell>
          <cell r="AU206">
            <v>-32470</v>
          </cell>
          <cell r="AV206">
            <v>-81352</v>
          </cell>
          <cell r="AW206">
            <v>-107577</v>
          </cell>
          <cell r="AX206">
            <v>-134483</v>
          </cell>
          <cell r="AY206">
            <v>-161167</v>
          </cell>
          <cell r="AZ206">
            <v>-187205</v>
          </cell>
          <cell r="BA206">
            <v>-210157</v>
          </cell>
          <cell r="BB206">
            <v>-211245</v>
          </cell>
          <cell r="BC206">
            <v>-125671</v>
          </cell>
          <cell r="BD206">
            <v>-77598</v>
          </cell>
          <cell r="BE206">
            <v>2826</v>
          </cell>
          <cell r="BF206">
            <v>20829</v>
          </cell>
          <cell r="BG206">
            <v>20302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20302</v>
          </cell>
          <cell r="BU206">
            <v>0</v>
          </cell>
          <cell r="BW206">
            <v>0</v>
          </cell>
          <cell r="BY206">
            <v>0</v>
          </cell>
        </row>
        <row r="207">
          <cell r="S207" t="str">
            <v>Entidades de crédito (040)</v>
          </cell>
          <cell r="X207">
            <v>196</v>
          </cell>
          <cell r="Y207">
            <v>4393</v>
          </cell>
          <cell r="Z207">
            <v>4996</v>
          </cell>
          <cell r="AA207">
            <v>3809</v>
          </cell>
          <cell r="AB207">
            <v>4123</v>
          </cell>
          <cell r="AC207">
            <v>3059</v>
          </cell>
          <cell r="AD207">
            <v>3651</v>
          </cell>
          <cell r="AE207">
            <v>2711</v>
          </cell>
          <cell r="AF207">
            <v>2603</v>
          </cell>
          <cell r="AG207">
            <v>2018</v>
          </cell>
          <cell r="AH207">
            <v>2231</v>
          </cell>
          <cell r="AI207">
            <v>2059</v>
          </cell>
          <cell r="AJ207">
            <v>1651</v>
          </cell>
          <cell r="AK207">
            <v>1314</v>
          </cell>
          <cell r="AL207">
            <v>1442</v>
          </cell>
          <cell r="AM207">
            <v>1237</v>
          </cell>
          <cell r="AN207">
            <v>1171</v>
          </cell>
          <cell r="AO207">
            <v>1269</v>
          </cell>
          <cell r="AP207">
            <v>1289</v>
          </cell>
          <cell r="AQ207">
            <v>993</v>
          </cell>
          <cell r="AR207">
            <v>879</v>
          </cell>
          <cell r="AS207">
            <v>769</v>
          </cell>
          <cell r="AT207">
            <v>853</v>
          </cell>
          <cell r="AU207">
            <v>836</v>
          </cell>
          <cell r="AV207">
            <v>728</v>
          </cell>
          <cell r="AW207">
            <v>638</v>
          </cell>
          <cell r="AX207">
            <v>717</v>
          </cell>
          <cell r="AY207">
            <v>640</v>
          </cell>
          <cell r="AZ207">
            <v>677</v>
          </cell>
          <cell r="BA207">
            <v>603</v>
          </cell>
          <cell r="BB207">
            <v>748</v>
          </cell>
          <cell r="BC207">
            <v>966</v>
          </cell>
          <cell r="BD207">
            <v>1390</v>
          </cell>
          <cell r="BE207">
            <v>1459</v>
          </cell>
          <cell r="BF207">
            <v>1859</v>
          </cell>
          <cell r="BG207">
            <v>1801</v>
          </cell>
          <cell r="BH207">
            <v>1953</v>
          </cell>
          <cell r="BI207">
            <v>1723</v>
          </cell>
          <cell r="BJ207">
            <v>1934</v>
          </cell>
          <cell r="BK207">
            <v>1656</v>
          </cell>
          <cell r="BL207">
            <v>1616</v>
          </cell>
          <cell r="BM207">
            <v>1439</v>
          </cell>
          <cell r="BP207">
            <v>1439</v>
          </cell>
          <cell r="BQ207">
            <v>1723</v>
          </cell>
          <cell r="BR207">
            <v>1656</v>
          </cell>
          <cell r="BS207">
            <v>1616</v>
          </cell>
          <cell r="BT207">
            <v>1801</v>
          </cell>
          <cell r="BU207">
            <v>-284</v>
          </cell>
          <cell r="BW207">
            <v>-217</v>
          </cell>
          <cell r="BY207">
            <v>-177</v>
          </cell>
        </row>
        <row r="208">
          <cell r="R208" t="str">
            <v>AjCedhip</v>
          </cell>
          <cell r="S208" t="str">
            <v>Cedulas Hipotecarias</v>
          </cell>
          <cell r="X208">
            <v>57158</v>
          </cell>
          <cell r="Y208">
            <v>36403</v>
          </cell>
          <cell r="Z208">
            <v>37341</v>
          </cell>
          <cell r="AA208">
            <v>20642</v>
          </cell>
          <cell r="AB208">
            <v>21078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W208">
            <v>0</v>
          </cell>
          <cell r="BY208">
            <v>0</v>
          </cell>
        </row>
        <row r="209">
          <cell r="R209" t="str">
            <v>AJPartemit</v>
          </cell>
          <cell r="S209" t="str">
            <v>Participaciones emitidas</v>
          </cell>
          <cell r="X209">
            <v>7387</v>
          </cell>
          <cell r="Y209">
            <v>5818</v>
          </cell>
          <cell r="Z209">
            <v>5778</v>
          </cell>
          <cell r="AA209">
            <v>4734</v>
          </cell>
          <cell r="AB209">
            <v>3230</v>
          </cell>
          <cell r="AC209">
            <v>3205</v>
          </cell>
          <cell r="AD209">
            <v>3191</v>
          </cell>
          <cell r="AE209">
            <v>3207</v>
          </cell>
          <cell r="AF209">
            <v>3228</v>
          </cell>
          <cell r="AG209">
            <v>3224</v>
          </cell>
          <cell r="AH209">
            <v>3213</v>
          </cell>
          <cell r="AI209">
            <v>3210</v>
          </cell>
          <cell r="AJ209">
            <v>3210</v>
          </cell>
          <cell r="AK209">
            <v>3217</v>
          </cell>
          <cell r="AL209">
            <v>3199</v>
          </cell>
          <cell r="AM209">
            <v>127</v>
          </cell>
          <cell r="AN209">
            <v>198</v>
          </cell>
          <cell r="AO209">
            <v>187</v>
          </cell>
          <cell r="AP209">
            <v>217</v>
          </cell>
          <cell r="AQ209">
            <v>225</v>
          </cell>
          <cell r="AR209">
            <v>258</v>
          </cell>
          <cell r="AS209">
            <v>236</v>
          </cell>
          <cell r="AT209">
            <v>204</v>
          </cell>
          <cell r="AU209">
            <v>196</v>
          </cell>
          <cell r="AV209">
            <v>230</v>
          </cell>
          <cell r="AW209">
            <v>102</v>
          </cell>
          <cell r="AX209">
            <v>179</v>
          </cell>
          <cell r="AY209">
            <v>205</v>
          </cell>
          <cell r="AZ209">
            <v>269</v>
          </cell>
          <cell r="BA209">
            <v>176</v>
          </cell>
          <cell r="BB209">
            <v>165</v>
          </cell>
          <cell r="BC209">
            <v>106</v>
          </cell>
          <cell r="BD209">
            <v>50</v>
          </cell>
          <cell r="BE209">
            <v>-215</v>
          </cell>
          <cell r="BF209">
            <v>-307</v>
          </cell>
          <cell r="BG209">
            <v>-401</v>
          </cell>
          <cell r="BH209">
            <v>-392</v>
          </cell>
          <cell r="BI209">
            <v>-326</v>
          </cell>
          <cell r="BJ209">
            <v>-303</v>
          </cell>
          <cell r="BK209">
            <v>-312</v>
          </cell>
          <cell r="BL209">
            <v>0</v>
          </cell>
          <cell r="BM209">
            <v>0</v>
          </cell>
          <cell r="BP209">
            <v>0</v>
          </cell>
          <cell r="BQ209">
            <v>-326</v>
          </cell>
          <cell r="BR209">
            <v>-312</v>
          </cell>
          <cell r="BS209">
            <v>0</v>
          </cell>
          <cell r="BT209">
            <v>-401</v>
          </cell>
          <cell r="BU209">
            <v>326</v>
          </cell>
          <cell r="BW209">
            <v>312</v>
          </cell>
          <cell r="BY209">
            <v>0</v>
          </cell>
        </row>
        <row r="211">
          <cell r="R211" t="str">
            <v xml:space="preserve">2010502      </v>
          </cell>
          <cell r="S211" t="str">
            <v>Ajustes Acuerdos de recompra-Depósitos</v>
          </cell>
          <cell r="X211">
            <v>2</v>
          </cell>
          <cell r="Y211">
            <v>3</v>
          </cell>
          <cell r="Z211">
            <v>-5</v>
          </cell>
          <cell r="AA211">
            <v>-16</v>
          </cell>
          <cell r="AB211">
            <v>-21</v>
          </cell>
          <cell r="AC211">
            <v>-31</v>
          </cell>
          <cell r="AD211">
            <v>-31</v>
          </cell>
          <cell r="AE211">
            <v>-31</v>
          </cell>
          <cell r="AF211">
            <v>-30</v>
          </cell>
          <cell r="AG211">
            <v>-31</v>
          </cell>
          <cell r="AH211">
            <v>-31</v>
          </cell>
          <cell r="AI211">
            <v>-29</v>
          </cell>
          <cell r="AJ211">
            <v>-37</v>
          </cell>
          <cell r="AK211">
            <v>-331</v>
          </cell>
          <cell r="AL211">
            <v>-139</v>
          </cell>
          <cell r="AM211">
            <v>-721</v>
          </cell>
          <cell r="AN211">
            <v>-746</v>
          </cell>
          <cell r="AO211">
            <v>-577</v>
          </cell>
          <cell r="AP211">
            <v>-1646</v>
          </cell>
          <cell r="AQ211">
            <v>-1605</v>
          </cell>
          <cell r="AR211">
            <v>-2119</v>
          </cell>
          <cell r="AS211">
            <v>-330</v>
          </cell>
          <cell r="AT211">
            <v>-119</v>
          </cell>
          <cell r="AU211">
            <v>-192</v>
          </cell>
          <cell r="AV211">
            <v>-263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1730.8</v>
          </cell>
          <cell r="BD211">
            <v>1972.4</v>
          </cell>
          <cell r="BE211">
            <v>3011.2</v>
          </cell>
          <cell r="BF211">
            <v>7954</v>
          </cell>
          <cell r="BG211">
            <v>10942</v>
          </cell>
          <cell r="BH211">
            <v>14479</v>
          </cell>
          <cell r="BI211">
            <v>14694</v>
          </cell>
          <cell r="BJ211">
            <v>17098</v>
          </cell>
          <cell r="BK211">
            <v>7408</v>
          </cell>
          <cell r="BL211">
            <v>7314</v>
          </cell>
          <cell r="BM211">
            <v>4770</v>
          </cell>
          <cell r="BP211">
            <v>4770</v>
          </cell>
          <cell r="BQ211">
            <v>14694</v>
          </cell>
          <cell r="BR211">
            <v>7408</v>
          </cell>
          <cell r="BS211">
            <v>7314</v>
          </cell>
          <cell r="BT211">
            <v>10942</v>
          </cell>
          <cell r="BU211">
            <v>-9924</v>
          </cell>
          <cell r="BW211">
            <v>-2638</v>
          </cell>
          <cell r="BY211">
            <v>-2544</v>
          </cell>
        </row>
        <row r="212">
          <cell r="R212" t="str">
            <v xml:space="preserve">201050212    </v>
          </cell>
          <cell r="S212" t="str">
            <v>Entidades de crédito (040)</v>
          </cell>
          <cell r="X212">
            <v>0</v>
          </cell>
          <cell r="Y212">
            <v>0</v>
          </cell>
          <cell r="Z212">
            <v>-5</v>
          </cell>
          <cell r="AA212">
            <v>-16</v>
          </cell>
          <cell r="AB212">
            <v>-21</v>
          </cell>
          <cell r="AC212">
            <v>-31</v>
          </cell>
          <cell r="AD212">
            <v>-31</v>
          </cell>
          <cell r="AE212">
            <v>-31</v>
          </cell>
          <cell r="AF212">
            <v>-30</v>
          </cell>
          <cell r="AG212">
            <v>-31</v>
          </cell>
          <cell r="AH212">
            <v>-31</v>
          </cell>
          <cell r="AI212">
            <v>-29</v>
          </cell>
          <cell r="AJ212">
            <v>-37</v>
          </cell>
          <cell r="AK212">
            <v>-331</v>
          </cell>
          <cell r="AL212">
            <v>-139</v>
          </cell>
          <cell r="AM212">
            <v>-721</v>
          </cell>
          <cell r="AN212">
            <v>-746</v>
          </cell>
          <cell r="AO212">
            <v>-577</v>
          </cell>
          <cell r="AP212">
            <v>-1646</v>
          </cell>
          <cell r="AQ212">
            <v>-1605</v>
          </cell>
          <cell r="AR212">
            <v>-2119</v>
          </cell>
          <cell r="AS212">
            <v>-330</v>
          </cell>
          <cell r="AT212">
            <v>-119</v>
          </cell>
          <cell r="AU212">
            <v>-192</v>
          </cell>
          <cell r="AV212">
            <v>-263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1731</v>
          </cell>
          <cell r="BD212">
            <v>1972</v>
          </cell>
          <cell r="BE212">
            <v>3011</v>
          </cell>
          <cell r="BF212">
            <v>7954</v>
          </cell>
          <cell r="BG212">
            <v>10942</v>
          </cell>
          <cell r="BH212">
            <v>14479</v>
          </cell>
          <cell r="BI212">
            <v>14694</v>
          </cell>
          <cell r="BJ212">
            <v>17098</v>
          </cell>
          <cell r="BK212">
            <v>7408</v>
          </cell>
          <cell r="BL212">
            <v>7314</v>
          </cell>
          <cell r="BM212">
            <v>4770</v>
          </cell>
          <cell r="BP212">
            <v>4770</v>
          </cell>
          <cell r="BQ212">
            <v>14694</v>
          </cell>
          <cell r="BR212">
            <v>7408</v>
          </cell>
          <cell r="BS212">
            <v>7314</v>
          </cell>
          <cell r="BT212">
            <v>10942</v>
          </cell>
          <cell r="BU212">
            <v>-9924</v>
          </cell>
          <cell r="BW212">
            <v>-2638</v>
          </cell>
          <cell r="BY212">
            <v>-2544</v>
          </cell>
        </row>
        <row r="213">
          <cell r="R213" t="str">
            <v xml:space="preserve">201050213    </v>
          </cell>
          <cell r="S213" t="str">
            <v>Administraciones públicas (090)</v>
          </cell>
          <cell r="X213">
            <v>2</v>
          </cell>
          <cell r="Y213">
            <v>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W213">
            <v>0</v>
          </cell>
          <cell r="BY213">
            <v>0</v>
          </cell>
        </row>
        <row r="214">
          <cell r="R214" t="str">
            <v xml:space="preserve">2010502141   </v>
          </cell>
          <cell r="S214" t="str">
            <v>Otras sociedades financieras (110)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W214">
            <v>0</v>
          </cell>
          <cell r="BY214">
            <v>0</v>
          </cell>
        </row>
        <row r="216">
          <cell r="S216" t="str">
            <v>Comprobación ajustes por valoración depósitos a plazo</v>
          </cell>
          <cell r="X216">
            <v>0</v>
          </cell>
          <cell r="Y216">
            <v>0</v>
          </cell>
          <cell r="Z216">
            <v>-1</v>
          </cell>
          <cell r="AA216">
            <v>0</v>
          </cell>
          <cell r="AB216">
            <v>0</v>
          </cell>
          <cell r="AC216">
            <v>0</v>
          </cell>
          <cell r="AD216">
            <v>1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-1</v>
          </cell>
          <cell r="AK216">
            <v>0</v>
          </cell>
          <cell r="AL216">
            <v>-1</v>
          </cell>
          <cell r="AM216">
            <v>0</v>
          </cell>
          <cell r="AN216">
            <v>0</v>
          </cell>
          <cell r="AO216">
            <v>1</v>
          </cell>
          <cell r="AP216">
            <v>-1</v>
          </cell>
          <cell r="AQ216">
            <v>0</v>
          </cell>
          <cell r="AR216">
            <v>-1</v>
          </cell>
          <cell r="AS216">
            <v>0</v>
          </cell>
          <cell r="AT216">
            <v>1</v>
          </cell>
          <cell r="AU216">
            <v>1</v>
          </cell>
          <cell r="AV216">
            <v>1</v>
          </cell>
          <cell r="AW216">
            <v>0</v>
          </cell>
          <cell r="AX216">
            <v>1</v>
          </cell>
          <cell r="AY216">
            <v>0</v>
          </cell>
          <cell r="AZ216">
            <v>1</v>
          </cell>
          <cell r="BA216">
            <v>1</v>
          </cell>
          <cell r="BB216">
            <v>-1</v>
          </cell>
          <cell r="BC216">
            <v>0</v>
          </cell>
          <cell r="BD216">
            <v>-1</v>
          </cell>
          <cell r="BE216">
            <v>0</v>
          </cell>
          <cell r="BF216">
            <v>1</v>
          </cell>
          <cell r="BG216">
            <v>-1</v>
          </cell>
          <cell r="BH216">
            <v>0</v>
          </cell>
          <cell r="BI216">
            <v>-1</v>
          </cell>
          <cell r="BJ216">
            <v>1</v>
          </cell>
          <cell r="BK216">
            <v>0</v>
          </cell>
          <cell r="BL216">
            <v>0</v>
          </cell>
          <cell r="BM216">
            <v>0</v>
          </cell>
        </row>
        <row r="217">
          <cell r="S217" t="str">
            <v>Comprobación ajustes por valoración vista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-1</v>
          </cell>
          <cell r="AC217">
            <v>0</v>
          </cell>
          <cell r="AD217">
            <v>1</v>
          </cell>
          <cell r="AE217">
            <v>1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1</v>
          </cell>
          <cell r="AM217">
            <v>0</v>
          </cell>
          <cell r="AN217">
            <v>1</v>
          </cell>
          <cell r="AO217">
            <v>-1</v>
          </cell>
          <cell r="AP217">
            <v>0</v>
          </cell>
          <cell r="AQ217">
            <v>0</v>
          </cell>
          <cell r="AR217">
            <v>0</v>
          </cell>
          <cell r="AS217">
            <v>-1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-1</v>
          </cell>
          <cell r="AY217">
            <v>0</v>
          </cell>
          <cell r="AZ217">
            <v>-1</v>
          </cell>
          <cell r="BA217">
            <v>0</v>
          </cell>
          <cell r="BB217">
            <v>1</v>
          </cell>
          <cell r="BC217">
            <v>0</v>
          </cell>
          <cell r="BD217">
            <v>-1</v>
          </cell>
          <cell r="BE217">
            <v>1</v>
          </cell>
          <cell r="BF217">
            <v>1</v>
          </cell>
          <cell r="BG217">
            <v>1</v>
          </cell>
          <cell r="BH217">
            <v>0</v>
          </cell>
          <cell r="BI217">
            <v>0</v>
          </cell>
          <cell r="BJ217">
            <v>0</v>
          </cell>
          <cell r="BK217">
            <v>-1</v>
          </cell>
          <cell r="BL217">
            <v>0</v>
          </cell>
          <cell r="BM217">
            <v>0</v>
          </cell>
        </row>
        <row r="218">
          <cell r="S218" t="str">
            <v>Comprobación ajustes plazo apartados</v>
          </cell>
          <cell r="X218">
            <v>0</v>
          </cell>
          <cell r="Y218">
            <v>1</v>
          </cell>
          <cell r="Z218">
            <v>0</v>
          </cell>
          <cell r="AA218">
            <v>0</v>
          </cell>
          <cell r="AB218">
            <v>1</v>
          </cell>
          <cell r="AC218">
            <v>0</v>
          </cell>
          <cell r="AD218">
            <v>1</v>
          </cell>
          <cell r="AE218">
            <v>0</v>
          </cell>
          <cell r="AF218">
            <v>0</v>
          </cell>
          <cell r="AG218">
            <v>0</v>
          </cell>
          <cell r="AH218">
            <v>1</v>
          </cell>
          <cell r="AI218">
            <v>0</v>
          </cell>
          <cell r="AJ218">
            <v>-1</v>
          </cell>
          <cell r="AK218">
            <v>0</v>
          </cell>
          <cell r="AL218">
            <v>-1</v>
          </cell>
          <cell r="AM218">
            <v>0</v>
          </cell>
          <cell r="AN218">
            <v>0</v>
          </cell>
          <cell r="AO218">
            <v>0</v>
          </cell>
          <cell r="AP218">
            <v>-1</v>
          </cell>
          <cell r="AQ218">
            <v>0</v>
          </cell>
          <cell r="AR218">
            <v>-1</v>
          </cell>
          <cell r="AS218">
            <v>0</v>
          </cell>
          <cell r="AT218">
            <v>-1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-1</v>
          </cell>
          <cell r="BA218">
            <v>0</v>
          </cell>
          <cell r="BB218">
            <v>-2</v>
          </cell>
          <cell r="BC218">
            <v>1</v>
          </cell>
          <cell r="BD218">
            <v>-2</v>
          </cell>
          <cell r="BE218">
            <v>-2</v>
          </cell>
          <cell r="BF218">
            <v>0</v>
          </cell>
          <cell r="BG218">
            <v>-2</v>
          </cell>
          <cell r="BH218">
            <v>-2</v>
          </cell>
          <cell r="BI218">
            <v>-1</v>
          </cell>
          <cell r="BJ218">
            <v>1</v>
          </cell>
          <cell r="BK218">
            <v>2</v>
          </cell>
          <cell r="BL218">
            <v>0</v>
          </cell>
          <cell r="BM218">
            <v>0.4</v>
          </cell>
        </row>
        <row r="219">
          <cell r="S219" t="str">
            <v>Comprobación ajustes simultáneas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-0.2</v>
          </cell>
          <cell r="BD219">
            <v>0.4</v>
          </cell>
          <cell r="BE219">
            <v>0.2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P219">
            <v>0.83</v>
          </cell>
          <cell r="BQ219">
            <v>0.80900000000000005</v>
          </cell>
          <cell r="BU219">
            <v>2.1000000000000001E-2</v>
          </cell>
        </row>
        <row r="220">
          <cell r="R220" t="str">
            <v>RECGEST</v>
          </cell>
          <cell r="S220" t="str">
            <v>RECURSOS GESTIONADOS</v>
          </cell>
          <cell r="V220">
            <v>37674066</v>
          </cell>
          <cell r="W220">
            <v>33288561</v>
          </cell>
          <cell r="X220">
            <v>37326363</v>
          </cell>
          <cell r="Y220">
            <v>39963344</v>
          </cell>
          <cell r="Z220">
            <v>39117453</v>
          </cell>
          <cell r="AA220">
            <v>39342412</v>
          </cell>
          <cell r="AB220">
            <v>38416281</v>
          </cell>
          <cell r="AC220">
            <v>38736997</v>
          </cell>
          <cell r="AD220">
            <v>38151432</v>
          </cell>
          <cell r="AE220">
            <v>38238440</v>
          </cell>
          <cell r="AF220">
            <v>38894317</v>
          </cell>
          <cell r="AG220">
            <v>39279224</v>
          </cell>
          <cell r="AH220">
            <v>39453945</v>
          </cell>
          <cell r="AI220">
            <v>40192764</v>
          </cell>
          <cell r="AJ220">
            <v>42185955</v>
          </cell>
          <cell r="AK220">
            <v>43167771</v>
          </cell>
          <cell r="AL220">
            <v>43129655</v>
          </cell>
          <cell r="AM220">
            <v>44268647</v>
          </cell>
          <cell r="AN220">
            <v>44597330</v>
          </cell>
          <cell r="AO220">
            <v>45387775</v>
          </cell>
          <cell r="AP220">
            <v>45933925</v>
          </cell>
          <cell r="AQ220">
            <v>48001101</v>
          </cell>
          <cell r="AR220">
            <v>48515377</v>
          </cell>
          <cell r="AS220">
            <v>52809355</v>
          </cell>
          <cell r="AT220">
            <v>53003673</v>
          </cell>
          <cell r="AU220">
            <v>54164919</v>
          </cell>
          <cell r="AV220">
            <v>55134951</v>
          </cell>
          <cell r="AW220">
            <v>56805887</v>
          </cell>
          <cell r="AX220">
            <v>58494663</v>
          </cell>
          <cell r="AY220">
            <v>59636813</v>
          </cell>
          <cell r="AZ220">
            <v>59311412</v>
          </cell>
          <cell r="BA220">
            <v>60322395</v>
          </cell>
          <cell r="BB220">
            <v>61157377</v>
          </cell>
          <cell r="BC220">
            <v>61018669</v>
          </cell>
          <cell r="BD220">
            <v>62319527</v>
          </cell>
          <cell r="BE220">
            <v>61251946</v>
          </cell>
          <cell r="BF220">
            <v>60210377</v>
          </cell>
          <cell r="BG220">
            <v>60673143</v>
          </cell>
          <cell r="BH220">
            <v>61245829</v>
          </cell>
          <cell r="BI220">
            <v>61882567</v>
          </cell>
          <cell r="BJ220">
            <v>62932209</v>
          </cell>
          <cell r="BK220">
            <v>64750539</v>
          </cell>
          <cell r="BL220">
            <v>65396610</v>
          </cell>
          <cell r="BM220">
            <v>67132263</v>
          </cell>
          <cell r="BP220">
            <v>67132263</v>
          </cell>
          <cell r="BQ220">
            <v>61882567</v>
          </cell>
          <cell r="BR220">
            <v>64750539</v>
          </cell>
          <cell r="BS220">
            <v>65396610</v>
          </cell>
          <cell r="BT220">
            <v>60673143</v>
          </cell>
          <cell r="BU220">
            <v>5249696</v>
          </cell>
          <cell r="BV220">
            <v>8.5000000000000006E-2</v>
          </cell>
          <cell r="BW220">
            <v>2381724</v>
          </cell>
          <cell r="BX220">
            <v>3.6999999999999998E-2</v>
          </cell>
          <cell r="BY220">
            <v>1735653</v>
          </cell>
          <cell r="BZ220">
            <v>4077396</v>
          </cell>
          <cell r="CA220">
            <v>6.7000000000000004E-2</v>
          </cell>
        </row>
        <row r="221">
          <cell r="R221" t="str">
            <v>RecBalT</v>
          </cell>
          <cell r="S221" t="str">
            <v>RECURSOS DE BALANCE TOTAL</v>
          </cell>
          <cell r="V221">
            <v>35639832</v>
          </cell>
          <cell r="W221">
            <v>30965519</v>
          </cell>
          <cell r="X221">
            <v>34802648</v>
          </cell>
          <cell r="Y221">
            <v>37428939</v>
          </cell>
          <cell r="Z221">
            <v>36615537</v>
          </cell>
          <cell r="AA221">
            <v>36735045</v>
          </cell>
          <cell r="AB221">
            <v>35702795</v>
          </cell>
          <cell r="AC221">
            <v>35924720</v>
          </cell>
          <cell r="AD221">
            <v>35139718</v>
          </cell>
          <cell r="AE221">
            <v>34996932</v>
          </cell>
          <cell r="AF221">
            <v>35336210</v>
          </cell>
          <cell r="AG221">
            <v>35543151</v>
          </cell>
          <cell r="AH221">
            <v>35572411</v>
          </cell>
          <cell r="AI221">
            <v>36066197</v>
          </cell>
          <cell r="AJ221">
            <v>37844212</v>
          </cell>
          <cell r="AK221">
            <v>38738864</v>
          </cell>
          <cell r="AL221">
            <v>38647007</v>
          </cell>
          <cell r="AM221">
            <v>39975488</v>
          </cell>
          <cell r="AN221">
            <v>40184167</v>
          </cell>
          <cell r="AO221">
            <v>40850138</v>
          </cell>
          <cell r="AP221">
            <v>41285705</v>
          </cell>
          <cell r="AQ221">
            <v>43150532</v>
          </cell>
          <cell r="AR221">
            <v>44016643</v>
          </cell>
          <cell r="AS221">
            <v>48154332</v>
          </cell>
          <cell r="AT221">
            <v>48231343</v>
          </cell>
          <cell r="AU221">
            <v>49108692</v>
          </cell>
          <cell r="AV221">
            <v>49698330</v>
          </cell>
          <cell r="AW221">
            <v>50995639</v>
          </cell>
          <cell r="AX221">
            <v>52380241</v>
          </cell>
          <cell r="AY221">
            <v>53231970</v>
          </cell>
          <cell r="AZ221">
            <v>53044022</v>
          </cell>
          <cell r="BA221">
            <v>54310710</v>
          </cell>
          <cell r="BB221">
            <v>54996309</v>
          </cell>
          <cell r="BC221">
            <v>53984618</v>
          </cell>
          <cell r="BD221">
            <v>54605946</v>
          </cell>
          <cell r="BE221">
            <v>53072300</v>
          </cell>
          <cell r="BF221">
            <v>51851820</v>
          </cell>
          <cell r="BG221">
            <v>51860434</v>
          </cell>
          <cell r="BH221">
            <v>51944887</v>
          </cell>
          <cell r="BI221">
            <v>52107629</v>
          </cell>
          <cell r="BJ221">
            <v>52555448</v>
          </cell>
          <cell r="BK221">
            <v>53968252</v>
          </cell>
          <cell r="BL221">
            <v>53952897</v>
          </cell>
          <cell r="BM221">
            <v>54994798</v>
          </cell>
          <cell r="BP221">
            <v>54994798</v>
          </cell>
          <cell r="BQ221">
            <v>52107629</v>
          </cell>
          <cell r="BR221">
            <v>53968252</v>
          </cell>
          <cell r="BS221">
            <v>53952897</v>
          </cell>
          <cell r="BT221">
            <v>51860434</v>
          </cell>
          <cell r="BU221">
            <v>2887169</v>
          </cell>
          <cell r="BV221">
            <v>5.5E-2</v>
          </cell>
          <cell r="BW221">
            <v>1026546</v>
          </cell>
          <cell r="BX221">
            <v>1.9E-2</v>
          </cell>
          <cell r="BY221">
            <v>1041901</v>
          </cell>
          <cell r="BZ221">
            <v>2107818</v>
          </cell>
          <cell r="CA221">
            <v>4.1000000000000002E-2</v>
          </cell>
        </row>
        <row r="222">
          <cell r="R222" t="str">
            <v>RecBalRFB</v>
          </cell>
          <cell r="S222" t="str">
            <v>Recursos de Balance + Recursos Fuera de Balance</v>
          </cell>
          <cell r="V222">
            <v>37674066</v>
          </cell>
          <cell r="W222">
            <v>33288561</v>
          </cell>
          <cell r="X222">
            <v>37326363</v>
          </cell>
          <cell r="Y222">
            <v>39963344</v>
          </cell>
          <cell r="Z222">
            <v>39117453</v>
          </cell>
          <cell r="AA222">
            <v>39342412</v>
          </cell>
          <cell r="AB222">
            <v>38416281</v>
          </cell>
          <cell r="AC222">
            <v>38736997</v>
          </cell>
          <cell r="AD222">
            <v>38151432</v>
          </cell>
          <cell r="AE222">
            <v>38238440</v>
          </cell>
          <cell r="AF222">
            <v>38894317</v>
          </cell>
          <cell r="AG222">
            <v>39279224</v>
          </cell>
          <cell r="AH222">
            <v>39453945</v>
          </cell>
          <cell r="AI222">
            <v>40192764</v>
          </cell>
          <cell r="AJ222">
            <v>42185955</v>
          </cell>
          <cell r="AK222">
            <v>43167771</v>
          </cell>
          <cell r="AL222">
            <v>43129655</v>
          </cell>
          <cell r="AM222">
            <v>44268647</v>
          </cell>
          <cell r="AN222">
            <v>44597330</v>
          </cell>
          <cell r="AO222">
            <v>45387775</v>
          </cell>
          <cell r="AP222">
            <v>45933925</v>
          </cell>
          <cell r="AQ222">
            <v>48001101</v>
          </cell>
          <cell r="AR222">
            <v>48515377</v>
          </cell>
          <cell r="AS222">
            <v>52809355</v>
          </cell>
          <cell r="AT222">
            <v>53003673</v>
          </cell>
          <cell r="AU222">
            <v>54164919</v>
          </cell>
          <cell r="AV222">
            <v>55134951</v>
          </cell>
          <cell r="AW222">
            <v>56805887</v>
          </cell>
          <cell r="AX222">
            <v>58494663</v>
          </cell>
          <cell r="AY222">
            <v>59636813</v>
          </cell>
          <cell r="AZ222">
            <v>59311412</v>
          </cell>
          <cell r="BA222">
            <v>60322395</v>
          </cell>
          <cell r="BB222">
            <v>61157377</v>
          </cell>
          <cell r="BC222">
            <v>61018669</v>
          </cell>
          <cell r="BD222">
            <v>62319527</v>
          </cell>
          <cell r="BE222">
            <v>61251946</v>
          </cell>
          <cell r="BF222">
            <v>60210377</v>
          </cell>
          <cell r="BG222">
            <v>60673143</v>
          </cell>
          <cell r="BH222">
            <v>61245829</v>
          </cell>
          <cell r="BI222">
            <v>61882567</v>
          </cell>
          <cell r="BJ222">
            <v>62932209</v>
          </cell>
          <cell r="BK222">
            <v>64750539</v>
          </cell>
          <cell r="BL222">
            <v>65396610</v>
          </cell>
          <cell r="BM222">
            <v>67132263</v>
          </cell>
          <cell r="BP222">
            <v>67132263</v>
          </cell>
          <cell r="BQ222">
            <v>61882567</v>
          </cell>
          <cell r="BR222">
            <v>64750539</v>
          </cell>
          <cell r="BS222">
            <v>65396610</v>
          </cell>
          <cell r="BT222">
            <v>60673143</v>
          </cell>
          <cell r="BU222">
            <v>5249696</v>
          </cell>
          <cell r="BV222">
            <v>8.5000000000000006E-2</v>
          </cell>
          <cell r="BW222">
            <v>2381724</v>
          </cell>
          <cell r="BX222">
            <v>3.6999999999999998E-2</v>
          </cell>
          <cell r="BY222">
            <v>1735653</v>
          </cell>
          <cell r="BZ222">
            <v>4077396</v>
          </cell>
          <cell r="CA222">
            <v>6.7000000000000004E-2</v>
          </cell>
        </row>
        <row r="223">
          <cell r="R223" t="str">
            <v>RecBalMINRFB</v>
          </cell>
          <cell r="S223" t="str">
            <v>Recursos minoristas+Recursos Fuera de Balance</v>
          </cell>
          <cell r="V223">
            <v>26547203</v>
          </cell>
          <cell r="W223">
            <v>27361747</v>
          </cell>
          <cell r="X223">
            <v>27778364</v>
          </cell>
          <cell r="Y223">
            <v>28102578</v>
          </cell>
          <cell r="Z223">
            <v>27405780</v>
          </cell>
          <cell r="AA223">
            <v>27946038</v>
          </cell>
          <cell r="AB223">
            <v>28100562</v>
          </cell>
          <cell r="AC223">
            <v>28455166</v>
          </cell>
          <cell r="AD223">
            <v>28507358</v>
          </cell>
          <cell r="AE223">
            <v>28594918</v>
          </cell>
          <cell r="AF223">
            <v>29208375</v>
          </cell>
          <cell r="AG223">
            <v>30094526</v>
          </cell>
          <cell r="AH223">
            <v>30226375</v>
          </cell>
          <cell r="AI223">
            <v>30067461</v>
          </cell>
          <cell r="AJ223">
            <v>30717587</v>
          </cell>
          <cell r="AK223">
            <v>32123173</v>
          </cell>
          <cell r="AL223">
            <v>32299226</v>
          </cell>
          <cell r="AM223">
            <v>32791812</v>
          </cell>
          <cell r="AN223">
            <v>33596992</v>
          </cell>
          <cell r="AO223">
            <v>34337074</v>
          </cell>
          <cell r="AP223">
            <v>34886451</v>
          </cell>
          <cell r="AQ223">
            <v>35412016</v>
          </cell>
          <cell r="AR223">
            <v>36141898</v>
          </cell>
          <cell r="AS223">
            <v>37994605</v>
          </cell>
          <cell r="AT223">
            <v>39665328</v>
          </cell>
          <cell r="AU223">
            <v>40311575</v>
          </cell>
          <cell r="AV223">
            <v>41685309</v>
          </cell>
          <cell r="AW223">
            <v>43236110</v>
          </cell>
          <cell r="AX223">
            <v>44466309</v>
          </cell>
          <cell r="AY223">
            <v>45145208</v>
          </cell>
          <cell r="AZ223">
            <v>46220046</v>
          </cell>
          <cell r="BA223">
            <v>47187913</v>
          </cell>
          <cell r="BB223">
            <v>47012285</v>
          </cell>
          <cell r="BC223">
            <v>47283573</v>
          </cell>
          <cell r="BD223">
            <v>48741182</v>
          </cell>
          <cell r="BE223">
            <v>50414220</v>
          </cell>
          <cell r="BF223">
            <v>51185162</v>
          </cell>
          <cell r="BG223">
            <v>52302639</v>
          </cell>
          <cell r="BH223">
            <v>52565321</v>
          </cell>
          <cell r="BI223">
            <v>54659890</v>
          </cell>
          <cell r="BJ223">
            <v>55589101</v>
          </cell>
          <cell r="BK223">
            <v>57952219</v>
          </cell>
          <cell r="BL223">
            <v>58396783</v>
          </cell>
          <cell r="BM223">
            <v>60426815</v>
          </cell>
          <cell r="BP223">
            <v>60426815</v>
          </cell>
          <cell r="BQ223">
            <v>54659890</v>
          </cell>
          <cell r="BR223">
            <v>57952219</v>
          </cell>
          <cell r="BS223">
            <v>58396783</v>
          </cell>
          <cell r="BT223">
            <v>52302639</v>
          </cell>
          <cell r="BU223">
            <v>5766925</v>
          </cell>
          <cell r="BV223">
            <v>0.106</v>
          </cell>
          <cell r="BW223">
            <v>2474596</v>
          </cell>
          <cell r="BX223">
            <v>4.2999999999999997E-2</v>
          </cell>
          <cell r="BY223">
            <v>2030032</v>
          </cell>
          <cell r="BZ223">
            <v>5649580</v>
          </cell>
          <cell r="CA223">
            <v>0.108</v>
          </cell>
        </row>
        <row r="224">
          <cell r="R224" t="str">
            <v>RecBal</v>
          </cell>
          <cell r="S224" t="str">
            <v>RECURSOS DE BALANCE MINORISTA</v>
          </cell>
          <cell r="T224" t="str">
            <v>rbmin</v>
          </cell>
          <cell r="U224">
            <v>24106990</v>
          </cell>
          <cell r="V224">
            <v>24512969</v>
          </cell>
          <cell r="W224">
            <v>25038705</v>
          </cell>
          <cell r="X224">
            <v>25254649</v>
          </cell>
          <cell r="Y224">
            <v>25568173</v>
          </cell>
          <cell r="Z224">
            <v>24903864</v>
          </cell>
          <cell r="AA224">
            <v>25338671</v>
          </cell>
          <cell r="AB224">
            <v>25387076</v>
          </cell>
          <cell r="AC224">
            <v>25642889</v>
          </cell>
          <cell r="AD224">
            <v>25495644</v>
          </cell>
          <cell r="AE224">
            <v>25353410</v>
          </cell>
          <cell r="AF224">
            <v>25650268</v>
          </cell>
          <cell r="AG224">
            <v>26358453</v>
          </cell>
          <cell r="AH224">
            <v>26344841</v>
          </cell>
          <cell r="AI224">
            <v>25940894</v>
          </cell>
          <cell r="AJ224">
            <v>26375844</v>
          </cell>
          <cell r="AK224">
            <v>27694266</v>
          </cell>
          <cell r="AL224">
            <v>27816578</v>
          </cell>
          <cell r="AM224">
            <v>28498653</v>
          </cell>
          <cell r="AN224">
            <v>29183829</v>
          </cell>
          <cell r="AO224">
            <v>29799437</v>
          </cell>
          <cell r="AP224">
            <v>30238231</v>
          </cell>
          <cell r="AQ224">
            <v>30561447</v>
          </cell>
          <cell r="AR224">
            <v>31643164</v>
          </cell>
          <cell r="AS224">
            <v>33339582</v>
          </cell>
          <cell r="AT224">
            <v>34892998</v>
          </cell>
          <cell r="AU224">
            <v>35255348</v>
          </cell>
          <cell r="AV224">
            <v>36248688</v>
          </cell>
          <cell r="AW224">
            <v>37425862</v>
          </cell>
          <cell r="AX224">
            <v>38351887</v>
          </cell>
          <cell r="AY224">
            <v>38740365</v>
          </cell>
          <cell r="AZ224">
            <v>39952656</v>
          </cell>
          <cell r="BA224">
            <v>41176228</v>
          </cell>
          <cell r="BB224">
            <v>40851217</v>
          </cell>
          <cell r="BC224">
            <v>40249522</v>
          </cell>
          <cell r="BD224">
            <v>41027601</v>
          </cell>
          <cell r="BE224">
            <v>42234574</v>
          </cell>
          <cell r="BF224">
            <v>42826605</v>
          </cell>
          <cell r="BG224">
            <v>43489930</v>
          </cell>
          <cell r="BH224">
            <v>43264379</v>
          </cell>
          <cell r="BI224">
            <v>44884952</v>
          </cell>
          <cell r="BJ224">
            <v>45212340</v>
          </cell>
          <cell r="BK224">
            <v>47169932</v>
          </cell>
          <cell r="BL224">
            <v>46953070</v>
          </cell>
          <cell r="BM224">
            <v>48289350</v>
          </cell>
          <cell r="BN224">
            <v>0.878</v>
          </cell>
          <cell r="BP224">
            <v>48289350</v>
          </cell>
          <cell r="BQ224">
            <v>44884952</v>
          </cell>
          <cell r="BR224">
            <v>47169932</v>
          </cell>
          <cell r="BS224">
            <v>46953070</v>
          </cell>
          <cell r="BT224">
            <v>43489930</v>
          </cell>
          <cell r="BU224">
            <v>3404398</v>
          </cell>
          <cell r="BV224">
            <v>7.5999999999999998E-2</v>
          </cell>
          <cell r="BW224">
            <v>1119418</v>
          </cell>
          <cell r="BX224">
            <v>2.4E-2</v>
          </cell>
          <cell r="BY224">
            <v>1336280</v>
          </cell>
          <cell r="BZ224">
            <v>3680002</v>
          </cell>
          <cell r="CA224">
            <v>8.5000000000000006E-2</v>
          </cell>
        </row>
        <row r="225">
          <cell r="R225" t="str">
            <v>RACAP</v>
          </cell>
          <cell r="S225" t="str">
            <v xml:space="preserve">  Administraciones públicas (090)</v>
          </cell>
          <cell r="X225">
            <v>1064803</v>
          </cell>
          <cell r="Y225">
            <v>1262972</v>
          </cell>
          <cell r="Z225">
            <v>1069221</v>
          </cell>
          <cell r="AA225">
            <v>1215854</v>
          </cell>
          <cell r="AB225">
            <v>1099249</v>
          </cell>
          <cell r="AC225">
            <v>1225728</v>
          </cell>
          <cell r="AD225">
            <v>1361090</v>
          </cell>
          <cell r="AE225">
            <v>1295536</v>
          </cell>
          <cell r="AF225">
            <v>1302506</v>
          </cell>
          <cell r="AG225">
            <v>1597670</v>
          </cell>
          <cell r="AH225">
            <v>1788564</v>
          </cell>
          <cell r="AI225">
            <v>1426019</v>
          </cell>
          <cell r="AJ225">
            <v>1524186</v>
          </cell>
          <cell r="AK225">
            <v>2216779</v>
          </cell>
          <cell r="AL225">
            <v>2358029</v>
          </cell>
          <cell r="AM225">
            <v>2486776</v>
          </cell>
          <cell r="AN225">
            <v>2411453</v>
          </cell>
          <cell r="AO225">
            <v>2398529</v>
          </cell>
          <cell r="AP225">
            <v>3119034</v>
          </cell>
          <cell r="AQ225">
            <v>2885869</v>
          </cell>
          <cell r="AR225">
            <v>2855961</v>
          </cell>
          <cell r="AS225">
            <v>3128201</v>
          </cell>
          <cell r="AT225">
            <v>4199283</v>
          </cell>
          <cell r="AU225">
            <v>3751905</v>
          </cell>
          <cell r="AV225">
            <v>3891773</v>
          </cell>
          <cell r="AW225">
            <v>4231448</v>
          </cell>
          <cell r="AX225">
            <v>4799650</v>
          </cell>
          <cell r="AY225">
            <v>4679220</v>
          </cell>
          <cell r="AZ225">
            <v>4618857</v>
          </cell>
          <cell r="BA225">
            <v>5040120</v>
          </cell>
          <cell r="BB225">
            <v>4898390</v>
          </cell>
          <cell r="BC225">
            <v>4955072</v>
          </cell>
          <cell r="BD225">
            <v>5362126</v>
          </cell>
          <cell r="BE225">
            <v>5501411</v>
          </cell>
          <cell r="BF225">
            <v>6009250</v>
          </cell>
          <cell r="BG225">
            <v>5471145</v>
          </cell>
          <cell r="BH225">
            <v>4411301</v>
          </cell>
          <cell r="BI225">
            <v>4515584</v>
          </cell>
          <cell r="BJ225">
            <v>4937032</v>
          </cell>
          <cell r="BK225">
            <v>5380026</v>
          </cell>
          <cell r="BL225">
            <v>4982604</v>
          </cell>
          <cell r="BM225">
            <v>5100927</v>
          </cell>
          <cell r="BN225">
            <v>75403671.563199997</v>
          </cell>
          <cell r="BP225">
            <v>5100927</v>
          </cell>
          <cell r="BQ225">
            <v>4515584</v>
          </cell>
          <cell r="BR225">
            <v>5380026</v>
          </cell>
          <cell r="BS225">
            <v>4982604</v>
          </cell>
          <cell r="BT225">
            <v>5471145</v>
          </cell>
          <cell r="BU225">
            <v>585343</v>
          </cell>
          <cell r="BW225">
            <v>-279099</v>
          </cell>
          <cell r="BY225">
            <v>118323</v>
          </cell>
        </row>
        <row r="226">
          <cell r="R226" t="str">
            <v>RACSF</v>
          </cell>
          <cell r="S226" t="str">
            <v xml:space="preserve">  Otras sociedades financieras (110)</v>
          </cell>
          <cell r="X226">
            <v>262174</v>
          </cell>
          <cell r="Y226">
            <v>274612</v>
          </cell>
          <cell r="Z226">
            <v>265867</v>
          </cell>
          <cell r="AA226">
            <v>273663</v>
          </cell>
          <cell r="AB226">
            <v>327433</v>
          </cell>
          <cell r="AC226">
            <v>300338</v>
          </cell>
          <cell r="AD226">
            <v>333407</v>
          </cell>
          <cell r="AE226">
            <v>311704</v>
          </cell>
          <cell r="AF226">
            <v>295431</v>
          </cell>
          <cell r="AG226">
            <v>284603</v>
          </cell>
          <cell r="AH226">
            <v>289362</v>
          </cell>
          <cell r="AI226">
            <v>230849</v>
          </cell>
          <cell r="AJ226">
            <v>310105</v>
          </cell>
          <cell r="AK226">
            <v>289567</v>
          </cell>
          <cell r="AL226">
            <v>301656</v>
          </cell>
          <cell r="AM226">
            <v>293769</v>
          </cell>
          <cell r="AN226">
            <v>339543</v>
          </cell>
          <cell r="AO226">
            <v>314838</v>
          </cell>
          <cell r="AP226">
            <v>264188</v>
          </cell>
          <cell r="AQ226">
            <v>292291</v>
          </cell>
          <cell r="AR226">
            <v>273328</v>
          </cell>
          <cell r="AS226">
            <v>243871</v>
          </cell>
          <cell r="AT226">
            <v>257383</v>
          </cell>
          <cell r="AU226">
            <v>248777</v>
          </cell>
          <cell r="AV226">
            <v>289499</v>
          </cell>
          <cell r="AW226">
            <v>280331</v>
          </cell>
          <cell r="AX226">
            <v>242889</v>
          </cell>
          <cell r="AY226">
            <v>213608</v>
          </cell>
          <cell r="AZ226">
            <v>246882</v>
          </cell>
          <cell r="BA226">
            <v>227217</v>
          </cell>
          <cell r="BB226">
            <v>115411</v>
          </cell>
          <cell r="BC226">
            <v>136985</v>
          </cell>
          <cell r="BD226">
            <v>103019</v>
          </cell>
          <cell r="BE226">
            <v>93455</v>
          </cell>
          <cell r="BF226">
            <v>94959</v>
          </cell>
          <cell r="BG226">
            <v>146316</v>
          </cell>
          <cell r="BH226">
            <v>115656</v>
          </cell>
          <cell r="BI226">
            <v>120800</v>
          </cell>
          <cell r="BJ226">
            <v>108578</v>
          </cell>
          <cell r="BK226">
            <v>114271</v>
          </cell>
          <cell r="BL226">
            <v>113695</v>
          </cell>
          <cell r="BM226">
            <v>121884</v>
          </cell>
          <cell r="BP226">
            <v>121884</v>
          </cell>
          <cell r="BQ226">
            <v>120800</v>
          </cell>
          <cell r="BR226">
            <v>114271</v>
          </cell>
          <cell r="BS226">
            <v>113695</v>
          </cell>
          <cell r="BT226">
            <v>146316</v>
          </cell>
          <cell r="BU226">
            <v>1084</v>
          </cell>
          <cell r="BW226">
            <v>7613</v>
          </cell>
          <cell r="BY226">
            <v>8189</v>
          </cell>
        </row>
        <row r="227">
          <cell r="R227" t="str">
            <v>RACSNF</v>
          </cell>
          <cell r="S227" t="str">
            <v xml:space="preserve">  Sociedades no financieras (120)</v>
          </cell>
          <cell r="X227">
            <v>3723279</v>
          </cell>
          <cell r="Y227">
            <v>3880537</v>
          </cell>
          <cell r="Z227">
            <v>3829526</v>
          </cell>
          <cell r="AA227">
            <v>3891473</v>
          </cell>
          <cell r="AB227">
            <v>4049657</v>
          </cell>
          <cell r="AC227">
            <v>4221631</v>
          </cell>
          <cell r="AD227">
            <v>4261570</v>
          </cell>
          <cell r="AE227">
            <v>4263450</v>
          </cell>
          <cell r="AF227">
            <v>4566937</v>
          </cell>
          <cell r="AG227">
            <v>4849304</v>
          </cell>
          <cell r="AH227">
            <v>4898441</v>
          </cell>
          <cell r="AI227">
            <v>4819242</v>
          </cell>
          <cell r="AJ227">
            <v>4968584</v>
          </cell>
          <cell r="AK227">
            <v>5276912</v>
          </cell>
          <cell r="AL227">
            <v>5458904</v>
          </cell>
          <cell r="AM227">
            <v>5600774</v>
          </cell>
          <cell r="AN227">
            <v>5994501</v>
          </cell>
          <cell r="AO227">
            <v>6182599</v>
          </cell>
          <cell r="AP227">
            <v>6217578</v>
          </cell>
          <cell r="AQ227">
            <v>6204584</v>
          </cell>
          <cell r="AR227">
            <v>6587441</v>
          </cell>
          <cell r="AS227">
            <v>7379023</v>
          </cell>
          <cell r="AT227">
            <v>7651918</v>
          </cell>
          <cell r="AU227">
            <v>7889785</v>
          </cell>
          <cell r="AV227">
            <v>8225981</v>
          </cell>
          <cell r="AW227">
            <v>8592225</v>
          </cell>
          <cell r="AX227">
            <v>8877594</v>
          </cell>
          <cell r="AY227">
            <v>8857417</v>
          </cell>
          <cell r="AZ227">
            <v>9323272</v>
          </cell>
          <cell r="BA227">
            <v>9567259</v>
          </cell>
          <cell r="BB227">
            <v>9668953</v>
          </cell>
          <cell r="BC227">
            <v>8710832</v>
          </cell>
          <cell r="BD227">
            <v>8975432</v>
          </cell>
          <cell r="BE227">
            <v>9455752</v>
          </cell>
          <cell r="BF227">
            <v>9544434</v>
          </cell>
          <cell r="BG227">
            <v>10011287</v>
          </cell>
          <cell r="BH227">
            <v>10000138</v>
          </cell>
          <cell r="BI227">
            <v>10640381</v>
          </cell>
          <cell r="BJ227">
            <v>10962044</v>
          </cell>
          <cell r="BK227">
            <v>11852565</v>
          </cell>
          <cell r="BL227">
            <v>11614661</v>
          </cell>
          <cell r="BM227">
            <v>12259870</v>
          </cell>
          <cell r="BP227">
            <v>12259870</v>
          </cell>
          <cell r="BQ227">
            <v>10640381</v>
          </cell>
          <cell r="BR227">
            <v>11852565</v>
          </cell>
          <cell r="BS227">
            <v>11614661</v>
          </cell>
          <cell r="BT227">
            <v>10011287</v>
          </cell>
          <cell r="BU227">
            <v>1619489</v>
          </cell>
          <cell r="BW227">
            <v>407305</v>
          </cell>
          <cell r="BY227">
            <v>645209</v>
          </cell>
        </row>
        <row r="228">
          <cell r="R228" t="str">
            <v>RACHO</v>
          </cell>
          <cell r="S228" t="str">
            <v xml:space="preserve">  Hogares (130)</v>
          </cell>
          <cell r="X228">
            <v>20204393</v>
          </cell>
          <cell r="Y228">
            <v>20150052</v>
          </cell>
          <cell r="Z228">
            <v>19739250</v>
          </cell>
          <cell r="AA228">
            <v>19957681</v>
          </cell>
          <cell r="AB228">
            <v>19910737</v>
          </cell>
          <cell r="AC228">
            <v>19895192</v>
          </cell>
          <cell r="AD228">
            <v>19539577</v>
          </cell>
          <cell r="AE228">
            <v>19482720</v>
          </cell>
          <cell r="AF228">
            <v>19485394</v>
          </cell>
          <cell r="AG228">
            <v>19626876</v>
          </cell>
          <cell r="AH228">
            <v>19368474</v>
          </cell>
          <cell r="AI228">
            <v>19464784</v>
          </cell>
          <cell r="AJ228">
            <v>19572969</v>
          </cell>
          <cell r="AK228">
            <v>19911008</v>
          </cell>
          <cell r="AL228">
            <v>19697989</v>
          </cell>
          <cell r="AM228">
            <v>20117334</v>
          </cell>
          <cell r="AN228">
            <v>20438332</v>
          </cell>
          <cell r="AO228">
            <v>20903471</v>
          </cell>
          <cell r="AP228">
            <v>20637431</v>
          </cell>
          <cell r="AQ228">
            <v>21178703</v>
          </cell>
          <cell r="AR228">
            <v>21926434</v>
          </cell>
          <cell r="AS228">
            <v>22588487</v>
          </cell>
          <cell r="AT228">
            <v>22784414</v>
          </cell>
          <cell r="AU228">
            <v>23364881</v>
          </cell>
          <cell r="AV228">
            <v>23841435</v>
          </cell>
          <cell r="AW228">
            <v>24321858</v>
          </cell>
          <cell r="AX228">
            <v>24431754</v>
          </cell>
          <cell r="AY228">
            <v>24990120</v>
          </cell>
          <cell r="AZ228">
            <v>25763645</v>
          </cell>
          <cell r="BA228">
            <v>26341632</v>
          </cell>
          <cell r="BB228">
            <v>26168463</v>
          </cell>
          <cell r="BC228">
            <v>26446633</v>
          </cell>
          <cell r="BD228">
            <v>26587024</v>
          </cell>
          <cell r="BE228">
            <v>27183956</v>
          </cell>
          <cell r="BF228">
            <v>27177962</v>
          </cell>
          <cell r="BG228">
            <v>27861182</v>
          </cell>
          <cell r="BH228">
            <v>28737284</v>
          </cell>
          <cell r="BI228">
            <v>29608187</v>
          </cell>
          <cell r="BJ228">
            <v>29204686</v>
          </cell>
          <cell r="BK228">
            <v>29823070</v>
          </cell>
          <cell r="BL228">
            <v>30242110</v>
          </cell>
          <cell r="BM228">
            <v>30806669</v>
          </cell>
          <cell r="BP228">
            <v>30806669</v>
          </cell>
          <cell r="BQ228">
            <v>29608187</v>
          </cell>
          <cell r="BR228">
            <v>29823070</v>
          </cell>
          <cell r="BS228">
            <v>30242110</v>
          </cell>
          <cell r="BT228">
            <v>27861182</v>
          </cell>
          <cell r="BU228">
            <v>1198482</v>
          </cell>
          <cell r="BW228">
            <v>983599</v>
          </cell>
          <cell r="BY228">
            <v>564559</v>
          </cell>
        </row>
        <row r="229">
          <cell r="S229" t="str">
            <v>comprobación recursos de balance minoristas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</row>
        <row r="230">
          <cell r="R230" t="str">
            <v>RAC</v>
          </cell>
          <cell r="S230" t="str">
            <v>RECURSOS AJENOS DE CLIENTES</v>
          </cell>
          <cell r="T230" t="str">
            <v>rac</v>
          </cell>
          <cell r="U230">
            <v>24106990</v>
          </cell>
          <cell r="V230">
            <v>24512969</v>
          </cell>
          <cell r="W230">
            <v>24967540</v>
          </cell>
          <cell r="X230">
            <v>25223175</v>
          </cell>
          <cell r="Y230">
            <v>25509467</v>
          </cell>
          <cell r="Z230">
            <v>24903454</v>
          </cell>
          <cell r="AA230">
            <v>25301735</v>
          </cell>
          <cell r="AB230">
            <v>25387076</v>
          </cell>
          <cell r="AC230">
            <v>25642889</v>
          </cell>
          <cell r="AD230">
            <v>25495644</v>
          </cell>
          <cell r="AE230">
            <v>25318081</v>
          </cell>
          <cell r="AF230">
            <v>25650268</v>
          </cell>
          <cell r="AG230">
            <v>26358453</v>
          </cell>
          <cell r="AH230">
            <v>26344841</v>
          </cell>
          <cell r="AI230">
            <v>25940894</v>
          </cell>
          <cell r="AJ230">
            <v>26375844</v>
          </cell>
          <cell r="AK230">
            <v>27694266</v>
          </cell>
          <cell r="AL230">
            <v>27816578</v>
          </cell>
          <cell r="AM230">
            <v>28498653</v>
          </cell>
          <cell r="AN230">
            <v>29183829</v>
          </cell>
          <cell r="AO230">
            <v>29799437</v>
          </cell>
          <cell r="AP230">
            <v>30238231</v>
          </cell>
          <cell r="AQ230">
            <v>30561447</v>
          </cell>
          <cell r="AR230">
            <v>31643164</v>
          </cell>
          <cell r="AS230">
            <v>33339582</v>
          </cell>
          <cell r="AT230">
            <v>34892998</v>
          </cell>
          <cell r="AU230">
            <v>35255348</v>
          </cell>
          <cell r="AV230">
            <v>36248688</v>
          </cell>
          <cell r="AW230">
            <v>37425862</v>
          </cell>
          <cell r="AX230">
            <v>38351887</v>
          </cell>
          <cell r="AY230">
            <v>38740365</v>
          </cell>
          <cell r="AZ230">
            <v>39952656</v>
          </cell>
          <cell r="BA230">
            <v>41176228</v>
          </cell>
          <cell r="BB230">
            <v>40851217</v>
          </cell>
          <cell r="BC230">
            <v>40249522</v>
          </cell>
          <cell r="BD230">
            <v>41027601</v>
          </cell>
          <cell r="BE230">
            <v>42234574</v>
          </cell>
          <cell r="BF230">
            <v>42826605</v>
          </cell>
          <cell r="BG230">
            <v>43489930</v>
          </cell>
          <cell r="BH230">
            <v>43264379</v>
          </cell>
          <cell r="BI230">
            <v>44884952</v>
          </cell>
          <cell r="BJ230">
            <v>45212340</v>
          </cell>
          <cell r="BK230">
            <v>47169932</v>
          </cell>
          <cell r="BL230">
            <v>46953070</v>
          </cell>
          <cell r="BM230">
            <v>48289350</v>
          </cell>
          <cell r="BN230">
            <v>48380578</v>
          </cell>
          <cell r="BO230">
            <v>47307326</v>
          </cell>
          <cell r="BP230">
            <v>48289350</v>
          </cell>
          <cell r="BQ230">
            <v>44884952</v>
          </cell>
          <cell r="BR230">
            <v>47169932</v>
          </cell>
          <cell r="BS230">
            <v>46953070</v>
          </cell>
          <cell r="BT230">
            <v>43489930</v>
          </cell>
          <cell r="BU230">
            <v>3404398</v>
          </cell>
          <cell r="BV230">
            <v>7.5999999999999998E-2</v>
          </cell>
          <cell r="BW230">
            <v>1119418</v>
          </cell>
          <cell r="BX230">
            <v>2.4E-2</v>
          </cell>
          <cell r="BY230">
            <v>1336280</v>
          </cell>
          <cell r="BZ230">
            <v>3680002</v>
          </cell>
          <cell r="CA230">
            <v>8.5000000000000006E-2</v>
          </cell>
          <cell r="CB230">
            <v>2170514</v>
          </cell>
        </row>
        <row r="231">
          <cell r="R231" t="str">
            <v>rvista</v>
          </cell>
          <cell r="S231" t="str">
            <v>VISTA</v>
          </cell>
          <cell r="T231" t="str">
            <v>vista</v>
          </cell>
          <cell r="U231">
            <v>9816304</v>
          </cell>
          <cell r="V231">
            <v>10332190</v>
          </cell>
          <cell r="W231">
            <v>11432420</v>
          </cell>
          <cell r="X231">
            <v>11590831</v>
          </cell>
          <cell r="Y231">
            <v>12863006</v>
          </cell>
          <cell r="Z231">
            <v>12760154</v>
          </cell>
          <cell r="AA231">
            <v>13537763</v>
          </cell>
          <cell r="AB231">
            <v>14031067</v>
          </cell>
          <cell r="AC231">
            <v>15133507</v>
          </cell>
          <cell r="AD231">
            <v>15566672</v>
          </cell>
          <cell r="AE231">
            <v>16214090</v>
          </cell>
          <cell r="AF231">
            <v>17131410</v>
          </cell>
          <cell r="AG231">
            <v>18190153</v>
          </cell>
          <cell r="AH231">
            <v>18513655</v>
          </cell>
          <cell r="AI231">
            <v>18477886</v>
          </cell>
          <cell r="AJ231">
            <v>19215593</v>
          </cell>
          <cell r="AK231">
            <v>20526395</v>
          </cell>
          <cell r="AL231">
            <v>20724778</v>
          </cell>
          <cell r="AM231">
            <v>21472289</v>
          </cell>
          <cell r="AN231">
            <v>21980451</v>
          </cell>
          <cell r="AO231">
            <v>22757467</v>
          </cell>
          <cell r="AP231">
            <v>23413488</v>
          </cell>
          <cell r="AQ231">
            <v>23777663</v>
          </cell>
          <cell r="AR231">
            <v>25169550</v>
          </cell>
          <cell r="AS231">
            <v>27455991</v>
          </cell>
          <cell r="AT231">
            <v>29303876</v>
          </cell>
          <cell r="AU231">
            <v>29707433</v>
          </cell>
          <cell r="AV231">
            <v>31042719</v>
          </cell>
          <cell r="AW231">
            <v>32755208</v>
          </cell>
          <cell r="AX231">
            <v>33906123</v>
          </cell>
          <cell r="AY231">
            <v>34644088</v>
          </cell>
          <cell r="AZ231">
            <v>36137888</v>
          </cell>
          <cell r="BA231">
            <v>37551703</v>
          </cell>
          <cell r="BB231">
            <v>37431530</v>
          </cell>
          <cell r="BC231">
            <v>36774053</v>
          </cell>
          <cell r="BD231">
            <v>36857527</v>
          </cell>
          <cell r="BE231">
            <v>37055724</v>
          </cell>
          <cell r="BF231">
            <v>36692711</v>
          </cell>
          <cell r="BG231">
            <v>35857417</v>
          </cell>
          <cell r="BH231">
            <v>35133904</v>
          </cell>
          <cell r="BI231">
            <v>36331241</v>
          </cell>
          <cell r="BJ231">
            <v>36374542</v>
          </cell>
          <cell r="BK231">
            <v>38516787</v>
          </cell>
          <cell r="BL231">
            <v>38348256</v>
          </cell>
          <cell r="BM231">
            <v>40073826</v>
          </cell>
          <cell r="BP231">
            <v>40073826</v>
          </cell>
          <cell r="BQ231">
            <v>36331241</v>
          </cell>
          <cell r="BR231">
            <v>38516787</v>
          </cell>
          <cell r="BS231">
            <v>38348256</v>
          </cell>
          <cell r="BT231">
            <v>35857417</v>
          </cell>
          <cell r="BU231">
            <v>3742585</v>
          </cell>
          <cell r="BV231">
            <v>0.10299999999999999</v>
          </cell>
          <cell r="BW231">
            <v>1557039</v>
          </cell>
          <cell r="BX231">
            <v>0.04</v>
          </cell>
          <cell r="BY231">
            <v>1725570</v>
          </cell>
          <cell r="BZ231">
            <v>2659370</v>
          </cell>
          <cell r="CA231">
            <v>7.3999999999999996E-2</v>
          </cell>
          <cell r="CB231">
            <v>0.83</v>
          </cell>
          <cell r="CC231">
            <v>0.80900000000000005</v>
          </cell>
          <cell r="CD231">
            <v>2.1</v>
          </cell>
        </row>
        <row r="232">
          <cell r="R232" t="str">
            <v>RVistaAP</v>
          </cell>
          <cell r="S232" t="str">
            <v xml:space="preserve">  Administraciones públicas (090)</v>
          </cell>
          <cell r="X232">
            <v>690342</v>
          </cell>
          <cell r="Y232">
            <v>1034059</v>
          </cell>
          <cell r="Z232">
            <v>819737</v>
          </cell>
          <cell r="AA232">
            <v>1026822</v>
          </cell>
          <cell r="AB232">
            <v>875828</v>
          </cell>
          <cell r="AC232">
            <v>1010129</v>
          </cell>
          <cell r="AD232">
            <v>1129251</v>
          </cell>
          <cell r="AE232">
            <v>1179972</v>
          </cell>
          <cell r="AF232">
            <v>1128964</v>
          </cell>
          <cell r="AG232">
            <v>1424866</v>
          </cell>
          <cell r="AH232">
            <v>1644366</v>
          </cell>
          <cell r="AI232">
            <v>1341755</v>
          </cell>
          <cell r="AJ232">
            <v>1393748</v>
          </cell>
          <cell r="AK232">
            <v>2004306</v>
          </cell>
          <cell r="AL232">
            <v>2138297</v>
          </cell>
          <cell r="AM232">
            <v>2282909</v>
          </cell>
          <cell r="AN232">
            <v>2168638</v>
          </cell>
          <cell r="AO232">
            <v>2213357</v>
          </cell>
          <cell r="AP232">
            <v>2958940</v>
          </cell>
          <cell r="AQ232">
            <v>2719317</v>
          </cell>
          <cell r="AR232">
            <v>2738277</v>
          </cell>
          <cell r="AS232">
            <v>3035181</v>
          </cell>
          <cell r="AT232">
            <v>4111131</v>
          </cell>
          <cell r="AU232">
            <v>3644358</v>
          </cell>
          <cell r="AV232">
            <v>3813476</v>
          </cell>
          <cell r="AW232">
            <v>4156215</v>
          </cell>
          <cell r="AX232">
            <v>4725925</v>
          </cell>
          <cell r="AY232">
            <v>4631936</v>
          </cell>
          <cell r="AZ232">
            <v>4572356</v>
          </cell>
          <cell r="BA232">
            <v>4973026</v>
          </cell>
          <cell r="BB232">
            <v>4829023</v>
          </cell>
          <cell r="BC232">
            <v>4827753</v>
          </cell>
          <cell r="BD232">
            <v>5176471</v>
          </cell>
          <cell r="BE232">
            <v>5304742</v>
          </cell>
          <cell r="BF232">
            <v>5826076</v>
          </cell>
          <cell r="BG232">
            <v>4884495</v>
          </cell>
          <cell r="BH232">
            <v>4112336</v>
          </cell>
          <cell r="BI232">
            <v>4285112</v>
          </cell>
          <cell r="BJ232">
            <v>4721579</v>
          </cell>
          <cell r="BK232">
            <v>5187290</v>
          </cell>
          <cell r="BL232">
            <v>4757553</v>
          </cell>
          <cell r="BM232">
            <v>4915534</v>
          </cell>
          <cell r="BP232">
            <v>4915534</v>
          </cell>
          <cell r="BQ232">
            <v>4285112</v>
          </cell>
          <cell r="BR232">
            <v>5187290</v>
          </cell>
          <cell r="BS232">
            <v>4757553</v>
          </cell>
          <cell r="BT232">
            <v>4884495</v>
          </cell>
          <cell r="BU232">
            <v>630422</v>
          </cell>
          <cell r="BW232">
            <v>-271756</v>
          </cell>
          <cell r="BY232">
            <v>157981</v>
          </cell>
        </row>
        <row r="233">
          <cell r="R233" t="str">
            <v>RVistaSF</v>
          </cell>
          <cell r="S233" t="str">
            <v xml:space="preserve">  Otras sociedades financieras (110)</v>
          </cell>
          <cell r="X233">
            <v>96588</v>
          </cell>
          <cell r="Y233">
            <v>74441</v>
          </cell>
          <cell r="Z233">
            <v>125780</v>
          </cell>
          <cell r="AA233">
            <v>107300</v>
          </cell>
          <cell r="AB233">
            <v>203387</v>
          </cell>
          <cell r="AC233">
            <v>183969</v>
          </cell>
          <cell r="AD233">
            <v>228401</v>
          </cell>
          <cell r="AE233">
            <v>182515</v>
          </cell>
          <cell r="AF233">
            <v>204804</v>
          </cell>
          <cell r="AG233">
            <v>178790</v>
          </cell>
          <cell r="AH233">
            <v>177841</v>
          </cell>
          <cell r="AI233">
            <v>101450</v>
          </cell>
          <cell r="AJ233">
            <v>197619</v>
          </cell>
          <cell r="AK233">
            <v>136435</v>
          </cell>
          <cell r="AL233">
            <v>162810</v>
          </cell>
          <cell r="AM233">
            <v>153063</v>
          </cell>
          <cell r="AN233">
            <v>176185</v>
          </cell>
          <cell r="AO233">
            <v>139557</v>
          </cell>
          <cell r="AP233">
            <v>87723</v>
          </cell>
          <cell r="AQ233">
            <v>128108</v>
          </cell>
          <cell r="AR233">
            <v>121063</v>
          </cell>
          <cell r="AS233">
            <v>127257</v>
          </cell>
          <cell r="AT233">
            <v>145927</v>
          </cell>
          <cell r="AU233">
            <v>161335</v>
          </cell>
          <cell r="AV233">
            <v>224861</v>
          </cell>
          <cell r="AW233">
            <v>223123</v>
          </cell>
          <cell r="AX233">
            <v>213232</v>
          </cell>
          <cell r="AY233">
            <v>195212</v>
          </cell>
          <cell r="AZ233">
            <v>228675</v>
          </cell>
          <cell r="BA233">
            <v>211837</v>
          </cell>
          <cell r="BB233">
            <v>103532</v>
          </cell>
          <cell r="BC233">
            <v>129218</v>
          </cell>
          <cell r="BD233">
            <v>88302</v>
          </cell>
          <cell r="BE233">
            <v>76373</v>
          </cell>
          <cell r="BF233">
            <v>78784</v>
          </cell>
          <cell r="BG233">
            <v>127943</v>
          </cell>
          <cell r="BH233">
            <v>96577</v>
          </cell>
          <cell r="BI233">
            <v>104739</v>
          </cell>
          <cell r="BJ233">
            <v>90072</v>
          </cell>
          <cell r="BK233">
            <v>98951</v>
          </cell>
          <cell r="BL233">
            <v>99975</v>
          </cell>
          <cell r="BM233">
            <v>108540</v>
          </cell>
          <cell r="BP233">
            <v>108540</v>
          </cell>
          <cell r="BQ233">
            <v>104739</v>
          </cell>
          <cell r="BR233">
            <v>98951</v>
          </cell>
          <cell r="BS233">
            <v>99975</v>
          </cell>
          <cell r="BT233">
            <v>127943</v>
          </cell>
          <cell r="BU233">
            <v>3801</v>
          </cell>
          <cell r="BW233">
            <v>9589</v>
          </cell>
          <cell r="BY233">
            <v>8565</v>
          </cell>
        </row>
        <row r="234">
          <cell r="R234" t="str">
            <v>Rvista SNF</v>
          </cell>
          <cell r="S234" t="str">
            <v xml:space="preserve">  Sociedades no financieras (120)</v>
          </cell>
          <cell r="X234">
            <v>2449225</v>
          </cell>
          <cell r="Y234">
            <v>2766075</v>
          </cell>
          <cell r="Z234">
            <v>2744488</v>
          </cell>
          <cell r="AA234">
            <v>2746354</v>
          </cell>
          <cell r="AB234">
            <v>2953620</v>
          </cell>
          <cell r="AC234">
            <v>3244404</v>
          </cell>
          <cell r="AD234">
            <v>3347689</v>
          </cell>
          <cell r="AE234">
            <v>3401919</v>
          </cell>
          <cell r="AF234">
            <v>3785554</v>
          </cell>
          <cell r="AG234">
            <v>4106208</v>
          </cell>
          <cell r="AH234">
            <v>4204607</v>
          </cell>
          <cell r="AI234">
            <v>4149694</v>
          </cell>
          <cell r="AJ234">
            <v>4330469</v>
          </cell>
          <cell r="AK234">
            <v>4624835</v>
          </cell>
          <cell r="AL234">
            <v>4799836</v>
          </cell>
          <cell r="AM234">
            <v>4946026</v>
          </cell>
          <cell r="AN234">
            <v>5225734</v>
          </cell>
          <cell r="AO234">
            <v>5411685</v>
          </cell>
          <cell r="AP234">
            <v>5482121</v>
          </cell>
          <cell r="AQ234">
            <v>5290755</v>
          </cell>
          <cell r="AR234">
            <v>5676545</v>
          </cell>
          <cell r="AS234">
            <v>6727554</v>
          </cell>
          <cell r="AT234">
            <v>7137845</v>
          </cell>
          <cell r="AU234">
            <v>7223859</v>
          </cell>
          <cell r="AV234">
            <v>7576158</v>
          </cell>
          <cell r="AW234">
            <v>8155075</v>
          </cell>
          <cell r="AX234">
            <v>8355835</v>
          </cell>
          <cell r="AY234">
            <v>8371205</v>
          </cell>
          <cell r="AZ234">
            <v>8882464</v>
          </cell>
          <cell r="BA234">
            <v>9163384</v>
          </cell>
          <cell r="BB234">
            <v>9235387</v>
          </cell>
          <cell r="BC234">
            <v>8190602</v>
          </cell>
          <cell r="BD234">
            <v>8218173</v>
          </cell>
          <cell r="BE234">
            <v>8438846</v>
          </cell>
          <cell r="BF234">
            <v>8322427</v>
          </cell>
          <cell r="BG234">
            <v>8581690</v>
          </cell>
          <cell r="BH234">
            <v>8512563</v>
          </cell>
          <cell r="BI234">
            <v>9031526</v>
          </cell>
          <cell r="BJ234">
            <v>9308418</v>
          </cell>
          <cell r="BK234">
            <v>10293547</v>
          </cell>
          <cell r="BL234">
            <v>10079727</v>
          </cell>
          <cell r="BM234">
            <v>10724012</v>
          </cell>
          <cell r="BP234">
            <v>10724012</v>
          </cell>
          <cell r="BQ234">
            <v>9031526</v>
          </cell>
          <cell r="BR234">
            <v>10293547</v>
          </cell>
          <cell r="BS234">
            <v>10079727</v>
          </cell>
          <cell r="BT234">
            <v>8581690</v>
          </cell>
          <cell r="BU234">
            <v>1692486</v>
          </cell>
          <cell r="BW234">
            <v>430465</v>
          </cell>
          <cell r="BY234">
            <v>644285</v>
          </cell>
        </row>
        <row r="235">
          <cell r="R235" t="str">
            <v>RvistaHo</v>
          </cell>
          <cell r="S235" t="str">
            <v xml:space="preserve">  Hogares (130)</v>
          </cell>
          <cell r="X235">
            <v>8354676</v>
          </cell>
          <cell r="Y235">
            <v>8988431</v>
          </cell>
          <cell r="Z235">
            <v>9070149</v>
          </cell>
          <cell r="AA235">
            <v>9657287</v>
          </cell>
          <cell r="AB235">
            <v>9998232</v>
          </cell>
          <cell r="AC235">
            <v>10695005</v>
          </cell>
          <cell r="AD235">
            <v>10861331</v>
          </cell>
          <cell r="AE235">
            <v>11449684</v>
          </cell>
          <cell r="AF235">
            <v>12012088</v>
          </cell>
          <cell r="AG235">
            <v>12480289</v>
          </cell>
          <cell r="AH235">
            <v>12486841</v>
          </cell>
          <cell r="AI235">
            <v>12884987</v>
          </cell>
          <cell r="AJ235">
            <v>13293757</v>
          </cell>
          <cell r="AK235">
            <v>13760819</v>
          </cell>
          <cell r="AL235">
            <v>13623835</v>
          </cell>
          <cell r="AM235">
            <v>14090291</v>
          </cell>
          <cell r="AN235">
            <v>14409894</v>
          </cell>
          <cell r="AO235">
            <v>14992868</v>
          </cell>
          <cell r="AP235">
            <v>14884704</v>
          </cell>
          <cell r="AQ235">
            <v>15639483</v>
          </cell>
          <cell r="AR235">
            <v>16633665</v>
          </cell>
          <cell r="AS235">
            <v>17565999</v>
          </cell>
          <cell r="AT235">
            <v>17908973</v>
          </cell>
          <cell r="AU235">
            <v>18677881</v>
          </cell>
          <cell r="AV235">
            <v>19428224</v>
          </cell>
          <cell r="AW235">
            <v>20220795</v>
          </cell>
          <cell r="AX235">
            <v>20611131</v>
          </cell>
          <cell r="AY235">
            <v>21445735</v>
          </cell>
          <cell r="AZ235">
            <v>22454393</v>
          </cell>
          <cell r="BA235">
            <v>23203456</v>
          </cell>
          <cell r="BB235">
            <v>23263588</v>
          </cell>
          <cell r="BC235">
            <v>23626480</v>
          </cell>
          <cell r="BD235">
            <v>23374581</v>
          </cell>
          <cell r="BE235">
            <v>23235763</v>
          </cell>
          <cell r="BF235">
            <v>22465424</v>
          </cell>
          <cell r="BG235">
            <v>22263289</v>
          </cell>
          <cell r="BH235">
            <v>22412428</v>
          </cell>
          <cell r="BI235">
            <v>22909864</v>
          </cell>
          <cell r="BJ235">
            <v>22254473</v>
          </cell>
          <cell r="BK235">
            <v>22936999</v>
          </cell>
          <cell r="BL235">
            <v>23411001</v>
          </cell>
          <cell r="BM235">
            <v>24325740</v>
          </cell>
          <cell r="BP235">
            <v>24325740</v>
          </cell>
          <cell r="BQ235">
            <v>22909864</v>
          </cell>
          <cell r="BR235">
            <v>22936999</v>
          </cell>
          <cell r="BS235">
            <v>23411001</v>
          </cell>
          <cell r="BT235">
            <v>22263289</v>
          </cell>
          <cell r="BU235">
            <v>1415876</v>
          </cell>
          <cell r="BW235">
            <v>1388741</v>
          </cell>
          <cell r="BY235">
            <v>914739</v>
          </cell>
        </row>
        <row r="237">
          <cell r="S237" t="str">
            <v>comprobación vista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-1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1</v>
          </cell>
          <cell r="BG237">
            <v>0</v>
          </cell>
          <cell r="BH237">
            <v>0</v>
          </cell>
          <cell r="BI237">
            <v>0</v>
          </cell>
          <cell r="BJ237">
            <v>-1</v>
          </cell>
          <cell r="BK237">
            <v>0</v>
          </cell>
          <cell r="BL237">
            <v>1</v>
          </cell>
          <cell r="BM237">
            <v>-1</v>
          </cell>
        </row>
        <row r="238">
          <cell r="R238" t="str">
            <v>rplazo</v>
          </cell>
          <cell r="S238" t="str">
            <v>PLAZO</v>
          </cell>
          <cell r="T238" t="str">
            <v>plazo</v>
          </cell>
          <cell r="U238">
            <v>14290686</v>
          </cell>
          <cell r="V238">
            <v>14180779</v>
          </cell>
          <cell r="W238">
            <v>13535120</v>
          </cell>
          <cell r="X238">
            <v>13632344</v>
          </cell>
          <cell r="Y238">
            <v>12646461</v>
          </cell>
          <cell r="Z238">
            <v>12143300</v>
          </cell>
          <cell r="AA238">
            <v>11763972</v>
          </cell>
          <cell r="AB238">
            <v>11356009</v>
          </cell>
          <cell r="AC238">
            <v>10509382</v>
          </cell>
          <cell r="AD238">
            <v>9928972</v>
          </cell>
          <cell r="AE238">
            <v>9103991</v>
          </cell>
          <cell r="AF238">
            <v>8518858</v>
          </cell>
          <cell r="AG238">
            <v>8168300</v>
          </cell>
          <cell r="AH238">
            <v>7831186</v>
          </cell>
          <cell r="AI238">
            <v>7463008</v>
          </cell>
          <cell r="AJ238">
            <v>7160251</v>
          </cell>
          <cell r="AK238">
            <v>7167871</v>
          </cell>
          <cell r="AL238">
            <v>7091800</v>
          </cell>
          <cell r="AM238">
            <v>7026364</v>
          </cell>
          <cell r="AN238">
            <v>7203378</v>
          </cell>
          <cell r="AO238">
            <v>7041970</v>
          </cell>
          <cell r="AP238">
            <v>6824743</v>
          </cell>
          <cell r="AQ238">
            <v>6783784</v>
          </cell>
          <cell r="AR238">
            <v>6473614</v>
          </cell>
          <cell r="AS238">
            <v>5883591</v>
          </cell>
          <cell r="AT238">
            <v>5589122</v>
          </cell>
          <cell r="AU238">
            <v>5547915</v>
          </cell>
          <cell r="AV238">
            <v>5205969</v>
          </cell>
          <cell r="AW238">
            <v>4670654</v>
          </cell>
          <cell r="AX238">
            <v>4445764</v>
          </cell>
          <cell r="AY238">
            <v>4096277</v>
          </cell>
          <cell r="AZ238">
            <v>3814768</v>
          </cell>
          <cell r="BA238">
            <v>3624525</v>
          </cell>
          <cell r="BB238">
            <v>3419687</v>
          </cell>
          <cell r="BC238">
            <v>3475469</v>
          </cell>
          <cell r="BD238">
            <v>4170074</v>
          </cell>
          <cell r="BE238">
            <v>5178850</v>
          </cell>
          <cell r="BF238">
            <v>6133894</v>
          </cell>
          <cell r="BG238">
            <v>7632513</v>
          </cell>
          <cell r="BH238">
            <v>8130475</v>
          </cell>
          <cell r="BI238">
            <v>8553711</v>
          </cell>
          <cell r="BJ238">
            <v>8837798</v>
          </cell>
          <cell r="BK238">
            <v>8653145</v>
          </cell>
          <cell r="BL238">
            <v>8604814</v>
          </cell>
          <cell r="BM238">
            <v>8215524</v>
          </cell>
          <cell r="BP238">
            <v>8215524</v>
          </cell>
          <cell r="BQ238">
            <v>8553711</v>
          </cell>
          <cell r="BR238">
            <v>8653145</v>
          </cell>
          <cell r="BS238">
            <v>8604814</v>
          </cell>
          <cell r="BT238">
            <v>7632513</v>
          </cell>
          <cell r="BU238">
            <v>-338187</v>
          </cell>
          <cell r="BV238">
            <v>-0.04</v>
          </cell>
          <cell r="BW238">
            <v>-437621</v>
          </cell>
          <cell r="BX238">
            <v>-5.0999999999999997E-2</v>
          </cell>
          <cell r="BY238">
            <v>-389290</v>
          </cell>
          <cell r="BZ238">
            <v>1020632</v>
          </cell>
          <cell r="CA238">
            <v>0.13400000000000001</v>
          </cell>
        </row>
        <row r="239">
          <cell r="R239" t="str">
            <v>RPlazoAP</v>
          </cell>
          <cell r="S239" t="str">
            <v xml:space="preserve">  Administraciones públicas (090)</v>
          </cell>
          <cell r="X239">
            <v>372770</v>
          </cell>
          <cell r="Y239">
            <v>227221</v>
          </cell>
          <cell r="Z239">
            <v>249484</v>
          </cell>
          <cell r="AA239">
            <v>189032</v>
          </cell>
          <cell r="AB239">
            <v>223421</v>
          </cell>
          <cell r="AC239">
            <v>215599</v>
          </cell>
          <cell r="AD239">
            <v>231839</v>
          </cell>
          <cell r="AE239">
            <v>115234</v>
          </cell>
          <cell r="AF239">
            <v>173542</v>
          </cell>
          <cell r="AG239">
            <v>172804</v>
          </cell>
          <cell r="AH239">
            <v>144198</v>
          </cell>
          <cell r="AI239">
            <v>84264</v>
          </cell>
          <cell r="AJ239">
            <v>130438</v>
          </cell>
          <cell r="AK239">
            <v>212473</v>
          </cell>
          <cell r="AL239">
            <v>219732</v>
          </cell>
          <cell r="AM239">
            <v>203867</v>
          </cell>
          <cell r="AN239">
            <v>242815</v>
          </cell>
          <cell r="AO239">
            <v>185172</v>
          </cell>
          <cell r="AP239">
            <v>160094</v>
          </cell>
          <cell r="AQ239">
            <v>166552</v>
          </cell>
          <cell r="AR239">
            <v>117684</v>
          </cell>
          <cell r="AS239">
            <v>93020</v>
          </cell>
          <cell r="AT239">
            <v>88152</v>
          </cell>
          <cell r="AU239">
            <v>107547</v>
          </cell>
          <cell r="AV239">
            <v>78297</v>
          </cell>
          <cell r="AW239">
            <v>75233</v>
          </cell>
          <cell r="AX239">
            <v>73725</v>
          </cell>
          <cell r="AY239">
            <v>47284</v>
          </cell>
          <cell r="AZ239">
            <v>46501</v>
          </cell>
          <cell r="BA239">
            <v>67094</v>
          </cell>
          <cell r="BB239">
            <v>69367</v>
          </cell>
          <cell r="BC239">
            <v>127319</v>
          </cell>
          <cell r="BD239">
            <v>185655</v>
          </cell>
          <cell r="BE239">
            <v>196669</v>
          </cell>
          <cell r="BF239">
            <v>183174</v>
          </cell>
          <cell r="BG239">
            <v>586650</v>
          </cell>
          <cell r="BH239">
            <v>298965</v>
          </cell>
          <cell r="BI239">
            <v>230472</v>
          </cell>
          <cell r="BJ239">
            <v>215453</v>
          </cell>
          <cell r="BK239">
            <v>192736</v>
          </cell>
          <cell r="BL239">
            <v>225051</v>
          </cell>
          <cell r="BM239">
            <v>185393</v>
          </cell>
          <cell r="BP239">
            <v>185393</v>
          </cell>
          <cell r="BQ239">
            <v>230472</v>
          </cell>
          <cell r="BR239">
            <v>192736</v>
          </cell>
          <cell r="BS239">
            <v>225051</v>
          </cell>
          <cell r="BT239">
            <v>586650</v>
          </cell>
          <cell r="BU239">
            <v>-45079</v>
          </cell>
          <cell r="BW239">
            <v>-7343</v>
          </cell>
          <cell r="BY239">
            <v>-39658</v>
          </cell>
        </row>
        <row r="240">
          <cell r="R240" t="str">
            <v>RPlazoSF</v>
          </cell>
          <cell r="S240" t="str">
            <v xml:space="preserve">  Otras sociedades financieras (110)</v>
          </cell>
          <cell r="X240">
            <v>135803</v>
          </cell>
          <cell r="Y240">
            <v>143157</v>
          </cell>
          <cell r="Z240">
            <v>139677</v>
          </cell>
          <cell r="AA240">
            <v>129427</v>
          </cell>
          <cell r="AB240">
            <v>124046</v>
          </cell>
          <cell r="AC240">
            <v>116369</v>
          </cell>
          <cell r="AD240">
            <v>105006</v>
          </cell>
          <cell r="AE240">
            <v>94190</v>
          </cell>
          <cell r="AF240">
            <v>90627</v>
          </cell>
          <cell r="AG240">
            <v>105813</v>
          </cell>
          <cell r="AH240">
            <v>111521</v>
          </cell>
          <cell r="AI240">
            <v>129399</v>
          </cell>
          <cell r="AJ240">
            <v>112486</v>
          </cell>
          <cell r="AK240">
            <v>153132</v>
          </cell>
          <cell r="AL240">
            <v>138846</v>
          </cell>
          <cell r="AM240">
            <v>140706</v>
          </cell>
          <cell r="AN240">
            <v>163358</v>
          </cell>
          <cell r="AO240">
            <v>175281</v>
          </cell>
          <cell r="AP240">
            <v>176465</v>
          </cell>
          <cell r="AQ240">
            <v>164183</v>
          </cell>
          <cell r="AR240">
            <v>152265</v>
          </cell>
          <cell r="AS240">
            <v>116614</v>
          </cell>
          <cell r="AT240">
            <v>111456</v>
          </cell>
          <cell r="AU240">
            <v>87442</v>
          </cell>
          <cell r="AV240">
            <v>64638</v>
          </cell>
          <cell r="AW240">
            <v>57208</v>
          </cell>
          <cell r="AX240">
            <v>29657</v>
          </cell>
          <cell r="AY240">
            <v>18396</v>
          </cell>
          <cell r="AZ240">
            <v>18207</v>
          </cell>
          <cell r="BA240">
            <v>15380</v>
          </cell>
          <cell r="BB240">
            <v>11879</v>
          </cell>
          <cell r="BC240">
            <v>7767</v>
          </cell>
          <cell r="BD240">
            <v>14717</v>
          </cell>
          <cell r="BE240">
            <v>17082</v>
          </cell>
          <cell r="BF240">
            <v>16175</v>
          </cell>
          <cell r="BG240">
            <v>18373</v>
          </cell>
          <cell r="BH240">
            <v>19079</v>
          </cell>
          <cell r="BI240">
            <v>16061</v>
          </cell>
          <cell r="BJ240">
            <v>18506</v>
          </cell>
          <cell r="BK240">
            <v>15320</v>
          </cell>
          <cell r="BL240">
            <v>13720</v>
          </cell>
          <cell r="BM240">
            <v>13344</v>
          </cell>
          <cell r="BP240">
            <v>13344</v>
          </cell>
          <cell r="BQ240">
            <v>16061</v>
          </cell>
          <cell r="BR240">
            <v>15320</v>
          </cell>
          <cell r="BS240">
            <v>13720</v>
          </cell>
          <cell r="BT240">
            <v>18373</v>
          </cell>
          <cell r="BU240">
            <v>-2717</v>
          </cell>
          <cell r="BW240">
            <v>-1976</v>
          </cell>
          <cell r="BY240">
            <v>-376</v>
          </cell>
          <cell r="CC240">
            <v>0.188</v>
          </cell>
          <cell r="CD240">
            <v>0.2</v>
          </cell>
        </row>
        <row r="241">
          <cell r="R241" t="str">
            <v>RPlazo SNF</v>
          </cell>
          <cell r="S241" t="str">
            <v xml:space="preserve">  Sociedades no financieras (120)</v>
          </cell>
          <cell r="X241">
            <v>1274054</v>
          </cell>
          <cell r="Y241">
            <v>1114462</v>
          </cell>
          <cell r="Z241">
            <v>1085038</v>
          </cell>
          <cell r="AA241">
            <v>1145119</v>
          </cell>
          <cell r="AB241">
            <v>1096037</v>
          </cell>
          <cell r="AC241">
            <v>977227</v>
          </cell>
          <cell r="AD241">
            <v>913881</v>
          </cell>
          <cell r="AE241">
            <v>861531</v>
          </cell>
          <cell r="AF241">
            <v>781383</v>
          </cell>
          <cell r="AG241">
            <v>743096</v>
          </cell>
          <cell r="AH241">
            <v>693834</v>
          </cell>
          <cell r="AI241">
            <v>669548</v>
          </cell>
          <cell r="AJ241">
            <v>638115</v>
          </cell>
          <cell r="AK241">
            <v>652077</v>
          </cell>
          <cell r="AL241">
            <v>659068</v>
          </cell>
          <cell r="AM241">
            <v>654748</v>
          </cell>
          <cell r="AN241">
            <v>768767</v>
          </cell>
          <cell r="AO241">
            <v>770914</v>
          </cell>
          <cell r="AP241">
            <v>735457</v>
          </cell>
          <cell r="AQ241">
            <v>913829</v>
          </cell>
          <cell r="AR241">
            <v>910896</v>
          </cell>
          <cell r="AS241">
            <v>651469</v>
          </cell>
          <cell r="AT241">
            <v>514073</v>
          </cell>
          <cell r="AU241">
            <v>665926</v>
          </cell>
          <cell r="AV241">
            <v>649823</v>
          </cell>
          <cell r="AW241">
            <v>437150</v>
          </cell>
          <cell r="AX241">
            <v>521759</v>
          </cell>
          <cell r="AY241">
            <v>486212</v>
          </cell>
          <cell r="AZ241">
            <v>440808</v>
          </cell>
          <cell r="BA241">
            <v>403875</v>
          </cell>
          <cell r="BB241">
            <v>433566</v>
          </cell>
          <cell r="BC241">
            <v>520230</v>
          </cell>
          <cell r="BD241">
            <v>757259</v>
          </cell>
          <cell r="BE241">
            <v>1016906</v>
          </cell>
          <cell r="BF241">
            <v>1222007</v>
          </cell>
          <cell r="BG241">
            <v>1429597</v>
          </cell>
          <cell r="BH241">
            <v>1487575</v>
          </cell>
          <cell r="BI241">
            <v>1608855</v>
          </cell>
          <cell r="BJ241">
            <v>1653626</v>
          </cell>
          <cell r="BK241">
            <v>1559018</v>
          </cell>
          <cell r="BL241">
            <v>1534934</v>
          </cell>
          <cell r="BM241">
            <v>1535858</v>
          </cell>
          <cell r="BP241">
            <v>1535858</v>
          </cell>
          <cell r="BQ241">
            <v>1608855</v>
          </cell>
          <cell r="BR241">
            <v>1559018</v>
          </cell>
          <cell r="BS241">
            <v>1534934</v>
          </cell>
          <cell r="BT241">
            <v>1429597</v>
          </cell>
          <cell r="BU241">
            <v>-72997</v>
          </cell>
          <cell r="BW241">
            <v>-23160</v>
          </cell>
          <cell r="BY241">
            <v>924</v>
          </cell>
        </row>
        <row r="242">
          <cell r="R242" t="str">
            <v>RPlazoHo</v>
          </cell>
          <cell r="S242" t="str">
            <v xml:space="preserve">  Hogares (130)</v>
          </cell>
          <cell r="X242">
            <v>11849717</v>
          </cell>
          <cell r="Y242">
            <v>11161621</v>
          </cell>
          <cell r="Z242">
            <v>10669101</v>
          </cell>
          <cell r="AA242">
            <v>10300394</v>
          </cell>
          <cell r="AB242">
            <v>9912505</v>
          </cell>
          <cell r="AC242">
            <v>9200187</v>
          </cell>
          <cell r="AD242">
            <v>8678246</v>
          </cell>
          <cell r="AE242">
            <v>8033036</v>
          </cell>
          <cell r="AF242">
            <v>7473306</v>
          </cell>
          <cell r="AG242">
            <v>7146587</v>
          </cell>
          <cell r="AH242">
            <v>6881633</v>
          </cell>
          <cell r="AI242">
            <v>6579797</v>
          </cell>
          <cell r="AJ242">
            <v>6279212</v>
          </cell>
          <cell r="AK242">
            <v>6150189</v>
          </cell>
          <cell r="AL242">
            <v>6074154</v>
          </cell>
          <cell r="AM242">
            <v>6027043</v>
          </cell>
          <cell r="AN242">
            <v>6028438</v>
          </cell>
          <cell r="AO242">
            <v>5910603</v>
          </cell>
          <cell r="AP242">
            <v>5752727</v>
          </cell>
          <cell r="AQ242">
            <v>5539220</v>
          </cell>
          <cell r="AR242">
            <v>5292769</v>
          </cell>
          <cell r="AS242">
            <v>5022488</v>
          </cell>
          <cell r="AT242">
            <v>4875441</v>
          </cell>
          <cell r="AU242">
            <v>4687000</v>
          </cell>
          <cell r="AV242">
            <v>4413211</v>
          </cell>
          <cell r="AW242">
            <v>4101063</v>
          </cell>
          <cell r="AX242">
            <v>3820623</v>
          </cell>
          <cell r="AY242">
            <v>3544385</v>
          </cell>
          <cell r="AZ242">
            <v>3309252</v>
          </cell>
          <cell r="BA242">
            <v>3138176</v>
          </cell>
          <cell r="BB242">
            <v>2904875</v>
          </cell>
          <cell r="BC242">
            <v>2820153</v>
          </cell>
          <cell r="BD242">
            <v>3212443</v>
          </cell>
          <cell r="BE242">
            <v>3948193</v>
          </cell>
          <cell r="BF242">
            <v>4712538</v>
          </cell>
          <cell r="BG242">
            <v>5597893</v>
          </cell>
          <cell r="BH242">
            <v>6324856</v>
          </cell>
          <cell r="BI242">
            <v>6698323</v>
          </cell>
          <cell r="BJ242">
            <v>6950213</v>
          </cell>
          <cell r="BK242">
            <v>6886071</v>
          </cell>
          <cell r="BL242">
            <v>6831109</v>
          </cell>
          <cell r="BM242">
            <v>6480929</v>
          </cell>
          <cell r="BP242">
            <v>6480929</v>
          </cell>
          <cell r="BQ242">
            <v>6698323</v>
          </cell>
          <cell r="BR242">
            <v>6886071</v>
          </cell>
          <cell r="BS242">
            <v>6831109</v>
          </cell>
          <cell r="BT242">
            <v>5597893</v>
          </cell>
          <cell r="BU242">
            <v>-217394</v>
          </cell>
          <cell r="BW242">
            <v>-405142</v>
          </cell>
          <cell r="BY242">
            <v>-350180</v>
          </cell>
        </row>
        <row r="243">
          <cell r="Y243">
            <v>0.50419999999999998</v>
          </cell>
          <cell r="Z243">
            <v>0.51239999999999997</v>
          </cell>
          <cell r="AA243">
            <v>0.53510000000000002</v>
          </cell>
          <cell r="AB243">
            <v>0.55269999999999997</v>
          </cell>
          <cell r="AC243">
            <v>0.59019999999999995</v>
          </cell>
          <cell r="AD243">
            <v>0.61060000000000003</v>
          </cell>
          <cell r="AE243">
            <v>0.64039999999999997</v>
          </cell>
          <cell r="AF243">
            <v>0.66790000000000005</v>
          </cell>
          <cell r="AG243">
            <v>0.69010000000000005</v>
          </cell>
          <cell r="AH243">
            <v>0.70269999999999999</v>
          </cell>
          <cell r="AI243">
            <v>0.71230000000000004</v>
          </cell>
          <cell r="AJ243">
            <v>0.72850000000000004</v>
          </cell>
          <cell r="AK243">
            <v>0.74119999999999997</v>
          </cell>
          <cell r="AL243">
            <v>0.74509999999999998</v>
          </cell>
          <cell r="AM243">
            <v>0.75339999999999996</v>
          </cell>
          <cell r="AN243">
            <v>0.75319999999999998</v>
          </cell>
          <cell r="AO243">
            <v>0.76370000000000005</v>
          </cell>
          <cell r="AP243">
            <v>0.77429999999999999</v>
          </cell>
          <cell r="AQ243">
            <v>0.77800000000000002</v>
          </cell>
          <cell r="AR243">
            <v>0.7954</v>
          </cell>
          <cell r="AS243">
            <v>0.82350000000000001</v>
          </cell>
          <cell r="AT243">
            <v>0.83979999999999999</v>
          </cell>
          <cell r="AU243">
            <v>0.84260000000000002</v>
          </cell>
          <cell r="AV243">
            <v>0.85640000000000005</v>
          </cell>
          <cell r="AW243">
            <v>1</v>
          </cell>
          <cell r="AX243">
            <v>1</v>
          </cell>
          <cell r="AY243">
            <v>1</v>
          </cell>
          <cell r="AZ243">
            <v>1</v>
          </cell>
          <cell r="BA243">
            <v>1</v>
          </cell>
          <cell r="BB243">
            <v>1</v>
          </cell>
          <cell r="BC243">
            <v>1</v>
          </cell>
          <cell r="BD243">
            <v>1</v>
          </cell>
          <cell r="BE243">
            <v>1</v>
          </cell>
          <cell r="BF243">
            <v>1</v>
          </cell>
          <cell r="BG243">
            <v>1</v>
          </cell>
          <cell r="BH243">
            <v>1</v>
          </cell>
          <cell r="BI243">
            <v>1</v>
          </cell>
          <cell r="BJ243">
            <v>1</v>
          </cell>
          <cell r="BK243">
            <v>1</v>
          </cell>
          <cell r="BL243">
            <v>1</v>
          </cell>
          <cell r="BM243">
            <v>1</v>
          </cell>
        </row>
        <row r="244">
          <cell r="S244" t="str">
            <v>comprobación plazo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-1</v>
          </cell>
          <cell r="BG244">
            <v>0</v>
          </cell>
          <cell r="BH244">
            <v>0</v>
          </cell>
          <cell r="BI244">
            <v>0</v>
          </cell>
          <cell r="BJ244">
            <v>1</v>
          </cell>
          <cell r="BK244">
            <v>0</v>
          </cell>
          <cell r="BL244">
            <v>0</v>
          </cell>
          <cell r="BM244">
            <v>1</v>
          </cell>
        </row>
        <row r="245">
          <cell r="R245" t="str">
            <v>Repo</v>
          </cell>
          <cell r="S245" t="str">
            <v>ACUERDOS DE RECOMPRA DEPOSITOS</v>
          </cell>
          <cell r="T245" t="str">
            <v>PAgMS</v>
          </cell>
          <cell r="V245">
            <v>0</v>
          </cell>
          <cell r="W245">
            <v>71165</v>
          </cell>
          <cell r="X245">
            <v>31474</v>
          </cell>
          <cell r="Y245">
            <v>58706</v>
          </cell>
          <cell r="Z245">
            <v>410</v>
          </cell>
          <cell r="AA245">
            <v>36936</v>
          </cell>
          <cell r="AB245">
            <v>0</v>
          </cell>
          <cell r="AC245">
            <v>0</v>
          </cell>
          <cell r="AD245">
            <v>0</v>
          </cell>
          <cell r="AE245">
            <v>35329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 t="e">
            <v>#DIV/0!</v>
          </cell>
          <cell r="BW245">
            <v>0</v>
          </cell>
          <cell r="BX245" t="e">
            <v>#DIV/0!</v>
          </cell>
          <cell r="BY245">
            <v>0</v>
          </cell>
          <cell r="BZ245">
            <v>0</v>
          </cell>
          <cell r="CA245" t="e">
            <v>#DIV/0!</v>
          </cell>
        </row>
        <row r="246">
          <cell r="R246" t="str">
            <v>RepoAP</v>
          </cell>
          <cell r="S246" t="str">
            <v xml:space="preserve">  Administraciones públicas (090)</v>
          </cell>
          <cell r="X246">
            <v>1691</v>
          </cell>
          <cell r="Y246">
            <v>1692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330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W246">
            <v>0</v>
          </cell>
          <cell r="BY246">
            <v>0</v>
          </cell>
        </row>
        <row r="247">
          <cell r="R247" t="str">
            <v>RepoSNF</v>
          </cell>
          <cell r="S247" t="str">
            <v xml:space="preserve">  Otras sociedades financieras (110)</v>
          </cell>
          <cell r="X247">
            <v>29783</v>
          </cell>
          <cell r="Y247">
            <v>57014</v>
          </cell>
          <cell r="Z247">
            <v>410</v>
          </cell>
          <cell r="AA247">
            <v>36936</v>
          </cell>
          <cell r="AB247">
            <v>0</v>
          </cell>
          <cell r="AC247">
            <v>0</v>
          </cell>
          <cell r="AD247">
            <v>0</v>
          </cell>
          <cell r="AE247">
            <v>34999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W247">
            <v>0</v>
          </cell>
          <cell r="BY247">
            <v>0</v>
          </cell>
        </row>
        <row r="248">
          <cell r="S248" t="str">
            <v>comprobación acuerdos de recompra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P248">
            <v>2937079</v>
          </cell>
          <cell r="BQ248">
            <v>2328517</v>
          </cell>
          <cell r="BR248">
            <v>2786037</v>
          </cell>
          <cell r="BS248">
            <v>2813144</v>
          </cell>
          <cell r="BT248">
            <v>2277833</v>
          </cell>
          <cell r="BU248">
            <v>608562</v>
          </cell>
          <cell r="BV248">
            <v>0.26100000000000001</v>
          </cell>
          <cell r="BY248">
            <v>123935</v>
          </cell>
        </row>
        <row r="249">
          <cell r="S249" t="str">
            <v>comprobación emisiones mayoristas apartados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P249">
            <v>1830942</v>
          </cell>
          <cell r="BQ249">
            <v>1909154</v>
          </cell>
          <cell r="BR249">
            <v>1874778</v>
          </cell>
          <cell r="BS249">
            <v>1815590</v>
          </cell>
          <cell r="BT249">
            <v>1352342</v>
          </cell>
          <cell r="BU249">
            <v>-78212</v>
          </cell>
          <cell r="BV249">
            <v>-4.1000000000000002E-2</v>
          </cell>
          <cell r="BY249">
            <v>15352</v>
          </cell>
        </row>
        <row r="250">
          <cell r="R250" t="str">
            <v>EMMAY</v>
          </cell>
          <cell r="S250" t="str">
            <v xml:space="preserve">EMISIONES MAYORISTAS </v>
          </cell>
          <cell r="T250" t="str">
            <v>ORM</v>
          </cell>
          <cell r="V250">
            <v>11126863</v>
          </cell>
          <cell r="W250">
            <v>5926814</v>
          </cell>
          <cell r="X250">
            <v>9547999</v>
          </cell>
          <cell r="Y250">
            <v>11860766</v>
          </cell>
          <cell r="Z250">
            <v>11711673</v>
          </cell>
          <cell r="AA250">
            <v>11396374</v>
          </cell>
          <cell r="AB250">
            <v>10315719</v>
          </cell>
          <cell r="AC250">
            <v>10281831</v>
          </cell>
          <cell r="AD250">
            <v>9644074</v>
          </cell>
          <cell r="AE250">
            <v>9643522</v>
          </cell>
          <cell r="AF250">
            <v>9685942</v>
          </cell>
          <cell r="AG250">
            <v>9184698</v>
          </cell>
          <cell r="AH250">
            <v>9227570</v>
          </cell>
          <cell r="AI250">
            <v>10125303</v>
          </cell>
          <cell r="AJ250">
            <v>11468368</v>
          </cell>
          <cell r="AK250">
            <v>11044598</v>
          </cell>
          <cell r="AL250">
            <v>10830429</v>
          </cell>
          <cell r="AM250">
            <v>11476835</v>
          </cell>
          <cell r="AN250">
            <v>11000338</v>
          </cell>
          <cell r="AO250">
            <v>11050701</v>
          </cell>
          <cell r="AP250">
            <v>11047474</v>
          </cell>
          <cell r="AQ250">
            <v>12589085.4</v>
          </cell>
          <cell r="AR250">
            <v>12373479</v>
          </cell>
          <cell r="AS250">
            <v>14814750</v>
          </cell>
          <cell r="AT250">
            <v>13338345</v>
          </cell>
          <cell r="AU250">
            <v>13853344</v>
          </cell>
          <cell r="AV250">
            <v>13449642</v>
          </cell>
          <cell r="AW250">
            <v>13569777</v>
          </cell>
          <cell r="AX250">
            <v>14028354</v>
          </cell>
          <cell r="AY250">
            <v>14491605</v>
          </cell>
          <cell r="AZ250">
            <v>13091366</v>
          </cell>
          <cell r="BA250">
            <v>13134482</v>
          </cell>
          <cell r="BB250">
            <v>14145092</v>
          </cell>
          <cell r="BC250">
            <v>13735096</v>
          </cell>
          <cell r="BD250">
            <v>13578345</v>
          </cell>
          <cell r="BE250">
            <v>10837726</v>
          </cell>
          <cell r="BF250">
            <v>9025215</v>
          </cell>
          <cell r="BG250">
            <v>8370504</v>
          </cell>
          <cell r="BH250">
            <v>8680508</v>
          </cell>
          <cell r="BI250">
            <v>7222677</v>
          </cell>
          <cell r="BJ250">
            <v>7343108</v>
          </cell>
          <cell r="BK250">
            <v>6798320</v>
          </cell>
          <cell r="BL250">
            <v>6999827</v>
          </cell>
          <cell r="BM250">
            <v>6705447.6449999996</v>
          </cell>
          <cell r="BP250">
            <v>6705448</v>
          </cell>
          <cell r="BQ250">
            <v>7222677</v>
          </cell>
          <cell r="BR250">
            <v>6798320</v>
          </cell>
          <cell r="BS250">
            <v>6999827</v>
          </cell>
          <cell r="BT250">
            <v>8370504</v>
          </cell>
          <cell r="BU250">
            <v>-517229</v>
          </cell>
          <cell r="BV250">
            <v>-7.1999999999999995E-2</v>
          </cell>
          <cell r="BW250">
            <v>-92872</v>
          </cell>
          <cell r="BX250">
            <v>-1.4E-2</v>
          </cell>
          <cell r="BY250">
            <v>-294379</v>
          </cell>
          <cell r="BZ250">
            <v>-1572184</v>
          </cell>
          <cell r="CA250">
            <v>-0.188</v>
          </cell>
        </row>
        <row r="251">
          <cell r="R251" t="str">
            <v>PARTEMIT</v>
          </cell>
          <cell r="S251" t="str">
            <v>Participaciones Emitidas</v>
          </cell>
          <cell r="X251">
            <v>1353956</v>
          </cell>
          <cell r="Y251">
            <v>1167825</v>
          </cell>
          <cell r="Z251">
            <v>1107352</v>
          </cell>
          <cell r="AA251">
            <v>1066207</v>
          </cell>
          <cell r="AB251">
            <v>1013272</v>
          </cell>
          <cell r="AC251">
            <v>898277</v>
          </cell>
          <cell r="AD251">
            <v>865465</v>
          </cell>
          <cell r="AE251">
            <v>833833</v>
          </cell>
          <cell r="AF251">
            <v>791979</v>
          </cell>
          <cell r="AG251">
            <v>767964</v>
          </cell>
          <cell r="AH251">
            <v>726460</v>
          </cell>
          <cell r="AI251">
            <v>705497</v>
          </cell>
          <cell r="AJ251">
            <v>684664</v>
          </cell>
          <cell r="AK251">
            <v>659935</v>
          </cell>
          <cell r="AL251">
            <v>639604</v>
          </cell>
          <cell r="AM251">
            <v>958870</v>
          </cell>
          <cell r="AN251">
            <v>939958</v>
          </cell>
          <cell r="AO251">
            <v>889898</v>
          </cell>
          <cell r="AP251">
            <v>846156</v>
          </cell>
          <cell r="AQ251">
            <v>793221.7</v>
          </cell>
          <cell r="AR251">
            <v>745381</v>
          </cell>
          <cell r="AS251">
            <v>710335</v>
          </cell>
          <cell r="AT251">
            <v>633487</v>
          </cell>
          <cell r="AU251">
            <v>599853</v>
          </cell>
          <cell r="AV251">
            <v>563826</v>
          </cell>
          <cell r="AW251">
            <v>528436</v>
          </cell>
          <cell r="AX251">
            <v>501855</v>
          </cell>
          <cell r="AY251">
            <v>447997</v>
          </cell>
          <cell r="AZ251">
            <v>422122</v>
          </cell>
          <cell r="BA251">
            <v>401334</v>
          </cell>
          <cell r="BB251">
            <v>378485</v>
          </cell>
          <cell r="BC251">
            <v>355319</v>
          </cell>
          <cell r="BD251">
            <v>326186</v>
          </cell>
          <cell r="BE251">
            <v>305119</v>
          </cell>
          <cell r="BF251">
            <v>245884</v>
          </cell>
          <cell r="BG251">
            <v>229996</v>
          </cell>
          <cell r="BH251">
            <v>215052</v>
          </cell>
          <cell r="BI251">
            <v>201118</v>
          </cell>
          <cell r="BJ251">
            <v>187141</v>
          </cell>
          <cell r="BK251">
            <v>137394</v>
          </cell>
          <cell r="BL251">
            <v>99202</v>
          </cell>
          <cell r="BM251">
            <v>91227.56</v>
          </cell>
          <cell r="BN251" t="str">
            <v>OK</v>
          </cell>
          <cell r="BO251" t="str">
            <v>OK</v>
          </cell>
          <cell r="BP251">
            <v>91228</v>
          </cell>
          <cell r="BQ251">
            <v>201118</v>
          </cell>
          <cell r="BR251">
            <v>137394</v>
          </cell>
          <cell r="BS251">
            <v>99202</v>
          </cell>
          <cell r="BT251">
            <v>229996</v>
          </cell>
          <cell r="BU251">
            <v>-109890</v>
          </cell>
          <cell r="BV251">
            <v>-0.54600000000000004</v>
          </cell>
          <cell r="BW251">
            <v>-46166</v>
          </cell>
          <cell r="BY251">
            <v>-7974</v>
          </cell>
          <cell r="BZ251">
            <v>-92602</v>
          </cell>
          <cell r="CA251">
            <v>-0.40300000000000002</v>
          </cell>
        </row>
        <row r="252">
          <cell r="R252" t="str">
            <v>CEDDEB</v>
          </cell>
          <cell r="S252" t="str">
            <v>Cedulas Debitos+Territoriales</v>
          </cell>
          <cell r="X252">
            <v>2015659</v>
          </cell>
          <cell r="Y252">
            <v>2012780</v>
          </cell>
          <cell r="Z252">
            <v>2027046</v>
          </cell>
          <cell r="AA252">
            <v>2758699</v>
          </cell>
          <cell r="AB252">
            <v>2765519</v>
          </cell>
          <cell r="AC252">
            <v>2262395</v>
          </cell>
          <cell r="AD252">
            <v>2274491</v>
          </cell>
          <cell r="AE252">
            <v>2251017</v>
          </cell>
          <cell r="AF252">
            <v>2253405</v>
          </cell>
          <cell r="AG252">
            <v>2265256</v>
          </cell>
          <cell r="AH252">
            <v>2277426</v>
          </cell>
          <cell r="AI252">
            <v>2253874</v>
          </cell>
          <cell r="AJ252">
            <v>2256285</v>
          </cell>
          <cell r="AK252">
            <v>2765626</v>
          </cell>
          <cell r="AL252">
            <v>2779000</v>
          </cell>
          <cell r="AM252">
            <v>2003677</v>
          </cell>
          <cell r="AN252">
            <v>2000279</v>
          </cell>
          <cell r="AO252">
            <v>2001981</v>
          </cell>
          <cell r="AP252">
            <v>2008130</v>
          </cell>
          <cell r="AQ252">
            <v>2006782.9</v>
          </cell>
          <cell r="AR252">
            <v>2003425</v>
          </cell>
          <cell r="AS252">
            <v>2005126</v>
          </cell>
          <cell r="AT252">
            <v>2011182</v>
          </cell>
          <cell r="AU252">
            <v>1258137</v>
          </cell>
          <cell r="AV252">
            <v>1252569</v>
          </cell>
          <cell r="AW252">
            <v>1252029</v>
          </cell>
          <cell r="AX252">
            <v>1249755</v>
          </cell>
          <cell r="AY252">
            <v>1246946</v>
          </cell>
          <cell r="AZ252">
            <v>487836</v>
          </cell>
          <cell r="BA252">
            <v>484857</v>
          </cell>
          <cell r="BB252">
            <v>438449</v>
          </cell>
          <cell r="BC252">
            <v>439536</v>
          </cell>
          <cell r="BD252">
            <v>1540484</v>
          </cell>
          <cell r="BE252">
            <v>1104918</v>
          </cell>
          <cell r="BF252">
            <v>1116431</v>
          </cell>
          <cell r="BG252">
            <v>1122346</v>
          </cell>
          <cell r="BH252">
            <v>1714762</v>
          </cell>
          <cell r="BI252">
            <v>1708036</v>
          </cell>
          <cell r="BJ252">
            <v>1723556</v>
          </cell>
          <cell r="BK252">
            <v>1737384</v>
          </cell>
          <cell r="BL252">
            <v>1716388</v>
          </cell>
          <cell r="BM252">
            <v>1739713.9609999999</v>
          </cell>
          <cell r="BN252">
            <v>4059229</v>
          </cell>
          <cell r="BO252">
            <v>3922301</v>
          </cell>
          <cell r="BP252">
            <v>1739714</v>
          </cell>
          <cell r="BQ252">
            <v>1708036</v>
          </cell>
          <cell r="BR252">
            <v>1737384</v>
          </cell>
          <cell r="BS252">
            <v>1716388</v>
          </cell>
          <cell r="BT252">
            <v>1122346</v>
          </cell>
          <cell r="BU252">
            <v>31678</v>
          </cell>
          <cell r="BV252">
            <v>1.9E-2</v>
          </cell>
          <cell r="BW252">
            <v>2330</v>
          </cell>
          <cell r="BX252">
            <v>1E-3</v>
          </cell>
          <cell r="BY252">
            <v>23326</v>
          </cell>
          <cell r="BZ252">
            <v>615038</v>
          </cell>
          <cell r="CA252">
            <v>0.54800000000000004</v>
          </cell>
        </row>
        <row r="253">
          <cell r="R253" t="str">
            <v>CEDDEP</v>
          </cell>
          <cell r="S253" t="str">
            <v>Cedulas Depósitos</v>
          </cell>
          <cell r="X253">
            <v>1357158</v>
          </cell>
          <cell r="Y253">
            <v>1336403</v>
          </cell>
          <cell r="Z253">
            <v>1337341</v>
          </cell>
          <cell r="AA253">
            <v>820642</v>
          </cell>
          <cell r="AB253">
            <v>821078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 t="e">
            <v>#DIV/0!</v>
          </cell>
          <cell r="BW253">
            <v>0</v>
          </cell>
          <cell r="BX253" t="e">
            <v>#DIV/0!</v>
          </cell>
          <cell r="BY253">
            <v>0</v>
          </cell>
          <cell r="BZ253">
            <v>0</v>
          </cell>
          <cell r="CA253" t="e">
            <v>#DIV/0!</v>
          </cell>
        </row>
        <row r="254">
          <cell r="R254" t="str">
            <v>SUB</v>
          </cell>
          <cell r="S254" t="str">
            <v>Subastas Pasivo</v>
          </cell>
          <cell r="X254">
            <v>3402943</v>
          </cell>
          <cell r="Y254">
            <v>3863655</v>
          </cell>
          <cell r="Z254">
            <v>3864430</v>
          </cell>
          <cell r="AA254">
            <v>3865204</v>
          </cell>
          <cell r="AB254">
            <v>3865970</v>
          </cell>
          <cell r="AC254">
            <v>5087000</v>
          </cell>
          <cell r="AD254">
            <v>5087000</v>
          </cell>
          <cell r="AE254">
            <v>5087000</v>
          </cell>
          <cell r="AF254">
            <v>5071297</v>
          </cell>
          <cell r="AG254">
            <v>5066130</v>
          </cell>
          <cell r="AH254">
            <v>5060911</v>
          </cell>
          <cell r="AI254">
            <v>5055698</v>
          </cell>
          <cell r="AJ254">
            <v>5050604</v>
          </cell>
          <cell r="AK254">
            <v>5045458</v>
          </cell>
          <cell r="AL254">
            <v>5040261</v>
          </cell>
          <cell r="AM254">
            <v>5035069</v>
          </cell>
          <cell r="AN254">
            <v>5029995</v>
          </cell>
          <cell r="AO254">
            <v>5024871</v>
          </cell>
          <cell r="AP254">
            <v>5019695</v>
          </cell>
          <cell r="AQ254">
            <v>5040280</v>
          </cell>
          <cell r="AR254">
            <v>5646412</v>
          </cell>
          <cell r="AS254">
            <v>9473896</v>
          </cell>
          <cell r="AT254">
            <v>9461705</v>
          </cell>
          <cell r="AU254">
            <v>9449530</v>
          </cell>
          <cell r="AV254">
            <v>10349648</v>
          </cell>
          <cell r="AW254">
            <v>10323423</v>
          </cell>
          <cell r="AX254">
            <v>10296517</v>
          </cell>
          <cell r="AY254">
            <v>10269833</v>
          </cell>
          <cell r="AZ254">
            <v>10243795</v>
          </cell>
          <cell r="BA254">
            <v>10220843</v>
          </cell>
          <cell r="BB254">
            <v>10219755</v>
          </cell>
          <cell r="BC254">
            <v>6639329</v>
          </cell>
          <cell r="BD254">
            <v>5937402</v>
          </cell>
          <cell r="BE254">
            <v>5017826</v>
          </cell>
          <cell r="BF254">
            <v>2819829</v>
          </cell>
          <cell r="BG254">
            <v>969302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O254" t="str">
            <v>OK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969302</v>
          </cell>
          <cell r="BU254">
            <v>0</v>
          </cell>
          <cell r="BV254" t="e">
            <v>#DIV/0!</v>
          </cell>
          <cell r="BW254">
            <v>0</v>
          </cell>
          <cell r="BX254" t="e">
            <v>#DIV/0!</v>
          </cell>
          <cell r="BY254">
            <v>0</v>
          </cell>
          <cell r="BZ254">
            <v>-969302</v>
          </cell>
          <cell r="CA254">
            <v>-1</v>
          </cell>
        </row>
        <row r="255">
          <cell r="R255" t="str">
            <v>Deusub/senior</v>
          </cell>
          <cell r="S255" t="str">
            <v>Deuda subordinada/Senior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100773</v>
          </cell>
          <cell r="AF255">
            <v>103008</v>
          </cell>
          <cell r="AG255">
            <v>405285</v>
          </cell>
          <cell r="AH255">
            <v>413049</v>
          </cell>
          <cell r="AI255">
            <v>412171</v>
          </cell>
          <cell r="AJ255">
            <v>420205</v>
          </cell>
          <cell r="AK255">
            <v>405128</v>
          </cell>
          <cell r="AL255">
            <v>413227</v>
          </cell>
          <cell r="AM255">
            <v>412364</v>
          </cell>
          <cell r="AN255">
            <v>420406</v>
          </cell>
          <cell r="AO255">
            <v>404327</v>
          </cell>
          <cell r="AP255">
            <v>406671</v>
          </cell>
          <cell r="AQ255">
            <v>402547</v>
          </cell>
          <cell r="AR255">
            <v>410702</v>
          </cell>
          <cell r="AS255">
            <v>393847</v>
          </cell>
          <cell r="AT255">
            <v>401715</v>
          </cell>
          <cell r="AU255">
            <v>400621</v>
          </cell>
          <cell r="AV255">
            <v>416844</v>
          </cell>
          <cell r="AW255">
            <v>662862</v>
          </cell>
          <cell r="AX255">
            <v>1167552</v>
          </cell>
          <cell r="AY255">
            <v>1142178</v>
          </cell>
          <cell r="AZ255">
            <v>1147762</v>
          </cell>
          <cell r="BA255">
            <v>1114833</v>
          </cell>
          <cell r="BB255">
            <v>1625021</v>
          </cell>
          <cell r="BC255">
            <v>1613655</v>
          </cell>
          <cell r="BD255">
            <v>1624921</v>
          </cell>
          <cell r="BE255">
            <v>1639210</v>
          </cell>
          <cell r="BF255">
            <v>2275752</v>
          </cell>
          <cell r="BG255">
            <v>2277833</v>
          </cell>
          <cell r="BH255">
            <v>2295299</v>
          </cell>
          <cell r="BI255">
            <v>2328517</v>
          </cell>
          <cell r="BJ255">
            <v>2777595</v>
          </cell>
          <cell r="BK255">
            <v>2786037</v>
          </cell>
          <cell r="BL255">
            <v>2813144</v>
          </cell>
          <cell r="BM255">
            <v>2937078.4640000002</v>
          </cell>
          <cell r="BN255" t="str">
            <v>OK</v>
          </cell>
          <cell r="BO255" t="str">
            <v>OK</v>
          </cell>
        </row>
        <row r="256">
          <cell r="R256" t="str">
            <v>Deusub</v>
          </cell>
          <cell r="S256" t="str">
            <v>Deuda Subordinada</v>
          </cell>
          <cell r="X256">
            <v>84506</v>
          </cell>
          <cell r="Y256">
            <v>86024</v>
          </cell>
          <cell r="Z256">
            <v>87574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100773</v>
          </cell>
          <cell r="AF256">
            <v>103008</v>
          </cell>
          <cell r="AG256">
            <v>405285</v>
          </cell>
          <cell r="AH256">
            <v>413049</v>
          </cell>
          <cell r="AI256">
            <v>412171</v>
          </cell>
          <cell r="AJ256">
            <v>420205</v>
          </cell>
          <cell r="AK256">
            <v>405128</v>
          </cell>
          <cell r="AL256">
            <v>413227</v>
          </cell>
          <cell r="AM256">
            <v>412364</v>
          </cell>
          <cell r="AN256">
            <v>420406</v>
          </cell>
          <cell r="AO256">
            <v>404327</v>
          </cell>
          <cell r="AP256">
            <v>406671</v>
          </cell>
          <cell r="AQ256">
            <v>402547.4</v>
          </cell>
          <cell r="AR256">
            <v>410702</v>
          </cell>
          <cell r="AS256">
            <v>393847</v>
          </cell>
          <cell r="AT256">
            <v>401715</v>
          </cell>
          <cell r="AU256">
            <v>400621</v>
          </cell>
          <cell r="AV256">
            <v>416844</v>
          </cell>
          <cell r="AW256">
            <v>662862</v>
          </cell>
          <cell r="AX256">
            <v>671189</v>
          </cell>
          <cell r="AY256">
            <v>643458</v>
          </cell>
          <cell r="AZ256">
            <v>651079</v>
          </cell>
          <cell r="BA256">
            <v>615827</v>
          </cell>
          <cell r="BB256">
            <v>623914</v>
          </cell>
          <cell r="BC256">
            <v>600451</v>
          </cell>
          <cell r="BD256">
            <v>608196</v>
          </cell>
          <cell r="BE256">
            <v>609999</v>
          </cell>
          <cell r="BF256">
            <v>623344</v>
          </cell>
          <cell r="BG256">
            <v>600619</v>
          </cell>
          <cell r="BH256">
            <v>608394</v>
          </cell>
          <cell r="BI256">
            <v>616452</v>
          </cell>
          <cell r="BJ256">
            <v>624518</v>
          </cell>
          <cell r="BK256">
            <v>601120</v>
          </cell>
          <cell r="BL256">
            <v>608731</v>
          </cell>
          <cell r="BM256">
            <v>617563.54500000004</v>
          </cell>
          <cell r="BN256" t="str">
            <v>OK</v>
          </cell>
          <cell r="BO256" t="str">
            <v>OK</v>
          </cell>
          <cell r="BP256">
            <v>617564</v>
          </cell>
          <cell r="BQ256">
            <v>616452</v>
          </cell>
          <cell r="BR256">
            <v>601120</v>
          </cell>
          <cell r="BS256">
            <v>608731</v>
          </cell>
          <cell r="BT256">
            <v>600619</v>
          </cell>
          <cell r="BU256">
            <v>1112</v>
          </cell>
          <cell r="BV256">
            <v>2E-3</v>
          </cell>
          <cell r="BW256">
            <v>16444</v>
          </cell>
          <cell r="BX256">
            <v>2.7E-2</v>
          </cell>
          <cell r="BY256">
            <v>8833</v>
          </cell>
          <cell r="BZ256">
            <v>501</v>
          </cell>
          <cell r="CA256">
            <v>1E-3</v>
          </cell>
        </row>
        <row r="257">
          <cell r="R257" t="str">
            <v>deusenior</v>
          </cell>
          <cell r="S257" t="str">
            <v>Deuda senior preferred</v>
          </cell>
          <cell r="AX257">
            <v>496363</v>
          </cell>
          <cell r="AY257">
            <v>498720</v>
          </cell>
          <cell r="AZ257">
            <v>496683</v>
          </cell>
          <cell r="BA257">
            <v>499006</v>
          </cell>
          <cell r="BB257">
            <v>1001107</v>
          </cell>
          <cell r="BC257">
            <v>1013204</v>
          </cell>
          <cell r="BD257">
            <v>1016725</v>
          </cell>
          <cell r="BE257">
            <v>1029211</v>
          </cell>
          <cell r="BF257">
            <v>1652408</v>
          </cell>
          <cell r="BG257">
            <v>1677214</v>
          </cell>
          <cell r="BH257">
            <v>1686905</v>
          </cell>
          <cell r="BI257">
            <v>1712065</v>
          </cell>
          <cell r="BJ257">
            <v>2153077</v>
          </cell>
          <cell r="BK257">
            <v>2184917</v>
          </cell>
          <cell r="BL257">
            <v>2204413</v>
          </cell>
          <cell r="BM257">
            <v>2319514.9190000002</v>
          </cell>
          <cell r="BN257" t="str">
            <v>OK</v>
          </cell>
          <cell r="BO257">
            <v>2306754</v>
          </cell>
          <cell r="BP257">
            <v>2319515</v>
          </cell>
          <cell r="BQ257">
            <v>1712065</v>
          </cell>
          <cell r="BR257">
            <v>2184917</v>
          </cell>
          <cell r="BS257">
            <v>2204413</v>
          </cell>
          <cell r="BT257">
            <v>1677214</v>
          </cell>
          <cell r="BU257">
            <v>607450</v>
          </cell>
          <cell r="BV257">
            <v>0.35499999999999998</v>
          </cell>
          <cell r="BW257">
            <v>134598</v>
          </cell>
          <cell r="BX257">
            <v>6.2E-2</v>
          </cell>
          <cell r="BY257">
            <v>115102</v>
          </cell>
        </row>
        <row r="258">
          <cell r="R258" t="str">
            <v>DEPEC</v>
          </cell>
          <cell r="S258" t="str">
            <v>Depositos Entidades Neto</v>
          </cell>
          <cell r="X258">
            <v>974602</v>
          </cell>
          <cell r="Y258">
            <v>867280</v>
          </cell>
          <cell r="Z258">
            <v>739361</v>
          </cell>
          <cell r="AA258">
            <v>387067</v>
          </cell>
          <cell r="AB258">
            <v>418666</v>
          </cell>
          <cell r="AC258">
            <v>404576</v>
          </cell>
          <cell r="AD258">
            <v>431621</v>
          </cell>
          <cell r="AE258">
            <v>320556</v>
          </cell>
          <cell r="AF258">
            <v>-111871</v>
          </cell>
          <cell r="AG258">
            <v>145006</v>
          </cell>
          <cell r="AH258">
            <v>209486</v>
          </cell>
          <cell r="AI258">
            <v>143587</v>
          </cell>
          <cell r="AJ258">
            <v>173553</v>
          </cell>
          <cell r="AK258">
            <v>242366</v>
          </cell>
          <cell r="AL258">
            <v>246111</v>
          </cell>
          <cell r="AM258">
            <v>217840</v>
          </cell>
          <cell r="AN258">
            <v>290367</v>
          </cell>
          <cell r="AO258">
            <v>115137</v>
          </cell>
          <cell r="AP258">
            <v>342899</v>
          </cell>
          <cell r="AQ258">
            <v>370115.4</v>
          </cell>
          <cell r="AR258">
            <v>339864</v>
          </cell>
          <cell r="AS258">
            <v>531903</v>
          </cell>
          <cell r="AT258">
            <v>409232</v>
          </cell>
          <cell r="AU258">
            <v>417208</v>
          </cell>
          <cell r="AV258">
            <v>592816</v>
          </cell>
          <cell r="AW258">
            <v>654871</v>
          </cell>
          <cell r="AX258">
            <v>621932</v>
          </cell>
          <cell r="AY258">
            <v>666126</v>
          </cell>
          <cell r="AZ258">
            <v>315914</v>
          </cell>
          <cell r="BA258">
            <v>93949</v>
          </cell>
          <cell r="BB258">
            <v>380452</v>
          </cell>
          <cell r="BC258">
            <v>37932</v>
          </cell>
          <cell r="BD258">
            <v>-255196</v>
          </cell>
          <cell r="BE258">
            <v>-292900</v>
          </cell>
          <cell r="BF258">
            <v>-378773</v>
          </cell>
          <cell r="BG258">
            <v>-494729</v>
          </cell>
          <cell r="BH258">
            <v>-793425</v>
          </cell>
          <cell r="BI258">
            <v>-823271</v>
          </cell>
          <cell r="BJ258">
            <v>-523704</v>
          </cell>
          <cell r="BK258">
            <v>-979038</v>
          </cell>
          <cell r="BL258">
            <v>-1271069</v>
          </cell>
          <cell r="BM258">
            <v>-1222956.76</v>
          </cell>
          <cell r="BP258">
            <v>-1222957</v>
          </cell>
          <cell r="BQ258">
            <v>-823271</v>
          </cell>
          <cell r="BR258">
            <v>-979038</v>
          </cell>
          <cell r="BS258">
            <v>-1271069</v>
          </cell>
          <cell r="BT258">
            <v>-494729</v>
          </cell>
          <cell r="BU258">
            <v>-399686</v>
          </cell>
          <cell r="BV258">
            <v>0.48499999999999999</v>
          </cell>
          <cell r="BW258">
            <v>-243919</v>
          </cell>
          <cell r="BX258">
            <v>0.249</v>
          </cell>
          <cell r="BY258">
            <v>48112</v>
          </cell>
          <cell r="BZ258">
            <v>-484309</v>
          </cell>
          <cell r="CA258">
            <v>0.97899999999999998</v>
          </cell>
        </row>
        <row r="259">
          <cell r="R259" t="str">
            <v>DEPECP</v>
          </cell>
          <cell r="S259" t="str">
            <v>Depositos Entidades Pasivo</v>
          </cell>
          <cell r="X259">
            <v>1333777</v>
          </cell>
          <cell r="Y259">
            <v>1341424</v>
          </cell>
          <cell r="Z259">
            <v>1191216</v>
          </cell>
          <cell r="AA259">
            <v>729109</v>
          </cell>
          <cell r="AB259">
            <v>689200</v>
          </cell>
          <cell r="AC259">
            <v>645198</v>
          </cell>
          <cell r="AD259">
            <v>697672</v>
          </cell>
          <cell r="AE259">
            <v>657440</v>
          </cell>
          <cell r="AF259">
            <v>634449</v>
          </cell>
          <cell r="AG259">
            <v>580094</v>
          </cell>
          <cell r="AH259">
            <v>649755</v>
          </cell>
          <cell r="AI259">
            <v>599944</v>
          </cell>
          <cell r="AJ259">
            <v>587699</v>
          </cell>
          <cell r="AK259">
            <v>579053</v>
          </cell>
          <cell r="AL259">
            <v>568353</v>
          </cell>
          <cell r="AM259">
            <v>499430</v>
          </cell>
          <cell r="AN259">
            <v>537178</v>
          </cell>
          <cell r="AO259">
            <v>571623</v>
          </cell>
          <cell r="AP259">
            <v>612724</v>
          </cell>
          <cell r="AQ259">
            <v>631400</v>
          </cell>
          <cell r="AR259">
            <v>746445</v>
          </cell>
          <cell r="AS259">
            <v>745130</v>
          </cell>
          <cell r="AT259">
            <v>730274</v>
          </cell>
          <cell r="AU259">
            <v>764014</v>
          </cell>
          <cell r="AV259">
            <v>766917</v>
          </cell>
          <cell r="AW259">
            <v>803027</v>
          </cell>
          <cell r="AX259">
            <v>812675</v>
          </cell>
          <cell r="AY259">
            <v>840295</v>
          </cell>
          <cell r="AZ259">
            <v>789851</v>
          </cell>
          <cell r="BA259">
            <v>755684</v>
          </cell>
          <cell r="BB259">
            <v>970382</v>
          </cell>
          <cell r="BC259">
            <v>643970</v>
          </cell>
          <cell r="BD259">
            <v>581676</v>
          </cell>
          <cell r="BE259">
            <v>574463</v>
          </cell>
          <cell r="BF259">
            <v>534939</v>
          </cell>
          <cell r="BG259">
            <v>610570</v>
          </cell>
          <cell r="BH259">
            <v>588095</v>
          </cell>
          <cell r="BI259">
            <v>570697</v>
          </cell>
          <cell r="BJ259">
            <v>538070</v>
          </cell>
          <cell r="BK259">
            <v>507063</v>
          </cell>
          <cell r="BL259">
            <v>375550</v>
          </cell>
          <cell r="BM259">
            <v>351094.77</v>
          </cell>
          <cell r="BO259">
            <v>2137505</v>
          </cell>
          <cell r="BP259">
            <v>351095</v>
          </cell>
          <cell r="BQ259">
            <v>570697</v>
          </cell>
          <cell r="BR259">
            <v>507063</v>
          </cell>
          <cell r="BS259">
            <v>375550</v>
          </cell>
          <cell r="BT259">
            <v>610570</v>
          </cell>
          <cell r="BU259">
            <v>-219602</v>
          </cell>
          <cell r="BV259">
            <v>-0.38500000000000001</v>
          </cell>
          <cell r="BW259">
            <v>-155968</v>
          </cell>
          <cell r="BX259">
            <v>-0.308</v>
          </cell>
          <cell r="BY259">
            <v>-24455</v>
          </cell>
          <cell r="BZ259">
            <v>-103507</v>
          </cell>
          <cell r="CA259">
            <v>-0.17</v>
          </cell>
        </row>
        <row r="260">
          <cell r="R260" t="str">
            <v>DEPECA</v>
          </cell>
          <cell r="S260" t="str">
            <v>Depositos Entidades Activo</v>
          </cell>
          <cell r="X260">
            <v>359175</v>
          </cell>
          <cell r="Y260">
            <v>474144</v>
          </cell>
          <cell r="Z260">
            <v>451855</v>
          </cell>
          <cell r="AA260">
            <v>342042</v>
          </cell>
          <cell r="AB260">
            <v>270534</v>
          </cell>
          <cell r="AC260">
            <v>240622</v>
          </cell>
          <cell r="AD260">
            <v>266051</v>
          </cell>
          <cell r="AE260">
            <v>336884</v>
          </cell>
          <cell r="AF260">
            <v>746320</v>
          </cell>
          <cell r="AG260">
            <v>435088</v>
          </cell>
          <cell r="AH260">
            <v>440269</v>
          </cell>
          <cell r="AI260">
            <v>456357</v>
          </cell>
          <cell r="AJ260">
            <v>414146</v>
          </cell>
          <cell r="AK260">
            <v>336687</v>
          </cell>
          <cell r="AL260">
            <v>322242</v>
          </cell>
          <cell r="AM260">
            <v>281590</v>
          </cell>
          <cell r="AN260">
            <v>246811</v>
          </cell>
          <cell r="AO260">
            <v>456486</v>
          </cell>
          <cell r="AP260">
            <v>269825</v>
          </cell>
          <cell r="AQ260">
            <v>261284.6</v>
          </cell>
          <cell r="AR260">
            <v>406581</v>
          </cell>
          <cell r="AS260">
            <v>213227</v>
          </cell>
          <cell r="AT260">
            <v>321042</v>
          </cell>
          <cell r="AU260">
            <v>346806</v>
          </cell>
          <cell r="AV260">
            <v>174101</v>
          </cell>
          <cell r="AW260">
            <v>148156</v>
          </cell>
          <cell r="AX260">
            <v>190743</v>
          </cell>
          <cell r="AY260">
            <v>174169</v>
          </cell>
          <cell r="AZ260">
            <v>473937</v>
          </cell>
          <cell r="BA260">
            <v>661735</v>
          </cell>
          <cell r="BB260">
            <v>589930</v>
          </cell>
          <cell r="BC260">
            <v>606038</v>
          </cell>
          <cell r="BD260">
            <v>836872</v>
          </cell>
          <cell r="BE260">
            <v>867363</v>
          </cell>
          <cell r="BF260">
            <v>913712</v>
          </cell>
          <cell r="BG260">
            <v>1105299</v>
          </cell>
          <cell r="BH260">
            <v>1381520</v>
          </cell>
          <cell r="BI260">
            <v>1393968</v>
          </cell>
          <cell r="BJ260">
            <v>1061774</v>
          </cell>
          <cell r="BK260">
            <v>1486101</v>
          </cell>
          <cell r="BL260">
            <v>1646619</v>
          </cell>
          <cell r="BM260">
            <v>1574051.53</v>
          </cell>
          <cell r="BP260">
            <v>1574052</v>
          </cell>
          <cell r="BQ260">
            <v>1393968</v>
          </cell>
          <cell r="BR260">
            <v>1486101</v>
          </cell>
          <cell r="BS260">
            <v>1646619</v>
          </cell>
          <cell r="BT260">
            <v>1105299</v>
          </cell>
          <cell r="BU260">
            <v>180084</v>
          </cell>
          <cell r="BV260">
            <v>0.129</v>
          </cell>
          <cell r="BW260">
            <v>87951</v>
          </cell>
          <cell r="BX260">
            <v>5.8999999999999997E-2</v>
          </cell>
          <cell r="BY260">
            <v>-72567</v>
          </cell>
          <cell r="BZ260">
            <v>380802</v>
          </cell>
          <cell r="CA260">
            <v>0.34499999999999997</v>
          </cell>
        </row>
        <row r="261">
          <cell r="S261" t="str">
            <v>entidades de crédito préstamos y anticipos</v>
          </cell>
          <cell r="X261">
            <v>276608</v>
          </cell>
          <cell r="Y261">
            <v>381111</v>
          </cell>
          <cell r="Z261">
            <v>384167</v>
          </cell>
          <cell r="AA261">
            <v>269105</v>
          </cell>
          <cell r="AB261">
            <v>230157</v>
          </cell>
          <cell r="AC261">
            <v>202139</v>
          </cell>
          <cell r="AD261">
            <v>230554</v>
          </cell>
          <cell r="AE261">
            <v>298836</v>
          </cell>
          <cell r="AF261">
            <v>693694</v>
          </cell>
          <cell r="AG261">
            <v>388601</v>
          </cell>
          <cell r="AH261">
            <v>393579</v>
          </cell>
          <cell r="AI261">
            <v>404787</v>
          </cell>
          <cell r="AJ261">
            <v>376568</v>
          </cell>
          <cell r="AK261">
            <v>299056</v>
          </cell>
          <cell r="AL261">
            <v>281484</v>
          </cell>
          <cell r="AM261">
            <v>235127</v>
          </cell>
          <cell r="AN261">
            <v>223883</v>
          </cell>
          <cell r="AO261">
            <v>227825</v>
          </cell>
          <cell r="AP261">
            <v>239317</v>
          </cell>
          <cell r="AQ261">
            <v>232445</v>
          </cell>
          <cell r="AR261">
            <v>369794</v>
          </cell>
          <cell r="AS261">
            <v>197076</v>
          </cell>
          <cell r="AT261">
            <v>304500</v>
          </cell>
          <cell r="AU261">
            <v>330317</v>
          </cell>
          <cell r="AV261">
            <v>160941</v>
          </cell>
          <cell r="AW261">
            <v>135849</v>
          </cell>
          <cell r="AX261">
            <v>176717</v>
          </cell>
          <cell r="AY261">
            <v>153434</v>
          </cell>
          <cell r="AZ261">
            <v>456810</v>
          </cell>
          <cell r="BA261">
            <v>638592</v>
          </cell>
          <cell r="BB261">
            <v>230093</v>
          </cell>
          <cell r="BC261">
            <v>568193</v>
          </cell>
          <cell r="BD261">
            <v>811211</v>
          </cell>
          <cell r="BE261">
            <v>796585</v>
          </cell>
          <cell r="BF261">
            <v>867668</v>
          </cell>
          <cell r="BG261">
            <v>1047757</v>
          </cell>
          <cell r="BH261">
            <v>1330506</v>
          </cell>
          <cell r="BI261">
            <v>1316355</v>
          </cell>
          <cell r="BJ261">
            <v>980813</v>
          </cell>
          <cell r="BK261">
            <v>1364264</v>
          </cell>
          <cell r="BL261">
            <v>1580350</v>
          </cell>
          <cell r="BM261">
            <v>1510330.4620000001</v>
          </cell>
          <cell r="BO261" t="str">
            <v>OK</v>
          </cell>
          <cell r="BZ261">
            <v>0</v>
          </cell>
          <cell r="CA261" t="e">
            <v>#DIV/0!</v>
          </cell>
        </row>
        <row r="262">
          <cell r="S262" t="str">
            <v>entidades de crédito efectivo y bancos centrales</v>
          </cell>
          <cell r="X262">
            <v>82567</v>
          </cell>
          <cell r="Y262">
            <v>93033</v>
          </cell>
          <cell r="Z262">
            <v>67688</v>
          </cell>
          <cell r="AA262">
            <v>72937</v>
          </cell>
          <cell r="AB262">
            <v>40377</v>
          </cell>
          <cell r="AC262">
            <v>38483</v>
          </cell>
          <cell r="AD262">
            <v>35497</v>
          </cell>
          <cell r="AE262">
            <v>38048</v>
          </cell>
          <cell r="AF262">
            <v>52626</v>
          </cell>
          <cell r="AG262">
            <v>46487</v>
          </cell>
          <cell r="AH262">
            <v>46690</v>
          </cell>
          <cell r="AI262">
            <v>51570</v>
          </cell>
          <cell r="AJ262">
            <v>37578</v>
          </cell>
          <cell r="AK262">
            <v>37631</v>
          </cell>
          <cell r="AL262">
            <v>40758</v>
          </cell>
          <cell r="AM262">
            <v>46463</v>
          </cell>
          <cell r="AN262">
            <v>22928</v>
          </cell>
          <cell r="AO262">
            <v>228661</v>
          </cell>
          <cell r="AP262">
            <v>30508</v>
          </cell>
          <cell r="AQ262">
            <v>28839.599999999999</v>
          </cell>
          <cell r="AR262">
            <v>36787</v>
          </cell>
          <cell r="AS262">
            <v>16151</v>
          </cell>
          <cell r="AT262">
            <v>16542</v>
          </cell>
          <cell r="AU262">
            <v>16489</v>
          </cell>
          <cell r="AV262">
            <v>13160</v>
          </cell>
          <cell r="AW262">
            <v>12307</v>
          </cell>
          <cell r="AX262">
            <v>14026</v>
          </cell>
          <cell r="AY262">
            <v>20735</v>
          </cell>
          <cell r="AZ262">
            <v>17127</v>
          </cell>
          <cell r="BA262">
            <v>23143</v>
          </cell>
          <cell r="BB262">
            <v>359837</v>
          </cell>
          <cell r="BC262">
            <v>37845</v>
          </cell>
          <cell r="BD262">
            <v>25661</v>
          </cell>
          <cell r="BE262">
            <v>70778</v>
          </cell>
          <cell r="BF262">
            <v>46044</v>
          </cell>
          <cell r="BG262">
            <v>57542</v>
          </cell>
          <cell r="BH262">
            <v>51014</v>
          </cell>
          <cell r="BI262">
            <v>77613</v>
          </cell>
          <cell r="BJ262">
            <v>80961</v>
          </cell>
          <cell r="BK262">
            <v>121837</v>
          </cell>
          <cell r="BL262">
            <v>66269</v>
          </cell>
          <cell r="BM262">
            <v>63721.067999999999</v>
          </cell>
          <cell r="BZ262">
            <v>0</v>
          </cell>
          <cell r="CA262" t="e">
            <v>#DIV/0!</v>
          </cell>
        </row>
        <row r="263">
          <cell r="R263" t="str">
            <v>SIMPAS</v>
          </cell>
          <cell r="S263" t="str">
            <v>Simultaneas pasivas</v>
          </cell>
          <cell r="X263">
            <v>0</v>
          </cell>
          <cell r="Y263">
            <v>2052655</v>
          </cell>
          <cell r="Z263">
            <v>2096714</v>
          </cell>
          <cell r="AA263">
            <v>2156513</v>
          </cell>
          <cell r="AB263">
            <v>1160680</v>
          </cell>
          <cell r="AC263">
            <v>1388961</v>
          </cell>
          <cell r="AD263">
            <v>719446</v>
          </cell>
          <cell r="AE263">
            <v>713459</v>
          </cell>
          <cell r="AF263">
            <v>831804</v>
          </cell>
          <cell r="AG263">
            <v>99969</v>
          </cell>
          <cell r="AH263">
            <v>99969</v>
          </cell>
          <cell r="AI263">
            <v>1098119</v>
          </cell>
          <cell r="AJ263">
            <v>2468911</v>
          </cell>
          <cell r="AK263">
            <v>1589398</v>
          </cell>
          <cell r="AL263">
            <v>1389984</v>
          </cell>
          <cell r="AM263">
            <v>2567425</v>
          </cell>
          <cell r="AN263">
            <v>2072522</v>
          </cell>
          <cell r="AO263">
            <v>2158001</v>
          </cell>
          <cell r="AP263">
            <v>2154098</v>
          </cell>
          <cell r="AQ263">
            <v>3714853.4</v>
          </cell>
          <cell r="AR263">
            <v>2821114</v>
          </cell>
          <cell r="AS263">
            <v>1486416</v>
          </cell>
          <cell r="AT263">
            <v>99982</v>
          </cell>
          <cell r="AU263">
            <v>1381189</v>
          </cell>
          <cell r="AV263">
            <v>99838</v>
          </cell>
          <cell r="AW263">
            <v>0</v>
          </cell>
          <cell r="AX263">
            <v>0</v>
          </cell>
          <cell r="AY263">
            <v>544356</v>
          </cell>
          <cell r="AZ263">
            <v>0</v>
          </cell>
          <cell r="BA263">
            <v>156931</v>
          </cell>
          <cell r="BB263">
            <v>513000</v>
          </cell>
          <cell r="BC263">
            <v>4043287</v>
          </cell>
          <cell r="BD263">
            <v>3567676</v>
          </cell>
          <cell r="BE263">
            <v>2196190</v>
          </cell>
          <cell r="BF263">
            <v>2032380</v>
          </cell>
          <cell r="BG263">
            <v>3160457</v>
          </cell>
          <cell r="BH263">
            <v>3867300</v>
          </cell>
          <cell r="BI263">
            <v>2414309</v>
          </cell>
          <cell r="BJ263">
            <v>2116746</v>
          </cell>
          <cell r="BK263">
            <v>1630442</v>
          </cell>
          <cell r="BL263">
            <v>1995543</v>
          </cell>
          <cell r="BM263">
            <v>1586332.89</v>
          </cell>
          <cell r="BP263">
            <v>1586333</v>
          </cell>
          <cell r="BQ263">
            <v>2414309</v>
          </cell>
          <cell r="BR263">
            <v>1630442</v>
          </cell>
          <cell r="BS263">
            <v>1995543</v>
          </cell>
          <cell r="BT263">
            <v>3160457</v>
          </cell>
          <cell r="BU263">
            <v>-827976</v>
          </cell>
          <cell r="BV263">
            <v>-0.34300000000000003</v>
          </cell>
          <cell r="BW263">
            <v>-44109</v>
          </cell>
          <cell r="BX263">
            <v>-2.7E-2</v>
          </cell>
          <cell r="BY263">
            <v>-409210</v>
          </cell>
          <cell r="BZ263">
            <v>-1530015</v>
          </cell>
          <cell r="CA263">
            <v>-0.48399999999999999</v>
          </cell>
        </row>
        <row r="264">
          <cell r="R264" t="str">
            <v>simpasivo</v>
          </cell>
          <cell r="S264" t="str">
            <v>Simultaneas Pasivas (Repos) ECC</v>
          </cell>
          <cell r="X264">
            <v>0</v>
          </cell>
          <cell r="Y264">
            <v>1939629</v>
          </cell>
          <cell r="Z264">
            <v>1970154</v>
          </cell>
          <cell r="AA264">
            <v>1910374</v>
          </cell>
          <cell r="AB264">
            <v>1060701</v>
          </cell>
          <cell r="AC264">
            <v>1288992</v>
          </cell>
          <cell r="AD264">
            <v>619477</v>
          </cell>
          <cell r="AE264">
            <v>613490</v>
          </cell>
          <cell r="AF264">
            <v>700137</v>
          </cell>
          <cell r="AG264">
            <v>0</v>
          </cell>
          <cell r="AH264">
            <v>0</v>
          </cell>
          <cell r="AI264">
            <v>998148</v>
          </cell>
          <cell r="AJ264">
            <v>2271801</v>
          </cell>
          <cell r="AK264">
            <v>808902</v>
          </cell>
          <cell r="AL264">
            <v>711243</v>
          </cell>
          <cell r="AM264">
            <v>1072408</v>
          </cell>
          <cell r="AN264">
            <v>815098</v>
          </cell>
          <cell r="AO264">
            <v>430206</v>
          </cell>
          <cell r="AP264">
            <v>334279</v>
          </cell>
          <cell r="AQ264">
            <v>812793.2</v>
          </cell>
          <cell r="AR264">
            <v>818322</v>
          </cell>
          <cell r="AS264">
            <v>636420</v>
          </cell>
          <cell r="AT264">
            <v>0</v>
          </cell>
          <cell r="AU264">
            <v>1281280</v>
          </cell>
          <cell r="AV264">
            <v>0</v>
          </cell>
          <cell r="AW264">
            <v>0</v>
          </cell>
          <cell r="AX264">
            <v>0</v>
          </cell>
          <cell r="AY264">
            <v>544356</v>
          </cell>
          <cell r="AZ264">
            <v>0</v>
          </cell>
          <cell r="BA264">
            <v>156931</v>
          </cell>
          <cell r="BB264">
            <v>513000</v>
          </cell>
          <cell r="BC264">
            <v>2548492</v>
          </cell>
          <cell r="BD264">
            <v>1331895</v>
          </cell>
          <cell r="BE264">
            <v>475714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 t="e">
            <v>#DIV/0!</v>
          </cell>
          <cell r="BW264">
            <v>0</v>
          </cell>
          <cell r="BX264" t="e">
            <v>#DIV/0!</v>
          </cell>
          <cell r="BY264">
            <v>0</v>
          </cell>
          <cell r="BZ264">
            <v>0</v>
          </cell>
          <cell r="CA264" t="e">
            <v>#DIV/0!</v>
          </cell>
        </row>
        <row r="265">
          <cell r="S265" t="str">
            <v>Simultaneas Pasivas (Repos) Entidades de crédito</v>
          </cell>
          <cell r="X265">
            <v>0</v>
          </cell>
          <cell r="Y265">
            <v>113026</v>
          </cell>
          <cell r="Z265">
            <v>126560</v>
          </cell>
          <cell r="AA265">
            <v>246139</v>
          </cell>
          <cell r="AB265">
            <v>99979</v>
          </cell>
          <cell r="AC265">
            <v>99969</v>
          </cell>
          <cell r="AD265">
            <v>99969</v>
          </cell>
          <cell r="AE265">
            <v>99969</v>
          </cell>
          <cell r="AF265">
            <v>131667</v>
          </cell>
          <cell r="AG265">
            <v>99969</v>
          </cell>
          <cell r="AH265">
            <v>99969</v>
          </cell>
          <cell r="AI265">
            <v>99971</v>
          </cell>
          <cell r="AJ265">
            <v>197110</v>
          </cell>
          <cell r="AK265">
            <v>780496</v>
          </cell>
          <cell r="AL265">
            <v>678741</v>
          </cell>
          <cell r="AM265">
            <v>1495017</v>
          </cell>
          <cell r="AN265">
            <v>1257424</v>
          </cell>
          <cell r="AO265">
            <v>1727795</v>
          </cell>
          <cell r="AP265">
            <v>1819819</v>
          </cell>
          <cell r="AQ265">
            <v>2902060.2</v>
          </cell>
          <cell r="AR265">
            <v>2002792</v>
          </cell>
          <cell r="AS265">
            <v>849996</v>
          </cell>
          <cell r="AT265">
            <v>99982</v>
          </cell>
          <cell r="AU265">
            <v>99909</v>
          </cell>
          <cell r="AV265">
            <v>99838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1494795</v>
          </cell>
          <cell r="BD265">
            <v>2235781</v>
          </cell>
          <cell r="BE265">
            <v>1720476</v>
          </cell>
          <cell r="BF265">
            <v>2032380</v>
          </cell>
          <cell r="BG265">
            <v>3160457</v>
          </cell>
          <cell r="BH265">
            <v>3867300</v>
          </cell>
          <cell r="BI265">
            <v>2414309</v>
          </cell>
          <cell r="BJ265">
            <v>2116746</v>
          </cell>
          <cell r="BK265">
            <v>1630442</v>
          </cell>
          <cell r="BL265">
            <v>1995543</v>
          </cell>
          <cell r="BM265">
            <v>1586332.89</v>
          </cell>
          <cell r="BP265">
            <v>1586333</v>
          </cell>
          <cell r="BQ265">
            <v>2414309</v>
          </cell>
          <cell r="BR265">
            <v>1630442</v>
          </cell>
          <cell r="BS265">
            <v>1995543</v>
          </cell>
          <cell r="BT265">
            <v>3160457</v>
          </cell>
          <cell r="BU265">
            <v>-827976</v>
          </cell>
          <cell r="BV265">
            <v>-0.34300000000000003</v>
          </cell>
          <cell r="BW265">
            <v>-44109</v>
          </cell>
          <cell r="BX265">
            <v>-2.7E-2</v>
          </cell>
          <cell r="BY265">
            <v>-409210</v>
          </cell>
          <cell r="BZ265">
            <v>-1530015</v>
          </cell>
          <cell r="CA265">
            <v>-0.48399999999999999</v>
          </cell>
        </row>
        <row r="266">
          <cell r="R266" t="str">
            <v>ced+titul</v>
          </cell>
          <cell r="S266" t="str">
            <v>Cedulas + Deuda simple+titulizaciones</v>
          </cell>
          <cell r="X266">
            <v>4726773</v>
          </cell>
          <cell r="Y266">
            <v>4517008</v>
          </cell>
          <cell r="Z266">
            <v>4471739</v>
          </cell>
          <cell r="AA266">
            <v>4645548</v>
          </cell>
          <cell r="AB266">
            <v>4599869</v>
          </cell>
          <cell r="AC266">
            <v>3160672</v>
          </cell>
          <cell r="AD266">
            <v>3139956</v>
          </cell>
          <cell r="AE266">
            <v>3084850</v>
          </cell>
          <cell r="AF266">
            <v>3045384</v>
          </cell>
          <cell r="AG266">
            <v>3033220</v>
          </cell>
          <cell r="AH266">
            <v>3003886</v>
          </cell>
          <cell r="AI266">
            <v>2959371</v>
          </cell>
          <cell r="AJ266">
            <v>2940949</v>
          </cell>
          <cell r="AK266">
            <v>3425561</v>
          </cell>
          <cell r="AL266">
            <v>3418604</v>
          </cell>
          <cell r="AM266">
            <v>2962547</v>
          </cell>
          <cell r="AN266">
            <v>2940237</v>
          </cell>
          <cell r="AO266">
            <v>2891879</v>
          </cell>
          <cell r="AP266">
            <v>2854286</v>
          </cell>
          <cell r="AQ266">
            <v>2800004.6</v>
          </cell>
          <cell r="AR266">
            <v>2748806</v>
          </cell>
          <cell r="AS266">
            <v>2715461</v>
          </cell>
          <cell r="AT266">
            <v>2644669</v>
          </cell>
          <cell r="AU266">
            <v>1857990</v>
          </cell>
          <cell r="AV266">
            <v>1816395</v>
          </cell>
          <cell r="AW266">
            <v>1780465</v>
          </cell>
          <cell r="AX266">
            <v>1751610</v>
          </cell>
          <cell r="AY266">
            <v>1694943</v>
          </cell>
          <cell r="AZ266">
            <v>909958</v>
          </cell>
          <cell r="BA266">
            <v>886191</v>
          </cell>
          <cell r="BB266">
            <v>816934</v>
          </cell>
          <cell r="BC266">
            <v>794855</v>
          </cell>
          <cell r="BD266">
            <v>1866670</v>
          </cell>
          <cell r="BE266">
            <v>1410037</v>
          </cell>
          <cell r="BF266">
            <v>1362315</v>
          </cell>
          <cell r="BG266">
            <v>1352342</v>
          </cell>
          <cell r="BH266">
            <v>1929814</v>
          </cell>
          <cell r="BI266">
            <v>1909154</v>
          </cell>
          <cell r="BJ266">
            <v>1910697</v>
          </cell>
          <cell r="BK266">
            <v>1874778</v>
          </cell>
          <cell r="BL266">
            <v>1815590</v>
          </cell>
          <cell r="BM266">
            <v>1830941.5209999999</v>
          </cell>
          <cell r="BP266">
            <v>1830942</v>
          </cell>
          <cell r="BQ266">
            <v>1909154</v>
          </cell>
          <cell r="BR266">
            <v>1874778</v>
          </cell>
          <cell r="BS266">
            <v>1815590</v>
          </cell>
          <cell r="BT266">
            <v>1352342</v>
          </cell>
          <cell r="BU266">
            <v>-78212</v>
          </cell>
          <cell r="BV266">
            <v>-4.1000000000000002E-2</v>
          </cell>
          <cell r="BW266">
            <v>-43836</v>
          </cell>
          <cell r="BX266">
            <v>-2.3E-2</v>
          </cell>
          <cell r="BY266">
            <v>15352</v>
          </cell>
          <cell r="BZ266">
            <v>522436</v>
          </cell>
          <cell r="CA266">
            <v>0.38600000000000001</v>
          </cell>
        </row>
        <row r="267">
          <cell r="S267" t="str">
            <v>Bancos centrales activo</v>
          </cell>
          <cell r="AI267">
            <v>755086</v>
          </cell>
          <cell r="AJ267">
            <v>373278</v>
          </cell>
          <cell r="AK267">
            <v>1196677</v>
          </cell>
          <cell r="AL267">
            <v>884942</v>
          </cell>
          <cell r="AM267">
            <v>1106005</v>
          </cell>
          <cell r="AN267">
            <v>758781</v>
          </cell>
          <cell r="AO267">
            <v>609097</v>
          </cell>
          <cell r="AP267">
            <v>211599</v>
          </cell>
          <cell r="AQ267">
            <v>1631845</v>
          </cell>
          <cell r="AR267">
            <v>1821483</v>
          </cell>
          <cell r="AS267">
            <v>3136178</v>
          </cell>
          <cell r="AT267">
            <v>1891069</v>
          </cell>
          <cell r="AU267">
            <v>2373146</v>
          </cell>
          <cell r="AV267">
            <v>2652807</v>
          </cell>
          <cell r="AW267">
            <v>2970081</v>
          </cell>
          <cell r="AX267">
            <v>3970021</v>
          </cell>
          <cell r="AY267">
            <v>4634617</v>
          </cell>
          <cell r="AZ267">
            <v>4860756</v>
          </cell>
          <cell r="BA267">
            <v>6129145</v>
          </cell>
          <cell r="BB267">
            <v>5018232</v>
          </cell>
          <cell r="BC267">
            <v>3120791</v>
          </cell>
          <cell r="BD267">
            <v>4146285</v>
          </cell>
          <cell r="BE267">
            <v>4210529</v>
          </cell>
          <cell r="BF267">
            <v>4453957</v>
          </cell>
          <cell r="BG267">
            <v>3215379</v>
          </cell>
          <cell r="BH267">
            <v>3427829</v>
          </cell>
          <cell r="BI267">
            <v>3705610</v>
          </cell>
          <cell r="BJ267">
            <v>4856054</v>
          </cell>
          <cell r="BK267">
            <v>3417479</v>
          </cell>
          <cell r="BL267">
            <v>4040139</v>
          </cell>
          <cell r="BM267">
            <v>3853821.13</v>
          </cell>
        </row>
        <row r="268">
          <cell r="R268" t="str">
            <v xml:space="preserve">10101        </v>
          </cell>
          <cell r="S268" t="str">
            <v>Efectivo</v>
          </cell>
          <cell r="AJ268">
            <v>273007</v>
          </cell>
          <cell r="AK268">
            <v>236233</v>
          </cell>
          <cell r="AL268">
            <v>226775</v>
          </cell>
          <cell r="AM268">
            <v>268169</v>
          </cell>
          <cell r="AN268">
            <v>222267</v>
          </cell>
          <cell r="AO268">
            <v>243164</v>
          </cell>
          <cell r="AP268">
            <v>249099</v>
          </cell>
          <cell r="AQ268">
            <v>269590</v>
          </cell>
          <cell r="AR268">
            <v>321476</v>
          </cell>
          <cell r="AS268">
            <v>275090</v>
          </cell>
          <cell r="AT268">
            <v>282928</v>
          </cell>
          <cell r="AU268">
            <v>304108</v>
          </cell>
          <cell r="AV268">
            <v>320988</v>
          </cell>
          <cell r="AW268">
            <v>310628</v>
          </cell>
          <cell r="AX268">
            <v>328048</v>
          </cell>
          <cell r="AY268">
            <v>322778</v>
          </cell>
          <cell r="AZ268">
            <v>297838</v>
          </cell>
          <cell r="BA268">
            <v>322039</v>
          </cell>
          <cell r="BB268">
            <v>330946</v>
          </cell>
          <cell r="BC268">
            <v>354148</v>
          </cell>
          <cell r="BD268">
            <v>320899</v>
          </cell>
          <cell r="BE268">
            <v>320855</v>
          </cell>
          <cell r="BF268">
            <v>349980</v>
          </cell>
          <cell r="BG268">
            <v>397943</v>
          </cell>
          <cell r="BH268">
            <v>304093</v>
          </cell>
          <cell r="BI268">
            <v>294060</v>
          </cell>
          <cell r="BJ268">
            <v>256337</v>
          </cell>
          <cell r="BK268">
            <v>313546</v>
          </cell>
          <cell r="BL268">
            <v>248673</v>
          </cell>
          <cell r="BM268">
            <v>271964.46899999998</v>
          </cell>
        </row>
        <row r="269">
          <cell r="S269" t="str">
            <v>Simultaneas activas</v>
          </cell>
          <cell r="AJ269">
            <v>0</v>
          </cell>
          <cell r="AK269">
            <v>206605</v>
          </cell>
          <cell r="AL269">
            <v>0</v>
          </cell>
          <cell r="AM269">
            <v>0</v>
          </cell>
          <cell r="AN269">
            <v>0</v>
          </cell>
          <cell r="AO269">
            <v>204655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299452</v>
          </cell>
          <cell r="BL269">
            <v>0</v>
          </cell>
          <cell r="BM269">
            <v>0</v>
          </cell>
        </row>
        <row r="270">
          <cell r="S270" t="str">
            <v xml:space="preserve">EMISIONES MAYORISTAS </v>
          </cell>
          <cell r="X270">
            <v>9436606</v>
          </cell>
          <cell r="Y270">
            <v>11773986</v>
          </cell>
          <cell r="Z270">
            <v>11606819</v>
          </cell>
          <cell r="AA270">
            <v>11338290</v>
          </cell>
          <cell r="AB270">
            <v>10251110</v>
          </cell>
          <cell r="AC270">
            <v>10248386</v>
          </cell>
          <cell r="AD270">
            <v>9597285</v>
          </cell>
          <cell r="AE270">
            <v>9620005</v>
          </cell>
          <cell r="AF270">
            <v>9673235</v>
          </cell>
          <cell r="AG270">
            <v>9162404</v>
          </cell>
          <cell r="AH270">
            <v>9189944</v>
          </cell>
          <cell r="AI270">
            <v>10118011</v>
          </cell>
          <cell r="AJ270">
            <v>11457960</v>
          </cell>
          <cell r="AK270">
            <v>11041255</v>
          </cell>
          <cell r="AL270">
            <v>10810378</v>
          </cell>
          <cell r="AM270">
            <v>11495024</v>
          </cell>
          <cell r="AN270">
            <v>11018663</v>
          </cell>
          <cell r="AO270">
            <v>11086934</v>
          </cell>
          <cell r="AP270">
            <v>11075638</v>
          </cell>
          <cell r="AQ270">
            <v>12599854.199999999</v>
          </cell>
          <cell r="AR270">
            <v>12366787</v>
          </cell>
          <cell r="AS270">
            <v>14793983</v>
          </cell>
          <cell r="AT270">
            <v>13315221</v>
          </cell>
          <cell r="AU270">
            <v>13852685</v>
          </cell>
          <cell r="AV270">
            <v>13495221</v>
          </cell>
          <cell r="AW270">
            <v>13660152</v>
          </cell>
          <cell r="AX270">
            <v>14133189</v>
          </cell>
          <cell r="AY270">
            <v>14625727</v>
          </cell>
          <cell r="AZ270">
            <v>13259146</v>
          </cell>
          <cell r="BA270">
            <v>13320944</v>
          </cell>
          <cell r="BB270">
            <v>14319801</v>
          </cell>
          <cell r="BC270">
            <v>13829916</v>
          </cell>
          <cell r="BD270">
            <v>13609864</v>
          </cell>
          <cell r="BE270">
            <v>10775271</v>
          </cell>
          <cell r="BF270">
            <v>8940563</v>
          </cell>
          <cell r="BG270">
            <v>8275547</v>
          </cell>
          <cell r="BH270">
            <v>8588757</v>
          </cell>
          <cell r="BI270">
            <v>7104382</v>
          </cell>
          <cell r="BJ270">
            <v>7254713</v>
          </cell>
          <cell r="BK270">
            <v>6697632</v>
          </cell>
          <cell r="BL270">
            <v>6892850</v>
          </cell>
          <cell r="BM270">
            <v>6560119.426</v>
          </cell>
          <cell r="BP270">
            <v>6560119</v>
          </cell>
          <cell r="BQ270">
            <v>7104382</v>
          </cell>
          <cell r="BR270">
            <v>6697632</v>
          </cell>
          <cell r="BS270">
            <v>6892850</v>
          </cell>
          <cell r="BT270">
            <v>8275547</v>
          </cell>
          <cell r="BU270">
            <v>-544263</v>
          </cell>
          <cell r="BV270">
            <v>-7.6999999999999999E-2</v>
          </cell>
          <cell r="BW270">
            <v>-137513</v>
          </cell>
          <cell r="BY270">
            <v>-332731</v>
          </cell>
        </row>
        <row r="271">
          <cell r="S271" t="str">
            <v>Participaciones Emitidas</v>
          </cell>
          <cell r="X271">
            <v>1346569</v>
          </cell>
          <cell r="Y271">
            <v>1162007</v>
          </cell>
          <cell r="Z271">
            <v>1101574</v>
          </cell>
          <cell r="AA271">
            <v>1061473</v>
          </cell>
          <cell r="AB271">
            <v>1010042</v>
          </cell>
          <cell r="AC271">
            <v>895072</v>
          </cell>
          <cell r="AD271">
            <v>862274</v>
          </cell>
          <cell r="AE271">
            <v>830626</v>
          </cell>
          <cell r="AF271">
            <v>788751</v>
          </cell>
          <cell r="AG271">
            <v>764740</v>
          </cell>
          <cell r="AH271">
            <v>723247</v>
          </cell>
          <cell r="AI271">
            <v>702287</v>
          </cell>
          <cell r="AJ271">
            <v>681454</v>
          </cell>
          <cell r="AK271">
            <v>656718</v>
          </cell>
          <cell r="AL271">
            <v>636405</v>
          </cell>
          <cell r="AM271">
            <v>958743</v>
          </cell>
          <cell r="AN271">
            <v>939760</v>
          </cell>
          <cell r="AO271">
            <v>889711</v>
          </cell>
          <cell r="AP271">
            <v>845939</v>
          </cell>
          <cell r="AQ271">
            <v>792996.7</v>
          </cell>
          <cell r="AR271">
            <v>745123</v>
          </cell>
          <cell r="AS271">
            <v>710099</v>
          </cell>
          <cell r="AT271">
            <v>633283</v>
          </cell>
          <cell r="AU271">
            <v>599657</v>
          </cell>
          <cell r="AV271">
            <v>563596</v>
          </cell>
          <cell r="AW271">
            <v>528334</v>
          </cell>
          <cell r="AX271">
            <v>501676</v>
          </cell>
          <cell r="AY271">
            <v>447792</v>
          </cell>
          <cell r="AZ271">
            <v>421853</v>
          </cell>
          <cell r="BA271">
            <v>401158</v>
          </cell>
          <cell r="BB271">
            <v>378320</v>
          </cell>
          <cell r="BC271">
            <v>355213</v>
          </cell>
          <cell r="BD271">
            <v>326136</v>
          </cell>
          <cell r="BE271">
            <v>305334</v>
          </cell>
          <cell r="BF271">
            <v>246191</v>
          </cell>
          <cell r="BG271">
            <v>230397</v>
          </cell>
          <cell r="BH271">
            <v>215444</v>
          </cell>
          <cell r="BI271">
            <v>201444</v>
          </cell>
          <cell r="BJ271">
            <v>187444</v>
          </cell>
          <cell r="BK271">
            <v>137706</v>
          </cell>
          <cell r="BL271">
            <v>99202</v>
          </cell>
          <cell r="BM271">
            <v>91227.56</v>
          </cell>
          <cell r="BN271" t="str">
            <v>OK</v>
          </cell>
          <cell r="BO271" t="str">
            <v>OK</v>
          </cell>
          <cell r="BP271">
            <v>91228</v>
          </cell>
          <cell r="BQ271">
            <v>201444</v>
          </cell>
          <cell r="BR271">
            <v>137706</v>
          </cell>
          <cell r="BS271">
            <v>99202</v>
          </cell>
          <cell r="BT271">
            <v>230397</v>
          </cell>
          <cell r="BU271">
            <v>-110216</v>
          </cell>
          <cell r="BV271">
            <v>-0.54700000000000004</v>
          </cell>
          <cell r="BW271">
            <v>-46478</v>
          </cell>
          <cell r="BY271">
            <v>-7974</v>
          </cell>
        </row>
        <row r="272">
          <cell r="R272" t="str">
            <v xml:space="preserve">2020401      </v>
          </cell>
          <cell r="S272" t="str">
            <v>Cedulas Debitos</v>
          </cell>
          <cell r="X272">
            <v>1988418</v>
          </cell>
          <cell r="Y272">
            <v>1988418</v>
          </cell>
          <cell r="Z272">
            <v>1988418</v>
          </cell>
          <cell r="AA272">
            <v>2732399</v>
          </cell>
          <cell r="AB272">
            <v>2732399</v>
          </cell>
          <cell r="AC272">
            <v>2233749</v>
          </cell>
          <cell r="AD272">
            <v>2233749</v>
          </cell>
          <cell r="AE272">
            <v>2233749</v>
          </cell>
          <cell r="AF272">
            <v>2233749</v>
          </cell>
          <cell r="AG272">
            <v>2233749</v>
          </cell>
          <cell r="AH272">
            <v>2233774</v>
          </cell>
          <cell r="AI272">
            <v>2233774</v>
          </cell>
          <cell r="AJ272">
            <v>2233774</v>
          </cell>
          <cell r="AK272">
            <v>2730994</v>
          </cell>
          <cell r="AL272">
            <v>2730994</v>
          </cell>
          <cell r="AM272">
            <v>1983716</v>
          </cell>
          <cell r="AN272">
            <v>1983716</v>
          </cell>
          <cell r="AO272">
            <v>1983716</v>
          </cell>
          <cell r="AP272">
            <v>1983716</v>
          </cell>
          <cell r="AQ272">
            <v>1983716.3</v>
          </cell>
          <cell r="AR272">
            <v>1983716</v>
          </cell>
          <cell r="AS272">
            <v>1983716</v>
          </cell>
          <cell r="AT272">
            <v>1983716</v>
          </cell>
          <cell r="AU272">
            <v>1239735</v>
          </cell>
          <cell r="AV272">
            <v>1239735</v>
          </cell>
          <cell r="AW272">
            <v>1239735</v>
          </cell>
          <cell r="AX272">
            <v>1233606</v>
          </cell>
          <cell r="AY272">
            <v>1226870</v>
          </cell>
          <cell r="AZ272">
            <v>482636</v>
          </cell>
          <cell r="BA272">
            <v>482636</v>
          </cell>
          <cell r="BB272">
            <v>435195</v>
          </cell>
          <cell r="BC272">
            <v>435195</v>
          </cell>
          <cell r="BD272">
            <v>1531963</v>
          </cell>
          <cell r="BE272">
            <v>1096768</v>
          </cell>
          <cell r="BF272">
            <v>1096768</v>
          </cell>
          <cell r="BG272">
            <v>1096768</v>
          </cell>
          <cell r="BH272">
            <v>1693252</v>
          </cell>
          <cell r="BI272">
            <v>1693251.4</v>
          </cell>
          <cell r="BJ272">
            <v>1693252</v>
          </cell>
          <cell r="BK272">
            <v>1693252</v>
          </cell>
          <cell r="BL272">
            <v>1693252</v>
          </cell>
          <cell r="BM272">
            <v>1693251.5</v>
          </cell>
          <cell r="BN272">
            <v>1693252</v>
          </cell>
          <cell r="BO272">
            <v>1693252</v>
          </cell>
          <cell r="BP272">
            <v>1693252</v>
          </cell>
          <cell r="BQ272">
            <v>1693251</v>
          </cell>
          <cell r="BR272">
            <v>1693252</v>
          </cell>
          <cell r="BS272">
            <v>1693252</v>
          </cell>
          <cell r="BT272">
            <v>1096768</v>
          </cell>
          <cell r="BU272">
            <v>1</v>
          </cell>
          <cell r="BV272">
            <v>0</v>
          </cell>
          <cell r="BW272">
            <v>0</v>
          </cell>
          <cell r="BY272">
            <v>0</v>
          </cell>
        </row>
        <row r="273">
          <cell r="R273">
            <v>1521000000</v>
          </cell>
          <cell r="S273" t="str">
            <v>Cedulas Depósitos</v>
          </cell>
          <cell r="X273">
            <v>1300000</v>
          </cell>
          <cell r="Y273">
            <v>1300000</v>
          </cell>
          <cell r="Z273">
            <v>1300000</v>
          </cell>
          <cell r="AA273">
            <v>800000</v>
          </cell>
          <cell r="AB273">
            <v>800000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 t="e">
            <v>#DIV/0!</v>
          </cell>
          <cell r="BW273">
            <v>0</v>
          </cell>
          <cell r="BY273">
            <v>0</v>
          </cell>
        </row>
        <row r="274">
          <cell r="S274" t="str">
            <v>Cedulas Territoriales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 t="e">
            <v>#DIV/0!</v>
          </cell>
          <cell r="BW274">
            <v>0</v>
          </cell>
          <cell r="BY274">
            <v>0</v>
          </cell>
        </row>
        <row r="275">
          <cell r="R275" t="str">
            <v>SUBNOM</v>
          </cell>
          <cell r="S275" t="str">
            <v>Subastas Pasivo</v>
          </cell>
          <cell r="X275">
            <v>3402440</v>
          </cell>
          <cell r="Y275">
            <v>3862440</v>
          </cell>
          <cell r="Z275">
            <v>3862440</v>
          </cell>
          <cell r="AA275">
            <v>3862440</v>
          </cell>
          <cell r="AB275">
            <v>3862440</v>
          </cell>
          <cell r="AC275">
            <v>5087000</v>
          </cell>
          <cell r="AD275">
            <v>5087000</v>
          </cell>
          <cell r="AE275">
            <v>5087000</v>
          </cell>
          <cell r="AF275">
            <v>5087000</v>
          </cell>
          <cell r="AG275">
            <v>5087000</v>
          </cell>
          <cell r="AH275">
            <v>5087000</v>
          </cell>
          <cell r="AI275">
            <v>5087000</v>
          </cell>
          <cell r="AJ275">
            <v>5087000</v>
          </cell>
          <cell r="AK275">
            <v>5087000</v>
          </cell>
          <cell r="AL275">
            <v>5087000</v>
          </cell>
          <cell r="AM275">
            <v>5087000</v>
          </cell>
          <cell r="AN275">
            <v>5087000</v>
          </cell>
          <cell r="AO275">
            <v>5087000</v>
          </cell>
          <cell r="AP275">
            <v>5087000</v>
          </cell>
          <cell r="AQ275">
            <v>5087000</v>
          </cell>
          <cell r="AR275">
            <v>5680000</v>
          </cell>
          <cell r="AS275">
            <v>9482000</v>
          </cell>
          <cell r="AT275">
            <v>9482000</v>
          </cell>
          <cell r="AU275">
            <v>9482000</v>
          </cell>
          <cell r="AV275">
            <v>10431000</v>
          </cell>
          <cell r="AW275">
            <v>10431000</v>
          </cell>
          <cell r="AX275">
            <v>10431000</v>
          </cell>
          <cell r="AY275">
            <v>10431000</v>
          </cell>
          <cell r="AZ275">
            <v>10431000</v>
          </cell>
          <cell r="BA275">
            <v>10431000</v>
          </cell>
          <cell r="BB275">
            <v>10431000</v>
          </cell>
          <cell r="BC275">
            <v>6765000</v>
          </cell>
          <cell r="BD275">
            <v>6015000</v>
          </cell>
          <cell r="BE275">
            <v>5015000</v>
          </cell>
          <cell r="BF275">
            <v>2799000</v>
          </cell>
          <cell r="BG275">
            <v>949000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949000</v>
          </cell>
          <cell r="BU275">
            <v>0</v>
          </cell>
          <cell r="BV275" t="e">
            <v>#DIV/0!</v>
          </cell>
          <cell r="BW275">
            <v>0</v>
          </cell>
          <cell r="BY275">
            <v>0</v>
          </cell>
        </row>
        <row r="276">
          <cell r="R276" t="str">
            <v xml:space="preserve">20502021     </v>
          </cell>
          <cell r="S276" t="str">
            <v>Deuda Subordinada</v>
          </cell>
          <cell r="X276">
            <v>71406</v>
          </cell>
          <cell r="Y276">
            <v>71406</v>
          </cell>
          <cell r="Z276">
            <v>71406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99600</v>
          </cell>
          <cell r="AF276">
            <v>99600</v>
          </cell>
          <cell r="AG276">
            <v>398400</v>
          </cell>
          <cell r="AH276">
            <v>398400</v>
          </cell>
          <cell r="AI276">
            <v>398400</v>
          </cell>
          <cell r="AJ276">
            <v>398400</v>
          </cell>
          <cell r="AK276">
            <v>398400</v>
          </cell>
          <cell r="AL276">
            <v>398400</v>
          </cell>
          <cell r="AM276">
            <v>398400</v>
          </cell>
          <cell r="AN276">
            <v>398400</v>
          </cell>
          <cell r="AO276">
            <v>397400</v>
          </cell>
          <cell r="AP276">
            <v>391800</v>
          </cell>
          <cell r="AQ276">
            <v>388800</v>
          </cell>
          <cell r="AR276">
            <v>389000</v>
          </cell>
          <cell r="AS276">
            <v>386700</v>
          </cell>
          <cell r="AT276">
            <v>386700</v>
          </cell>
          <cell r="AU276">
            <v>386700</v>
          </cell>
          <cell r="AV276">
            <v>394600</v>
          </cell>
          <cell r="AW276">
            <v>658694</v>
          </cell>
          <cell r="AX276">
            <v>658694</v>
          </cell>
          <cell r="AY276">
            <v>639460</v>
          </cell>
          <cell r="AZ276">
            <v>638228</v>
          </cell>
          <cell r="BA276">
            <v>597654</v>
          </cell>
          <cell r="BB276">
            <v>597654</v>
          </cell>
          <cell r="BC276">
            <v>597654</v>
          </cell>
          <cell r="BD276">
            <v>597654</v>
          </cell>
          <cell r="BE276">
            <v>597654</v>
          </cell>
          <cell r="BF276">
            <v>597654</v>
          </cell>
          <cell r="BG276">
            <v>597654</v>
          </cell>
          <cell r="BH276">
            <v>597654</v>
          </cell>
          <cell r="BI276">
            <v>597654</v>
          </cell>
          <cell r="BJ276">
            <v>597654</v>
          </cell>
          <cell r="BK276">
            <v>597654</v>
          </cell>
          <cell r="BL276">
            <v>597654</v>
          </cell>
          <cell r="BM276">
            <v>597654.44999999995</v>
          </cell>
          <cell r="BN276" t="str">
            <v>OK</v>
          </cell>
          <cell r="BO276" t="str">
            <v>OK</v>
          </cell>
          <cell r="BP276">
            <v>597654</v>
          </cell>
          <cell r="BQ276">
            <v>597654</v>
          </cell>
          <cell r="BR276">
            <v>597654</v>
          </cell>
          <cell r="BS276">
            <v>597654</v>
          </cell>
          <cell r="BT276">
            <v>597654</v>
          </cell>
          <cell r="BU276">
            <v>0</v>
          </cell>
          <cell r="BV276">
            <v>0</v>
          </cell>
          <cell r="BW276">
            <v>0</v>
          </cell>
          <cell r="BY276">
            <v>0</v>
          </cell>
        </row>
        <row r="277">
          <cell r="R277" t="str">
            <v xml:space="preserve">20208021     </v>
          </cell>
          <cell r="S277" t="str">
            <v>Deuda senior preferred</v>
          </cell>
          <cell r="AX277">
            <v>496255</v>
          </cell>
          <cell r="AY277">
            <v>496255</v>
          </cell>
          <cell r="AZ277">
            <v>496255</v>
          </cell>
          <cell r="BA277">
            <v>496255</v>
          </cell>
          <cell r="BB277">
            <v>995005</v>
          </cell>
          <cell r="BC277">
            <v>995005</v>
          </cell>
          <cell r="BD277">
            <v>995005</v>
          </cell>
          <cell r="BE277">
            <v>995005</v>
          </cell>
          <cell r="BF277">
            <v>1643444</v>
          </cell>
          <cell r="BG277">
            <v>1643444</v>
          </cell>
          <cell r="BH277">
            <v>1643444</v>
          </cell>
          <cell r="BI277">
            <v>1643444</v>
          </cell>
          <cell r="BJ277">
            <v>2140579</v>
          </cell>
          <cell r="BK277">
            <v>2140579</v>
          </cell>
          <cell r="BL277">
            <v>2140579</v>
          </cell>
          <cell r="BM277">
            <v>2246767.6260000002</v>
          </cell>
          <cell r="BN277">
            <v>2246768</v>
          </cell>
          <cell r="BO277">
            <v>2140579</v>
          </cell>
          <cell r="BV277" t="e">
            <v>#DIV/0!</v>
          </cell>
        </row>
        <row r="278">
          <cell r="R278" t="str">
            <v>DEPEC</v>
          </cell>
          <cell r="S278" t="str">
            <v>Depositos Entidades Netos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 t="e">
            <v>#DIV/0!</v>
          </cell>
          <cell r="BW278">
            <v>0</v>
          </cell>
          <cell r="BY278">
            <v>0</v>
          </cell>
        </row>
        <row r="279">
          <cell r="S279" t="str">
            <v>Depositos Entidades de Crédito Pasivo</v>
          </cell>
          <cell r="X279">
            <v>1327773</v>
          </cell>
          <cell r="Y279">
            <v>1337025</v>
          </cell>
          <cell r="Z279">
            <v>1186216</v>
          </cell>
          <cell r="AA279">
            <v>725297</v>
          </cell>
          <cell r="AB279">
            <v>685074</v>
          </cell>
          <cell r="AC279">
            <v>642538</v>
          </cell>
          <cell r="AD279">
            <v>694109</v>
          </cell>
          <cell r="AE279">
            <v>654728</v>
          </cell>
          <cell r="AF279">
            <v>632109</v>
          </cell>
          <cell r="AG279">
            <v>578515</v>
          </cell>
          <cell r="AH279">
            <v>647523</v>
          </cell>
          <cell r="AI279">
            <v>597884</v>
          </cell>
          <cell r="AJ279">
            <v>586645</v>
          </cell>
          <cell r="AK279">
            <v>577738</v>
          </cell>
          <cell r="AL279">
            <v>566910</v>
          </cell>
          <cell r="AM279">
            <v>498192</v>
          </cell>
          <cell r="AN279">
            <v>536006</v>
          </cell>
          <cell r="AO279">
            <v>570353</v>
          </cell>
          <cell r="AP279">
            <v>611435</v>
          </cell>
          <cell r="AQ279">
            <v>630407</v>
          </cell>
          <cell r="AR279">
            <v>745566</v>
          </cell>
          <cell r="AS279">
            <v>744361</v>
          </cell>
          <cell r="AT279">
            <v>729421</v>
          </cell>
          <cell r="AU279">
            <v>763178</v>
          </cell>
          <cell r="AV279">
            <v>766189</v>
          </cell>
          <cell r="AW279">
            <v>802389</v>
          </cell>
          <cell r="AX279">
            <v>811958</v>
          </cell>
          <cell r="AY279">
            <v>839655</v>
          </cell>
          <cell r="AZ279">
            <v>789174</v>
          </cell>
          <cell r="BA279">
            <v>755081</v>
          </cell>
          <cell r="BB279">
            <v>969634</v>
          </cell>
          <cell r="BC279">
            <v>643004</v>
          </cell>
          <cell r="BD279">
            <v>580286</v>
          </cell>
          <cell r="BE279">
            <v>573004</v>
          </cell>
          <cell r="BF279">
            <v>533080</v>
          </cell>
          <cell r="BG279">
            <v>608769</v>
          </cell>
          <cell r="BH279">
            <v>586142</v>
          </cell>
          <cell r="BI279">
            <v>568974</v>
          </cell>
          <cell r="BJ279">
            <v>536136</v>
          </cell>
          <cell r="BK279">
            <v>505407</v>
          </cell>
          <cell r="BL279">
            <v>373934</v>
          </cell>
          <cell r="BM279">
            <v>349655.4</v>
          </cell>
          <cell r="BN279">
            <v>349655</v>
          </cell>
          <cell r="BO279">
            <v>505407</v>
          </cell>
          <cell r="BP279">
            <v>349655</v>
          </cell>
          <cell r="BQ279">
            <v>568974</v>
          </cell>
          <cell r="BR279">
            <v>505407</v>
          </cell>
          <cell r="BS279">
            <v>373934</v>
          </cell>
          <cell r="BT279">
            <v>608769</v>
          </cell>
          <cell r="BU279">
            <v>-219319</v>
          </cell>
          <cell r="BV279">
            <v>-0.38500000000000001</v>
          </cell>
          <cell r="BW279">
            <v>-155752</v>
          </cell>
          <cell r="BY279">
            <v>-24279</v>
          </cell>
        </row>
        <row r="280">
          <cell r="S280" t="str">
            <v>Depositos Entidades de Credito Activo</v>
          </cell>
          <cell r="X280">
            <v>359105</v>
          </cell>
          <cell r="Y280">
            <v>474065</v>
          </cell>
          <cell r="Z280">
            <v>451789</v>
          </cell>
          <cell r="AA280">
            <v>341977</v>
          </cell>
          <cell r="AB280">
            <v>270466</v>
          </cell>
          <cell r="AC280">
            <v>240549</v>
          </cell>
          <cell r="AD280">
            <v>265968</v>
          </cell>
          <cell r="AE280">
            <v>336780</v>
          </cell>
          <cell r="AF280">
            <v>746373</v>
          </cell>
          <cell r="AG280">
            <v>434945</v>
          </cell>
          <cell r="AH280">
            <v>440225</v>
          </cell>
          <cell r="AI280">
            <v>456306</v>
          </cell>
          <cell r="AJ280">
            <v>414057</v>
          </cell>
          <cell r="AK280">
            <v>336610</v>
          </cell>
          <cell r="AL280">
            <v>322151</v>
          </cell>
          <cell r="AM280">
            <v>281460</v>
          </cell>
          <cell r="AN280">
            <v>246680</v>
          </cell>
          <cell r="AO280">
            <v>456354</v>
          </cell>
          <cell r="AP280">
            <v>269694</v>
          </cell>
          <cell r="AQ280">
            <v>261153.3</v>
          </cell>
          <cell r="AR280">
            <v>406503</v>
          </cell>
          <cell r="AS280">
            <v>213083</v>
          </cell>
          <cell r="AT280">
            <v>320971</v>
          </cell>
          <cell r="AU280">
            <v>346781</v>
          </cell>
          <cell r="AV280">
            <v>174049</v>
          </cell>
          <cell r="AW280">
            <v>148072</v>
          </cell>
          <cell r="AX280">
            <v>190625</v>
          </cell>
          <cell r="AY280">
            <v>174151</v>
          </cell>
          <cell r="AZ280">
            <v>459537</v>
          </cell>
          <cell r="BA280">
            <v>647175</v>
          </cell>
          <cell r="BB280">
            <v>576285</v>
          </cell>
          <cell r="BC280">
            <v>592326</v>
          </cell>
          <cell r="BD280">
            <v>822920</v>
          </cell>
          <cell r="BE280">
            <v>853350</v>
          </cell>
          <cell r="BF280">
            <v>901773</v>
          </cell>
          <cell r="BG280">
            <v>1092412</v>
          </cell>
          <cell r="BH280">
            <v>1365076</v>
          </cell>
          <cell r="BI280">
            <v>1376274</v>
          </cell>
          <cell r="BJ280">
            <v>1040379</v>
          </cell>
          <cell r="BK280">
            <v>1470327</v>
          </cell>
          <cell r="BL280">
            <v>1630349</v>
          </cell>
          <cell r="BM280">
            <v>1557045.27</v>
          </cell>
          <cell r="BP280">
            <v>1557045</v>
          </cell>
          <cell r="BQ280">
            <v>1376274</v>
          </cell>
          <cell r="BR280">
            <v>1470327</v>
          </cell>
          <cell r="BS280">
            <v>1630349</v>
          </cell>
          <cell r="BT280">
            <v>1092412</v>
          </cell>
          <cell r="BU280">
            <v>180771</v>
          </cell>
          <cell r="BV280">
            <v>0.13100000000000001</v>
          </cell>
          <cell r="BW280">
            <v>86718</v>
          </cell>
          <cell r="BY280">
            <v>-73304</v>
          </cell>
        </row>
        <row r="281">
          <cell r="S281" t="str">
            <v>entidades de crédito préstamos y anticipos</v>
          </cell>
          <cell r="X281">
            <v>276605</v>
          </cell>
          <cell r="Y281">
            <v>381111</v>
          </cell>
          <cell r="Z281">
            <v>384168</v>
          </cell>
          <cell r="AA281">
            <v>269107</v>
          </cell>
          <cell r="AB281">
            <v>230163</v>
          </cell>
          <cell r="AC281">
            <v>202150</v>
          </cell>
          <cell r="AD281">
            <v>230567</v>
          </cell>
          <cell r="AE281">
            <v>298854</v>
          </cell>
          <cell r="AF281">
            <v>693921</v>
          </cell>
          <cell r="AG281">
            <v>388648</v>
          </cell>
          <cell r="AH281">
            <v>393609</v>
          </cell>
          <cell r="AI281">
            <v>404815</v>
          </cell>
          <cell r="AJ281">
            <v>376563</v>
          </cell>
          <cell r="AK281">
            <v>299069</v>
          </cell>
          <cell r="AL281">
            <v>281497</v>
          </cell>
          <cell r="AM281">
            <v>235137</v>
          </cell>
          <cell r="AN281">
            <v>223895</v>
          </cell>
          <cell r="AO281">
            <v>227837</v>
          </cell>
          <cell r="AP281">
            <v>239331</v>
          </cell>
          <cell r="AQ281">
            <v>232460</v>
          </cell>
          <cell r="AR281">
            <v>369863</v>
          </cell>
          <cell r="AS281">
            <v>197080</v>
          </cell>
          <cell r="AT281">
            <v>304509</v>
          </cell>
          <cell r="AU281">
            <v>330303</v>
          </cell>
          <cell r="AV281">
            <v>160900</v>
          </cell>
          <cell r="AW281">
            <v>135776</v>
          </cell>
          <cell r="AX281">
            <v>176610</v>
          </cell>
          <cell r="AY281">
            <v>153427</v>
          </cell>
          <cell r="AZ281">
            <v>442421</v>
          </cell>
          <cell r="BA281">
            <v>624043</v>
          </cell>
          <cell r="BB281">
            <v>216459</v>
          </cell>
          <cell r="BC281">
            <v>554492</v>
          </cell>
          <cell r="BD281">
            <v>797270</v>
          </cell>
          <cell r="BE281">
            <v>782583</v>
          </cell>
          <cell r="BF281">
            <v>855740</v>
          </cell>
          <cell r="BG281">
            <v>1034870</v>
          </cell>
          <cell r="BH281">
            <v>1314083</v>
          </cell>
          <cell r="BI281">
            <v>1298661</v>
          </cell>
          <cell r="BJ281">
            <v>959418</v>
          </cell>
          <cell r="BK281">
            <v>1348490</v>
          </cell>
          <cell r="BL281">
            <v>1564080</v>
          </cell>
          <cell r="BM281">
            <v>1493324.202</v>
          </cell>
          <cell r="BO281">
            <v>1348490</v>
          </cell>
          <cell r="BV281" t="e">
            <v>#DIV/0!</v>
          </cell>
        </row>
        <row r="282">
          <cell r="R282" t="str">
            <v xml:space="preserve">10201011     </v>
          </cell>
          <cell r="S282" t="str">
            <v>entidades de crédito efectivo y bancos centrales</v>
          </cell>
          <cell r="X282">
            <v>82500</v>
          </cell>
          <cell r="Y282">
            <v>92954</v>
          </cell>
          <cell r="Z282">
            <v>67621</v>
          </cell>
          <cell r="AA282">
            <v>72870</v>
          </cell>
          <cell r="AB282">
            <v>40303</v>
          </cell>
          <cell r="AC282">
            <v>38399</v>
          </cell>
          <cell r="AD282">
            <v>35401</v>
          </cell>
          <cell r="AE282">
            <v>37926</v>
          </cell>
          <cell r="AF282">
            <v>52452</v>
          </cell>
          <cell r="AG282">
            <v>46297</v>
          </cell>
          <cell r="AH282">
            <v>46616</v>
          </cell>
          <cell r="AI282">
            <v>51491</v>
          </cell>
          <cell r="AJ282">
            <v>37494</v>
          </cell>
          <cell r="AK282">
            <v>37541</v>
          </cell>
          <cell r="AL282">
            <v>40654</v>
          </cell>
          <cell r="AM282">
            <v>46323</v>
          </cell>
          <cell r="AN282">
            <v>22785</v>
          </cell>
          <cell r="AO282">
            <v>228517</v>
          </cell>
          <cell r="AP282">
            <v>30363</v>
          </cell>
          <cell r="AQ282">
            <v>28693.3</v>
          </cell>
          <cell r="AR282">
            <v>36640</v>
          </cell>
          <cell r="AS282">
            <v>16003</v>
          </cell>
          <cell r="AT282">
            <v>16462</v>
          </cell>
          <cell r="AU282">
            <v>16478</v>
          </cell>
          <cell r="AV282">
            <v>13149</v>
          </cell>
          <cell r="AW282">
            <v>12296</v>
          </cell>
          <cell r="AX282">
            <v>14015</v>
          </cell>
          <cell r="AY282">
            <v>20724</v>
          </cell>
          <cell r="AZ282">
            <v>17116</v>
          </cell>
          <cell r="BA282">
            <v>23132</v>
          </cell>
          <cell r="BB282">
            <v>359826</v>
          </cell>
          <cell r="BC282">
            <v>37834</v>
          </cell>
          <cell r="BD282">
            <v>25650</v>
          </cell>
          <cell r="BE282">
            <v>70767</v>
          </cell>
          <cell r="BF282">
            <v>46033</v>
          </cell>
          <cell r="BG282">
            <v>57542</v>
          </cell>
          <cell r="BH282">
            <v>50993</v>
          </cell>
          <cell r="BI282">
            <v>77613</v>
          </cell>
          <cell r="BJ282">
            <v>80961</v>
          </cell>
          <cell r="BK282">
            <v>121837</v>
          </cell>
          <cell r="BL282">
            <v>66269</v>
          </cell>
          <cell r="BM282">
            <v>63721.067999999999</v>
          </cell>
          <cell r="BV282" t="e">
            <v>#DIV/0!</v>
          </cell>
        </row>
        <row r="283">
          <cell r="S283" t="str">
            <v>Simultaneas pasivas</v>
          </cell>
          <cell r="X283">
            <v>0</v>
          </cell>
          <cell r="Y283">
            <v>2052690</v>
          </cell>
          <cell r="Z283">
            <v>2096765</v>
          </cell>
          <cell r="AA283">
            <v>2156681</v>
          </cell>
          <cell r="AB283">
            <v>1161155</v>
          </cell>
          <cell r="AC283">
            <v>1390027</v>
          </cell>
          <cell r="AD283">
            <v>720153</v>
          </cell>
          <cell r="AE283">
            <v>714302</v>
          </cell>
          <cell r="AF283">
            <v>832026</v>
          </cell>
          <cell r="AG283">
            <v>100000</v>
          </cell>
          <cell r="AH283">
            <v>100000</v>
          </cell>
          <cell r="AI283">
            <v>1098666</v>
          </cell>
          <cell r="AJ283">
            <v>2470687</v>
          </cell>
          <cell r="AK283">
            <v>1590405</v>
          </cell>
          <cell r="AL283">
            <v>1390669</v>
          </cell>
          <cell r="AM283">
            <v>2568973</v>
          </cell>
          <cell r="AN283">
            <v>2073781</v>
          </cell>
          <cell r="AO283">
            <v>2158754</v>
          </cell>
          <cell r="AP283">
            <v>2155748</v>
          </cell>
          <cell r="AQ283">
            <v>3716934.2</v>
          </cell>
          <cell r="AR283">
            <v>2823382</v>
          </cell>
          <cell r="AS283">
            <v>1487107</v>
          </cell>
          <cell r="AT283">
            <v>100101</v>
          </cell>
          <cell r="AU283">
            <v>1381415</v>
          </cell>
          <cell r="AV283">
            <v>100101</v>
          </cell>
          <cell r="AW283">
            <v>0</v>
          </cell>
          <cell r="AX283">
            <v>0</v>
          </cell>
          <cell r="AY283">
            <v>544695</v>
          </cell>
          <cell r="AZ283">
            <v>0</v>
          </cell>
          <cell r="BA283">
            <v>157160</v>
          </cell>
          <cell r="BB283">
            <v>512993</v>
          </cell>
          <cell r="BC283">
            <v>4038845</v>
          </cell>
          <cell r="BD283">
            <v>3563820</v>
          </cell>
          <cell r="BE283">
            <v>2192506</v>
          </cell>
          <cell r="BF283">
            <v>2024426</v>
          </cell>
          <cell r="BG283">
            <v>3149515</v>
          </cell>
          <cell r="BH283">
            <v>3852821</v>
          </cell>
          <cell r="BI283">
            <v>2399615</v>
          </cell>
          <cell r="BJ283">
            <v>2099648</v>
          </cell>
          <cell r="BK283">
            <v>1623034</v>
          </cell>
          <cell r="BL283">
            <v>1988229</v>
          </cell>
          <cell r="BM283">
            <v>1581562.89</v>
          </cell>
          <cell r="BN283" t="str">
            <v>OK</v>
          </cell>
          <cell r="BO283" t="str">
            <v>OK</v>
          </cell>
          <cell r="BP283">
            <v>1581563</v>
          </cell>
          <cell r="BQ283">
            <v>2399615</v>
          </cell>
          <cell r="BR283">
            <v>1623034</v>
          </cell>
          <cell r="BS283">
            <v>1988229</v>
          </cell>
          <cell r="BT283">
            <v>3149515</v>
          </cell>
          <cell r="BU283">
            <v>-818052</v>
          </cell>
          <cell r="BV283">
            <v>-0.34100000000000003</v>
          </cell>
          <cell r="BW283">
            <v>-41471</v>
          </cell>
          <cell r="BY283">
            <v>-406666</v>
          </cell>
        </row>
        <row r="284">
          <cell r="R284" t="str">
            <v xml:space="preserve">2010201      </v>
          </cell>
          <cell r="S284" t="str">
            <v>Simultaneas Pasivas (Repos) ECC</v>
          </cell>
          <cell r="X284">
            <v>0</v>
          </cell>
          <cell r="Y284">
            <v>1939664</v>
          </cell>
          <cell r="Z284">
            <v>1970200</v>
          </cell>
          <cell r="AA284">
            <v>1910526</v>
          </cell>
          <cell r="AB284">
            <v>1061155</v>
          </cell>
          <cell r="AC284">
            <v>1290027</v>
          </cell>
          <cell r="AD284">
            <v>620153</v>
          </cell>
          <cell r="AE284">
            <v>614302</v>
          </cell>
          <cell r="AF284">
            <v>700329</v>
          </cell>
          <cell r="AG284">
            <v>0</v>
          </cell>
          <cell r="AH284">
            <v>0</v>
          </cell>
          <cell r="AI284">
            <v>998666</v>
          </cell>
          <cell r="AJ284">
            <v>2273540</v>
          </cell>
          <cell r="AK284">
            <v>809578</v>
          </cell>
          <cell r="AL284">
            <v>711789</v>
          </cell>
          <cell r="AM284">
            <v>1073235</v>
          </cell>
          <cell r="AN284">
            <v>815611</v>
          </cell>
          <cell r="AO284">
            <v>430382</v>
          </cell>
          <cell r="AP284">
            <v>334283</v>
          </cell>
          <cell r="AQ284">
            <v>813269</v>
          </cell>
          <cell r="AR284">
            <v>818471</v>
          </cell>
          <cell r="AS284">
            <v>636781</v>
          </cell>
          <cell r="AT284">
            <v>0</v>
          </cell>
          <cell r="AU284">
            <v>1281314</v>
          </cell>
          <cell r="AV284">
            <v>0</v>
          </cell>
          <cell r="AW284">
            <v>0</v>
          </cell>
          <cell r="AX284">
            <v>0</v>
          </cell>
          <cell r="AY284">
            <v>544695</v>
          </cell>
          <cell r="AZ284">
            <v>0</v>
          </cell>
          <cell r="BA284">
            <v>157160</v>
          </cell>
          <cell r="BB284">
            <v>512993</v>
          </cell>
          <cell r="BC284">
            <v>2545781</v>
          </cell>
          <cell r="BD284">
            <v>1330011</v>
          </cell>
          <cell r="BE284">
            <v>475041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O284" t="str">
            <v>OK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 t="e">
            <v>#DIV/0!</v>
          </cell>
          <cell r="BW284">
            <v>0</v>
          </cell>
          <cell r="BY284">
            <v>0</v>
          </cell>
        </row>
        <row r="285">
          <cell r="S285" t="str">
            <v>Simultaneas Pasivas (Repos) Entidades de crédito</v>
          </cell>
          <cell r="X285">
            <v>0</v>
          </cell>
          <cell r="Y285">
            <v>113026</v>
          </cell>
          <cell r="Z285">
            <v>126565</v>
          </cell>
          <cell r="AA285">
            <v>246155</v>
          </cell>
          <cell r="AB285">
            <v>100000</v>
          </cell>
          <cell r="AC285">
            <v>100000</v>
          </cell>
          <cell r="AD285">
            <v>100000</v>
          </cell>
          <cell r="AE285">
            <v>100000</v>
          </cell>
          <cell r="AF285">
            <v>131697</v>
          </cell>
          <cell r="AG285">
            <v>100000</v>
          </cell>
          <cell r="AH285">
            <v>100000</v>
          </cell>
          <cell r="AI285">
            <v>100000</v>
          </cell>
          <cell r="AJ285">
            <v>197147</v>
          </cell>
          <cell r="AK285">
            <v>780827</v>
          </cell>
          <cell r="AL285">
            <v>678880</v>
          </cell>
          <cell r="AM285">
            <v>1495738</v>
          </cell>
          <cell r="AN285">
            <v>1258170</v>
          </cell>
          <cell r="AO285">
            <v>1728372</v>
          </cell>
          <cell r="AP285">
            <v>1821465</v>
          </cell>
          <cell r="AQ285">
            <v>2903665.2</v>
          </cell>
          <cell r="AR285">
            <v>2004911</v>
          </cell>
          <cell r="AS285">
            <v>850326</v>
          </cell>
          <cell r="AT285">
            <v>100101</v>
          </cell>
          <cell r="AU285">
            <v>100101</v>
          </cell>
          <cell r="AV285">
            <v>100101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1493064</v>
          </cell>
          <cell r="BD285">
            <v>2233809</v>
          </cell>
          <cell r="BE285">
            <v>1717465</v>
          </cell>
          <cell r="BF285">
            <v>2024426</v>
          </cell>
          <cell r="BG285">
            <v>3149515</v>
          </cell>
          <cell r="BH285">
            <v>3852821</v>
          </cell>
          <cell r="BI285">
            <v>2399615</v>
          </cell>
          <cell r="BJ285">
            <v>2099648</v>
          </cell>
          <cell r="BK285">
            <v>1623034</v>
          </cell>
          <cell r="BL285">
            <v>1988229</v>
          </cell>
          <cell r="BM285">
            <v>1581562.89</v>
          </cell>
          <cell r="BO285" t="str">
            <v>OK</v>
          </cell>
          <cell r="BP285">
            <v>1581563</v>
          </cell>
          <cell r="BQ285">
            <v>2399615</v>
          </cell>
          <cell r="BR285">
            <v>1623034</v>
          </cell>
          <cell r="BS285">
            <v>1988229</v>
          </cell>
          <cell r="BT285">
            <v>3149515</v>
          </cell>
          <cell r="BU285">
            <v>-818052</v>
          </cell>
          <cell r="BV285">
            <v>-0.34100000000000003</v>
          </cell>
          <cell r="BW285">
            <v>-41471</v>
          </cell>
          <cell r="BY285">
            <v>-406666</v>
          </cell>
        </row>
        <row r="286">
          <cell r="S286" t="str">
            <v>Bancos centrales activo</v>
          </cell>
          <cell r="AI286">
            <v>755086</v>
          </cell>
          <cell r="AJ286">
            <v>373278</v>
          </cell>
          <cell r="AK286">
            <v>1196677</v>
          </cell>
          <cell r="AL286">
            <v>884942</v>
          </cell>
          <cell r="AM286">
            <v>1106005</v>
          </cell>
          <cell r="AN286">
            <v>758781</v>
          </cell>
          <cell r="AO286">
            <v>609097</v>
          </cell>
          <cell r="AP286">
            <v>211670</v>
          </cell>
          <cell r="AQ286">
            <v>1631862</v>
          </cell>
          <cell r="AR286">
            <v>1821494</v>
          </cell>
          <cell r="AS286">
            <v>3136196</v>
          </cell>
          <cell r="AT286">
            <v>1891079</v>
          </cell>
          <cell r="AU286">
            <v>2373160</v>
          </cell>
          <cell r="AV286">
            <v>2652820</v>
          </cell>
          <cell r="AW286">
            <v>2970093</v>
          </cell>
          <cell r="AX286">
            <v>3970421</v>
          </cell>
          <cell r="AY286">
            <v>4634962</v>
          </cell>
          <cell r="AZ286">
            <v>4861261</v>
          </cell>
          <cell r="BA286">
            <v>6129929</v>
          </cell>
          <cell r="BB286">
            <v>5017890</v>
          </cell>
          <cell r="BC286">
            <v>3120261</v>
          </cell>
          <cell r="BD286">
            <v>4145647</v>
          </cell>
          <cell r="BE286">
            <v>4209799</v>
          </cell>
          <cell r="BF286">
            <v>4453157</v>
          </cell>
          <cell r="BG286">
            <v>3214340</v>
          </cell>
          <cell r="BH286">
            <v>3426375</v>
          </cell>
          <cell r="BI286">
            <v>3704497</v>
          </cell>
          <cell r="BJ286">
            <v>4855595</v>
          </cell>
          <cell r="BK286">
            <v>3417240</v>
          </cell>
          <cell r="BL286">
            <v>4039908</v>
          </cell>
          <cell r="BM286">
            <v>3853639.26</v>
          </cell>
          <cell r="BV286" t="e">
            <v>#DIV/0!</v>
          </cell>
        </row>
        <row r="287">
          <cell r="S287" t="str">
            <v>AJUSTES EMISIONES MAYORISTAS</v>
          </cell>
          <cell r="X287">
            <v>111393</v>
          </cell>
          <cell r="Y287">
            <v>86780</v>
          </cell>
          <cell r="Z287">
            <v>104854</v>
          </cell>
          <cell r="AA287">
            <v>58084</v>
          </cell>
          <cell r="AB287">
            <v>64609</v>
          </cell>
          <cell r="AC287">
            <v>33445</v>
          </cell>
          <cell r="AD287">
            <v>46789</v>
          </cell>
          <cell r="AE287">
            <v>23517</v>
          </cell>
          <cell r="AF287">
            <v>12707</v>
          </cell>
          <cell r="AG287">
            <v>22294</v>
          </cell>
          <cell r="AH287">
            <v>37626</v>
          </cell>
          <cell r="AI287">
            <v>7292</v>
          </cell>
          <cell r="AJ287">
            <v>10408</v>
          </cell>
          <cell r="AK287">
            <v>3343</v>
          </cell>
          <cell r="AL287">
            <v>20051</v>
          </cell>
          <cell r="AM287">
            <v>-18189</v>
          </cell>
          <cell r="AN287">
            <v>-18325</v>
          </cell>
          <cell r="AO287">
            <v>-36233</v>
          </cell>
          <cell r="AP287">
            <v>-28164</v>
          </cell>
          <cell r="AQ287">
            <v>-10768.8</v>
          </cell>
          <cell r="AR287">
            <v>6692</v>
          </cell>
          <cell r="AS287">
            <v>20767</v>
          </cell>
          <cell r="AT287">
            <v>23124</v>
          </cell>
          <cell r="AU287">
            <v>659</v>
          </cell>
          <cell r="AV287">
            <v>-45579</v>
          </cell>
          <cell r="AW287">
            <v>-90375</v>
          </cell>
          <cell r="AX287">
            <v>-104835</v>
          </cell>
          <cell r="AY287">
            <v>-134122</v>
          </cell>
          <cell r="AZ287">
            <v>-167780</v>
          </cell>
          <cell r="BA287">
            <v>-186462</v>
          </cell>
          <cell r="BB287">
            <v>-174709</v>
          </cell>
          <cell r="BC287">
            <v>-94820</v>
          </cell>
          <cell r="BD287">
            <v>-31519</v>
          </cell>
          <cell r="BE287">
            <v>62455</v>
          </cell>
          <cell r="BF287">
            <v>84652</v>
          </cell>
          <cell r="BG287">
            <v>94957</v>
          </cell>
          <cell r="BH287">
            <v>91751</v>
          </cell>
          <cell r="BI287">
            <v>118295</v>
          </cell>
          <cell r="BJ287">
            <v>88395</v>
          </cell>
          <cell r="BK287">
            <v>100688</v>
          </cell>
          <cell r="BL287">
            <v>106977</v>
          </cell>
          <cell r="BM287">
            <v>145328.21900000001</v>
          </cell>
          <cell r="BP287">
            <v>145328</v>
          </cell>
          <cell r="BQ287">
            <v>118295</v>
          </cell>
          <cell r="BR287">
            <v>100688</v>
          </cell>
          <cell r="BS287">
            <v>106977</v>
          </cell>
          <cell r="BT287">
            <v>94957</v>
          </cell>
          <cell r="BU287">
            <v>27033</v>
          </cell>
          <cell r="BW287">
            <v>44640</v>
          </cell>
          <cell r="BY287">
            <v>38351</v>
          </cell>
        </row>
        <row r="288">
          <cell r="R288" t="str">
            <v>AJPartemit</v>
          </cell>
          <cell r="S288" t="str">
            <v>Participaciones Emitidas</v>
          </cell>
          <cell r="X288">
            <v>7387</v>
          </cell>
          <cell r="Y288">
            <v>5818</v>
          </cell>
          <cell r="Z288">
            <v>5778</v>
          </cell>
          <cell r="AA288">
            <v>4734</v>
          </cell>
          <cell r="AB288">
            <v>3230</v>
          </cell>
          <cell r="AC288">
            <v>3205</v>
          </cell>
          <cell r="AD288">
            <v>3191</v>
          </cell>
          <cell r="AE288">
            <v>3207</v>
          </cell>
          <cell r="AF288">
            <v>3228</v>
          </cell>
          <cell r="AG288">
            <v>3224</v>
          </cell>
          <cell r="AH288">
            <v>3213</v>
          </cell>
          <cell r="AI288">
            <v>3210</v>
          </cell>
          <cell r="AJ288">
            <v>3210</v>
          </cell>
          <cell r="AK288">
            <v>3217</v>
          </cell>
          <cell r="AL288">
            <v>3199</v>
          </cell>
          <cell r="AM288">
            <v>127</v>
          </cell>
          <cell r="AN288">
            <v>198</v>
          </cell>
          <cell r="AO288">
            <v>187</v>
          </cell>
          <cell r="AP288">
            <v>217</v>
          </cell>
          <cell r="AQ288">
            <v>225</v>
          </cell>
          <cell r="AR288">
            <v>258</v>
          </cell>
          <cell r="AS288">
            <v>236</v>
          </cell>
          <cell r="AT288">
            <v>204</v>
          </cell>
          <cell r="AU288">
            <v>196</v>
          </cell>
          <cell r="AV288">
            <v>230</v>
          </cell>
          <cell r="AW288">
            <v>102</v>
          </cell>
          <cell r="AX288">
            <v>179</v>
          </cell>
          <cell r="AY288">
            <v>205</v>
          </cell>
          <cell r="AZ288">
            <v>269</v>
          </cell>
          <cell r="BA288">
            <v>176</v>
          </cell>
          <cell r="BB288">
            <v>165</v>
          </cell>
          <cell r="BC288">
            <v>106</v>
          </cell>
          <cell r="BD288">
            <v>50</v>
          </cell>
          <cell r="BE288">
            <v>-215</v>
          </cell>
          <cell r="BF288">
            <v>-307</v>
          </cell>
          <cell r="BG288">
            <v>-401</v>
          </cell>
          <cell r="BH288">
            <v>-392</v>
          </cell>
          <cell r="BI288">
            <v>-326</v>
          </cell>
          <cell r="BJ288">
            <v>-303</v>
          </cell>
          <cell r="BK288">
            <v>-312</v>
          </cell>
          <cell r="BL288">
            <v>0</v>
          </cell>
          <cell r="BM288">
            <v>0</v>
          </cell>
          <cell r="BP288">
            <v>0</v>
          </cell>
          <cell r="BQ288">
            <v>-326</v>
          </cell>
          <cell r="BR288">
            <v>-312</v>
          </cell>
          <cell r="BS288">
            <v>0</v>
          </cell>
          <cell r="BT288">
            <v>-401</v>
          </cell>
          <cell r="BU288">
            <v>326</v>
          </cell>
          <cell r="BW288">
            <v>312</v>
          </cell>
          <cell r="BY288">
            <v>0</v>
          </cell>
        </row>
        <row r="289">
          <cell r="R289" t="str">
            <v xml:space="preserve">2020402      </v>
          </cell>
          <cell r="S289" t="str">
            <v>Cedulas debitos</v>
          </cell>
          <cell r="X289">
            <v>27386</v>
          </cell>
          <cell r="Y289">
            <v>24443</v>
          </cell>
          <cell r="Z289">
            <v>38697</v>
          </cell>
          <cell r="AA289">
            <v>26356</v>
          </cell>
          <cell r="AB289">
            <v>33164</v>
          </cell>
          <cell r="AC289">
            <v>28678</v>
          </cell>
          <cell r="AD289">
            <v>40761</v>
          </cell>
          <cell r="AE289">
            <v>17274</v>
          </cell>
          <cell r="AF289">
            <v>19656</v>
          </cell>
          <cell r="AG289">
            <v>31594</v>
          </cell>
          <cell r="AH289">
            <v>43754</v>
          </cell>
          <cell r="AI289">
            <v>20196</v>
          </cell>
          <cell r="AJ289">
            <v>22602</v>
          </cell>
          <cell r="AK289">
            <v>34717</v>
          </cell>
          <cell r="AL289">
            <v>48085</v>
          </cell>
          <cell r="AM289">
            <v>20034</v>
          </cell>
          <cell r="AN289">
            <v>16631</v>
          </cell>
          <cell r="AO289">
            <v>18327</v>
          </cell>
          <cell r="AP289">
            <v>24470</v>
          </cell>
          <cell r="AQ289">
            <v>23117.1</v>
          </cell>
          <cell r="AR289">
            <v>19754</v>
          </cell>
          <cell r="AS289">
            <v>21449</v>
          </cell>
          <cell r="AT289">
            <v>27499</v>
          </cell>
          <cell r="AU289">
            <v>18429</v>
          </cell>
          <cell r="AV289">
            <v>12856</v>
          </cell>
          <cell r="AW289">
            <v>12310</v>
          </cell>
          <cell r="AX289">
            <v>16131</v>
          </cell>
          <cell r="AY289">
            <v>20081</v>
          </cell>
          <cell r="AZ289">
            <v>5200</v>
          </cell>
          <cell r="BA289">
            <v>2221</v>
          </cell>
          <cell r="BB289">
            <v>3254</v>
          </cell>
          <cell r="BC289">
            <v>4341</v>
          </cell>
          <cell r="BD289">
            <v>8521</v>
          </cell>
          <cell r="BE289">
            <v>8150</v>
          </cell>
          <cell r="BF289">
            <v>19663</v>
          </cell>
          <cell r="BG289">
            <v>25578</v>
          </cell>
          <cell r="BH289">
            <v>21510</v>
          </cell>
          <cell r="BI289">
            <v>14785</v>
          </cell>
          <cell r="BJ289">
            <v>30304</v>
          </cell>
          <cell r="BK289">
            <v>44132</v>
          </cell>
          <cell r="BL289">
            <v>23136</v>
          </cell>
          <cell r="BM289">
            <v>46462.461000000003</v>
          </cell>
          <cell r="BN289" t="str">
            <v>OK</v>
          </cell>
          <cell r="BP289">
            <v>46462</v>
          </cell>
          <cell r="BQ289">
            <v>14785</v>
          </cell>
          <cell r="BR289">
            <v>44132</v>
          </cell>
          <cell r="BS289">
            <v>23136</v>
          </cell>
          <cell r="BT289">
            <v>25578</v>
          </cell>
          <cell r="BU289">
            <v>31677</v>
          </cell>
          <cell r="BW289">
            <v>2330</v>
          </cell>
          <cell r="BY289">
            <v>23326</v>
          </cell>
        </row>
        <row r="290">
          <cell r="R290" t="str">
            <v>AjCedhip</v>
          </cell>
          <cell r="S290" t="str">
            <v>Cedulas Depósitos</v>
          </cell>
          <cell r="X290">
            <v>57158</v>
          </cell>
          <cell r="Y290">
            <v>36403</v>
          </cell>
          <cell r="Z290">
            <v>37341</v>
          </cell>
          <cell r="AA290">
            <v>20642</v>
          </cell>
          <cell r="AB290">
            <v>21078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W290">
            <v>0</v>
          </cell>
          <cell r="BY290">
            <v>0</v>
          </cell>
        </row>
        <row r="291">
          <cell r="R291" t="str">
            <v xml:space="preserve">20208022     </v>
          </cell>
          <cell r="S291" t="str">
            <v>Cedulas Territoriales</v>
          </cell>
          <cell r="X291">
            <v>-145</v>
          </cell>
          <cell r="Y291">
            <v>-81</v>
          </cell>
          <cell r="Z291">
            <v>-69</v>
          </cell>
          <cell r="AA291">
            <v>-56</v>
          </cell>
          <cell r="AB291">
            <v>-44</v>
          </cell>
          <cell r="AC291">
            <v>-32</v>
          </cell>
          <cell r="AD291">
            <v>-19</v>
          </cell>
          <cell r="AE291">
            <v>-6</v>
          </cell>
          <cell r="AF291">
            <v>0</v>
          </cell>
          <cell r="AG291">
            <v>-87</v>
          </cell>
          <cell r="AH291">
            <v>-102</v>
          </cell>
          <cell r="AI291">
            <v>-96</v>
          </cell>
          <cell r="AJ291">
            <v>-91</v>
          </cell>
          <cell r="AK291">
            <v>-85</v>
          </cell>
          <cell r="AL291">
            <v>-79</v>
          </cell>
          <cell r="AM291">
            <v>-73</v>
          </cell>
          <cell r="AN291">
            <v>-68</v>
          </cell>
          <cell r="AO291">
            <v>-62</v>
          </cell>
          <cell r="AP291">
            <v>-56</v>
          </cell>
          <cell r="AQ291">
            <v>-50.5</v>
          </cell>
          <cell r="AR291">
            <v>-45</v>
          </cell>
          <cell r="AS291">
            <v>-39</v>
          </cell>
          <cell r="AT291">
            <v>-33</v>
          </cell>
          <cell r="AU291">
            <v>-27</v>
          </cell>
          <cell r="AV291">
            <v>-22</v>
          </cell>
          <cell r="AW291">
            <v>-16</v>
          </cell>
          <cell r="AX291">
            <v>18</v>
          </cell>
          <cell r="AY291">
            <v>-5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W291">
            <v>0</v>
          </cell>
          <cell r="BY291">
            <v>0</v>
          </cell>
        </row>
        <row r="292">
          <cell r="S292" t="str">
            <v>Subasta BdE</v>
          </cell>
          <cell r="X292">
            <v>503</v>
          </cell>
          <cell r="Y292">
            <v>1215</v>
          </cell>
          <cell r="Z292">
            <v>1990</v>
          </cell>
          <cell r="AA292">
            <v>2764</v>
          </cell>
          <cell r="AB292">
            <v>3530</v>
          </cell>
          <cell r="AC292">
            <v>0</v>
          </cell>
          <cell r="AD292">
            <v>0</v>
          </cell>
          <cell r="AE292">
            <v>0</v>
          </cell>
          <cell r="AF292">
            <v>-15703</v>
          </cell>
          <cell r="AG292">
            <v>-20870</v>
          </cell>
          <cell r="AH292">
            <v>-26089</v>
          </cell>
          <cell r="AI292">
            <v>-31302</v>
          </cell>
          <cell r="AJ292">
            <v>-36396</v>
          </cell>
          <cell r="AK292">
            <v>-41542</v>
          </cell>
          <cell r="AL292">
            <v>-46739</v>
          </cell>
          <cell r="AM292">
            <v>-51931</v>
          </cell>
          <cell r="AN292">
            <v>-57005</v>
          </cell>
          <cell r="AO292">
            <v>-62129</v>
          </cell>
          <cell r="AP292">
            <v>-67305</v>
          </cell>
          <cell r="AQ292">
            <v>-46720</v>
          </cell>
          <cell r="AR292">
            <v>-33588</v>
          </cell>
          <cell r="AS292">
            <v>-8104</v>
          </cell>
          <cell r="AT292">
            <v>-20295</v>
          </cell>
          <cell r="AU292">
            <v>-32470</v>
          </cell>
          <cell r="AV292">
            <v>-81352</v>
          </cell>
          <cell r="AW292">
            <v>-107577</v>
          </cell>
          <cell r="AX292">
            <v>-134483</v>
          </cell>
          <cell r="AY292">
            <v>-161167</v>
          </cell>
          <cell r="AZ292">
            <v>-187205</v>
          </cell>
          <cell r="BA292">
            <v>-210157</v>
          </cell>
          <cell r="BB292">
            <v>-211245</v>
          </cell>
          <cell r="BC292">
            <v>-125671</v>
          </cell>
          <cell r="BD292">
            <v>-77598</v>
          </cell>
          <cell r="BE292">
            <v>2826</v>
          </cell>
          <cell r="BF292">
            <v>20829</v>
          </cell>
          <cell r="BG292">
            <v>20302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20302</v>
          </cell>
          <cell r="BU292">
            <v>0</v>
          </cell>
          <cell r="BW292">
            <v>0</v>
          </cell>
          <cell r="BY292">
            <v>0</v>
          </cell>
        </row>
        <row r="293">
          <cell r="R293" t="str">
            <v xml:space="preserve">20502022     </v>
          </cell>
          <cell r="S293" t="str">
            <v>Deuda Subordinada</v>
          </cell>
          <cell r="X293">
            <v>13100</v>
          </cell>
          <cell r="Y293">
            <v>14618</v>
          </cell>
          <cell r="Z293">
            <v>16168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1173</v>
          </cell>
          <cell r="AF293">
            <v>3408</v>
          </cell>
          <cell r="AG293">
            <v>6885</v>
          </cell>
          <cell r="AH293">
            <v>14649</v>
          </cell>
          <cell r="AI293">
            <v>13771</v>
          </cell>
          <cell r="AJ293">
            <v>21805</v>
          </cell>
          <cell r="AK293">
            <v>6728</v>
          </cell>
          <cell r="AL293">
            <v>14827</v>
          </cell>
          <cell r="AM293">
            <v>13964</v>
          </cell>
          <cell r="AN293">
            <v>22006</v>
          </cell>
          <cell r="AO293">
            <v>6927</v>
          </cell>
          <cell r="AP293">
            <v>14871</v>
          </cell>
          <cell r="AQ293">
            <v>13747.4</v>
          </cell>
          <cell r="AR293">
            <v>21702</v>
          </cell>
          <cell r="AS293">
            <v>7147</v>
          </cell>
          <cell r="AT293">
            <v>15015</v>
          </cell>
          <cell r="AU293">
            <v>13921</v>
          </cell>
          <cell r="AV293">
            <v>22244</v>
          </cell>
          <cell r="AW293">
            <v>4168</v>
          </cell>
          <cell r="AX293">
            <v>12495</v>
          </cell>
          <cell r="AY293">
            <v>3998</v>
          </cell>
          <cell r="AZ293">
            <v>12851</v>
          </cell>
          <cell r="BA293">
            <v>18173</v>
          </cell>
          <cell r="BB293">
            <v>26260</v>
          </cell>
          <cell r="BC293">
            <v>2797</v>
          </cell>
          <cell r="BD293">
            <v>10542</v>
          </cell>
          <cell r="BE293">
            <v>12345</v>
          </cell>
          <cell r="BF293">
            <v>25690</v>
          </cell>
          <cell r="BG293">
            <v>2965</v>
          </cell>
          <cell r="BH293">
            <v>10740</v>
          </cell>
          <cell r="BI293">
            <v>18798</v>
          </cell>
          <cell r="BJ293">
            <v>26864</v>
          </cell>
          <cell r="BK293">
            <v>3466</v>
          </cell>
          <cell r="BL293">
            <v>11077</v>
          </cell>
          <cell r="BM293">
            <v>19909.095000000001</v>
          </cell>
          <cell r="BO293" t="str">
            <v>OK</v>
          </cell>
          <cell r="BP293">
            <v>19909</v>
          </cell>
          <cell r="BQ293">
            <v>18798</v>
          </cell>
          <cell r="BR293">
            <v>3466</v>
          </cell>
          <cell r="BS293">
            <v>11077</v>
          </cell>
          <cell r="BT293">
            <v>2965</v>
          </cell>
          <cell r="BU293">
            <v>1111</v>
          </cell>
          <cell r="BW293">
            <v>16443</v>
          </cell>
          <cell r="BY293">
            <v>8832</v>
          </cell>
        </row>
        <row r="294">
          <cell r="R294" t="str">
            <v xml:space="preserve">20208022     </v>
          </cell>
          <cell r="S294" t="str">
            <v>Deuda senior preferred</v>
          </cell>
          <cell r="AX294">
            <v>108</v>
          </cell>
          <cell r="AY294">
            <v>2465</v>
          </cell>
          <cell r="AZ294">
            <v>428</v>
          </cell>
          <cell r="BA294">
            <v>2751</v>
          </cell>
          <cell r="BB294">
            <v>6102</v>
          </cell>
          <cell r="BC294">
            <v>18199</v>
          </cell>
          <cell r="BD294">
            <v>21720</v>
          </cell>
          <cell r="BE294">
            <v>34206</v>
          </cell>
          <cell r="BF294">
            <v>8964</v>
          </cell>
          <cell r="BG294">
            <v>33770</v>
          </cell>
          <cell r="BH294">
            <v>43461</v>
          </cell>
          <cell r="BI294">
            <v>68621</v>
          </cell>
          <cell r="BJ294">
            <v>12498</v>
          </cell>
          <cell r="BK294">
            <v>44338</v>
          </cell>
          <cell r="BL294">
            <v>63834</v>
          </cell>
          <cell r="BM294">
            <v>72747.293000000005</v>
          </cell>
          <cell r="BN294" t="str">
            <v>OK</v>
          </cell>
          <cell r="BO294">
            <v>65848</v>
          </cell>
          <cell r="BP294">
            <v>59123</v>
          </cell>
          <cell r="BQ294">
            <v>74642</v>
          </cell>
          <cell r="BR294" t="e">
            <v>#N/A</v>
          </cell>
        </row>
        <row r="295">
          <cell r="R295" t="str">
            <v>DEPEC</v>
          </cell>
          <cell r="S295" t="str">
            <v>Depositos Entidades de Crédito Pasivo</v>
          </cell>
          <cell r="X295">
            <v>6004</v>
          </cell>
          <cell r="Y295">
            <v>4399</v>
          </cell>
          <cell r="Z295">
            <v>5000</v>
          </cell>
          <cell r="AA295">
            <v>3812</v>
          </cell>
          <cell r="AB295">
            <v>4126</v>
          </cell>
          <cell r="AC295">
            <v>2660</v>
          </cell>
          <cell r="AD295">
            <v>3563</v>
          </cell>
          <cell r="AE295">
            <v>2712</v>
          </cell>
          <cell r="AF295">
            <v>2340</v>
          </cell>
          <cell r="AG295">
            <v>1579</v>
          </cell>
          <cell r="AH295">
            <v>2232</v>
          </cell>
          <cell r="AI295">
            <v>2060</v>
          </cell>
          <cell r="AJ295">
            <v>1054</v>
          </cell>
          <cell r="AK295">
            <v>1315</v>
          </cell>
          <cell r="AL295">
            <v>1443</v>
          </cell>
          <cell r="AM295">
            <v>1238</v>
          </cell>
          <cell r="AN295">
            <v>1172</v>
          </cell>
          <cell r="AO295">
            <v>1270</v>
          </cell>
          <cell r="AP295">
            <v>1289</v>
          </cell>
          <cell r="AQ295">
            <v>993</v>
          </cell>
          <cell r="AR295">
            <v>879</v>
          </cell>
          <cell r="AS295">
            <v>769</v>
          </cell>
          <cell r="AT295">
            <v>853</v>
          </cell>
          <cell r="AU295">
            <v>836</v>
          </cell>
          <cell r="AV295">
            <v>728</v>
          </cell>
          <cell r="AW295">
            <v>638</v>
          </cell>
          <cell r="AX295">
            <v>717</v>
          </cell>
          <cell r="AY295">
            <v>640</v>
          </cell>
          <cell r="AZ295">
            <v>677</v>
          </cell>
          <cell r="BA295">
            <v>603</v>
          </cell>
          <cell r="BB295">
            <v>748</v>
          </cell>
          <cell r="BC295">
            <v>966</v>
          </cell>
          <cell r="BD295">
            <v>1390</v>
          </cell>
          <cell r="BE295">
            <v>1459</v>
          </cell>
          <cell r="BF295">
            <v>1859</v>
          </cell>
          <cell r="BG295">
            <v>1801</v>
          </cell>
          <cell r="BH295">
            <v>1953</v>
          </cell>
          <cell r="BI295">
            <v>1723</v>
          </cell>
          <cell r="BJ295">
            <v>1934</v>
          </cell>
          <cell r="BK295">
            <v>1656</v>
          </cell>
          <cell r="BL295">
            <v>1616</v>
          </cell>
          <cell r="BM295">
            <v>1439.37</v>
          </cell>
          <cell r="BO295" t="str">
            <v>OK</v>
          </cell>
          <cell r="BP295">
            <v>1439</v>
          </cell>
          <cell r="BQ295">
            <v>1723</v>
          </cell>
          <cell r="BR295">
            <v>1656</v>
          </cell>
          <cell r="BS295">
            <v>1616</v>
          </cell>
          <cell r="BT295">
            <v>1801</v>
          </cell>
          <cell r="BU295">
            <v>-284</v>
          </cell>
          <cell r="BW295">
            <v>-217</v>
          </cell>
          <cell r="BY295">
            <v>-177</v>
          </cell>
        </row>
        <row r="296">
          <cell r="S296" t="str">
            <v>DEpositos Entidades de Crédito Activo</v>
          </cell>
          <cell r="X296">
            <v>70</v>
          </cell>
          <cell r="Y296">
            <v>79</v>
          </cell>
          <cell r="Z296">
            <v>66</v>
          </cell>
          <cell r="AA296">
            <v>65</v>
          </cell>
          <cell r="AB296">
            <v>68</v>
          </cell>
          <cell r="AC296">
            <v>73</v>
          </cell>
          <cell r="AD296">
            <v>83</v>
          </cell>
          <cell r="AE296">
            <v>104</v>
          </cell>
          <cell r="AF296">
            <v>-53</v>
          </cell>
          <cell r="AG296">
            <v>143</v>
          </cell>
          <cell r="AH296">
            <v>44</v>
          </cell>
          <cell r="AI296">
            <v>51</v>
          </cell>
          <cell r="AJ296">
            <v>89</v>
          </cell>
          <cell r="AK296">
            <v>77</v>
          </cell>
          <cell r="AL296">
            <v>91</v>
          </cell>
          <cell r="AM296">
            <v>130</v>
          </cell>
          <cell r="AN296">
            <v>131</v>
          </cell>
          <cell r="AO296">
            <v>132</v>
          </cell>
          <cell r="AP296">
            <v>131</v>
          </cell>
          <cell r="AQ296">
            <v>131.30000000000001</v>
          </cell>
          <cell r="AR296">
            <v>78</v>
          </cell>
          <cell r="AS296">
            <v>144</v>
          </cell>
          <cell r="AT296">
            <v>71</v>
          </cell>
          <cell r="AU296">
            <v>25</v>
          </cell>
          <cell r="AV296">
            <v>52</v>
          </cell>
          <cell r="AW296">
            <v>84</v>
          </cell>
          <cell r="AX296">
            <v>118</v>
          </cell>
          <cell r="AY296">
            <v>18</v>
          </cell>
          <cell r="AZ296">
            <v>14400</v>
          </cell>
          <cell r="BA296">
            <v>14560</v>
          </cell>
          <cell r="BB296">
            <v>13645</v>
          </cell>
          <cell r="BC296">
            <v>13712</v>
          </cell>
          <cell r="BD296">
            <v>13952</v>
          </cell>
          <cell r="BE296">
            <v>14013</v>
          </cell>
          <cell r="BF296">
            <v>11939</v>
          </cell>
          <cell r="BG296">
            <v>12887</v>
          </cell>
          <cell r="BH296">
            <v>16444</v>
          </cell>
          <cell r="BI296">
            <v>17694</v>
          </cell>
          <cell r="BJ296">
            <v>21395</v>
          </cell>
          <cell r="BK296">
            <v>15774</v>
          </cell>
          <cell r="BL296">
            <v>16270</v>
          </cell>
          <cell r="BM296">
            <v>17006.259999999998</v>
          </cell>
          <cell r="BP296">
            <v>17006</v>
          </cell>
          <cell r="BQ296">
            <v>17694</v>
          </cell>
          <cell r="BR296">
            <v>15774</v>
          </cell>
          <cell r="BS296">
            <v>16270</v>
          </cell>
          <cell r="BT296">
            <v>12887</v>
          </cell>
          <cell r="BU296">
            <v>-688</v>
          </cell>
          <cell r="BW296">
            <v>1232</v>
          </cell>
          <cell r="BY296">
            <v>736</v>
          </cell>
        </row>
        <row r="297">
          <cell r="S297" t="str">
            <v>entidades de crédito préstamos y anticipos</v>
          </cell>
          <cell r="X297">
            <v>3</v>
          </cell>
          <cell r="Y297">
            <v>0</v>
          </cell>
          <cell r="Z297">
            <v>-1</v>
          </cell>
          <cell r="AA297">
            <v>-2</v>
          </cell>
          <cell r="AB297">
            <v>-6</v>
          </cell>
          <cell r="AC297">
            <v>-11</v>
          </cell>
          <cell r="AD297">
            <v>-13</v>
          </cell>
          <cell r="AE297">
            <v>-18</v>
          </cell>
          <cell r="AF297">
            <v>-227</v>
          </cell>
          <cell r="AG297">
            <v>-47</v>
          </cell>
          <cell r="AH297">
            <v>-30</v>
          </cell>
          <cell r="AI297">
            <v>-28</v>
          </cell>
          <cell r="AJ297">
            <v>5</v>
          </cell>
          <cell r="AK297">
            <v>-13</v>
          </cell>
          <cell r="AL297">
            <v>-13</v>
          </cell>
          <cell r="AM297">
            <v>-10</v>
          </cell>
          <cell r="AN297">
            <v>-12</v>
          </cell>
          <cell r="AO297">
            <v>-12</v>
          </cell>
          <cell r="AP297">
            <v>-14</v>
          </cell>
          <cell r="AQ297">
            <v>-15</v>
          </cell>
          <cell r="AR297">
            <v>-69</v>
          </cell>
          <cell r="AS297">
            <v>-4</v>
          </cell>
          <cell r="AT297">
            <v>-9</v>
          </cell>
          <cell r="AU297">
            <v>14</v>
          </cell>
          <cell r="AV297">
            <v>41</v>
          </cell>
          <cell r="AW297">
            <v>73</v>
          </cell>
          <cell r="AX297">
            <v>107</v>
          </cell>
          <cell r="AY297">
            <v>7</v>
          </cell>
          <cell r="AZ297">
            <v>14389</v>
          </cell>
          <cell r="BA297">
            <v>14549</v>
          </cell>
          <cell r="BB297">
            <v>13634</v>
          </cell>
          <cell r="BC297">
            <v>13701</v>
          </cell>
          <cell r="BD297">
            <v>13941</v>
          </cell>
          <cell r="BE297">
            <v>14002</v>
          </cell>
          <cell r="BF297">
            <v>11928</v>
          </cell>
          <cell r="BG297">
            <v>12887</v>
          </cell>
          <cell r="BH297">
            <v>16423</v>
          </cell>
          <cell r="BI297">
            <v>17694</v>
          </cell>
          <cell r="BJ297">
            <v>21395</v>
          </cell>
          <cell r="BK297">
            <v>15774</v>
          </cell>
          <cell r="BL297">
            <v>16270</v>
          </cell>
          <cell r="BM297">
            <v>17006.259999999998</v>
          </cell>
          <cell r="BO297" t="str">
            <v>OK</v>
          </cell>
        </row>
        <row r="298">
          <cell r="S298" t="str">
            <v>entidades de crédito efectivo y bancos centrales</v>
          </cell>
          <cell r="X298">
            <v>67</v>
          </cell>
          <cell r="Y298">
            <v>79</v>
          </cell>
          <cell r="Z298">
            <v>67</v>
          </cell>
          <cell r="AA298">
            <v>67</v>
          </cell>
          <cell r="AB298">
            <v>74</v>
          </cell>
          <cell r="AC298">
            <v>84</v>
          </cell>
          <cell r="AD298">
            <v>96</v>
          </cell>
          <cell r="AE298">
            <v>122</v>
          </cell>
          <cell r="AF298">
            <v>174</v>
          </cell>
          <cell r="AG298">
            <v>190</v>
          </cell>
          <cell r="AH298">
            <v>74</v>
          </cell>
          <cell r="AI298">
            <v>79</v>
          </cell>
          <cell r="AJ298">
            <v>84</v>
          </cell>
          <cell r="AK298">
            <v>90</v>
          </cell>
          <cell r="AL298">
            <v>104</v>
          </cell>
          <cell r="AM298">
            <v>140</v>
          </cell>
          <cell r="AN298">
            <v>143</v>
          </cell>
          <cell r="AO298">
            <v>144</v>
          </cell>
          <cell r="AP298">
            <v>145</v>
          </cell>
          <cell r="AQ298">
            <v>146.30000000000001</v>
          </cell>
          <cell r="AR298">
            <v>147</v>
          </cell>
          <cell r="AS298">
            <v>148</v>
          </cell>
          <cell r="AT298">
            <v>80</v>
          </cell>
          <cell r="AU298">
            <v>11</v>
          </cell>
          <cell r="AV298">
            <v>11</v>
          </cell>
          <cell r="AW298">
            <v>11</v>
          </cell>
          <cell r="AX298">
            <v>11</v>
          </cell>
          <cell r="AY298">
            <v>11</v>
          </cell>
          <cell r="AZ298">
            <v>11</v>
          </cell>
          <cell r="BA298">
            <v>11</v>
          </cell>
          <cell r="BB298">
            <v>11</v>
          </cell>
          <cell r="BC298">
            <v>11</v>
          </cell>
          <cell r="BD298">
            <v>11</v>
          </cell>
          <cell r="BE298">
            <v>11</v>
          </cell>
          <cell r="BF298">
            <v>11</v>
          </cell>
          <cell r="BG298">
            <v>0</v>
          </cell>
          <cell r="BH298">
            <v>21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</row>
        <row r="299">
          <cell r="S299" t="str">
            <v>Simultaneas pasivas</v>
          </cell>
          <cell r="X299">
            <v>0</v>
          </cell>
          <cell r="Y299">
            <v>-35</v>
          </cell>
          <cell r="Z299">
            <v>-51</v>
          </cell>
          <cell r="AA299">
            <v>-168</v>
          </cell>
          <cell r="AB299">
            <v>-475</v>
          </cell>
          <cell r="AC299">
            <v>-1066</v>
          </cell>
          <cell r="AD299">
            <v>-707</v>
          </cell>
          <cell r="AE299">
            <v>-843</v>
          </cell>
          <cell r="AF299">
            <v>-222</v>
          </cell>
          <cell r="AG299">
            <v>-31</v>
          </cell>
          <cell r="AH299">
            <v>-31</v>
          </cell>
          <cell r="AI299">
            <v>-547</v>
          </cell>
          <cell r="AJ299">
            <v>-1776</v>
          </cell>
          <cell r="AK299">
            <v>-1007</v>
          </cell>
          <cell r="AL299">
            <v>-685</v>
          </cell>
          <cell r="AM299">
            <v>-1548</v>
          </cell>
          <cell r="AN299">
            <v>-1259</v>
          </cell>
          <cell r="AO299">
            <v>-753</v>
          </cell>
          <cell r="AP299">
            <v>-1650</v>
          </cell>
          <cell r="AQ299">
            <v>-2080.8000000000002</v>
          </cell>
          <cell r="AR299">
            <v>-2268</v>
          </cell>
          <cell r="AS299">
            <v>-691</v>
          </cell>
          <cell r="AT299">
            <v>-119</v>
          </cell>
          <cell r="AU299">
            <v>-226</v>
          </cell>
          <cell r="AV299">
            <v>-263</v>
          </cell>
          <cell r="AW299">
            <v>0</v>
          </cell>
          <cell r="AX299">
            <v>0</v>
          </cell>
          <cell r="AY299">
            <v>-339</v>
          </cell>
          <cell r="AZ299">
            <v>0</v>
          </cell>
          <cell r="BA299">
            <v>-229</v>
          </cell>
          <cell r="BB299">
            <v>7</v>
          </cell>
          <cell r="BC299">
            <v>4442</v>
          </cell>
          <cell r="BD299">
            <v>3856</v>
          </cell>
          <cell r="BE299">
            <v>3684</v>
          </cell>
          <cell r="BF299">
            <v>7954</v>
          </cell>
          <cell r="BG299">
            <v>10942</v>
          </cell>
          <cell r="BH299">
            <v>14479</v>
          </cell>
          <cell r="BI299">
            <v>14694</v>
          </cell>
          <cell r="BJ299">
            <v>17098</v>
          </cell>
          <cell r="BK299">
            <v>7408</v>
          </cell>
          <cell r="BL299">
            <v>7314</v>
          </cell>
          <cell r="BM299">
            <v>4770</v>
          </cell>
        </row>
        <row r="300">
          <cell r="R300" t="str">
            <v xml:space="preserve">2010202      </v>
          </cell>
          <cell r="S300" t="str">
            <v>Simultaneas Pasivas (Repos) ECC</v>
          </cell>
          <cell r="X300">
            <v>0</v>
          </cell>
          <cell r="Y300">
            <v>-35</v>
          </cell>
          <cell r="Z300">
            <v>-46</v>
          </cell>
          <cell r="AA300">
            <v>-152</v>
          </cell>
          <cell r="AB300">
            <v>-454</v>
          </cell>
          <cell r="AC300">
            <v>-1035</v>
          </cell>
          <cell r="AD300">
            <v>-676</v>
          </cell>
          <cell r="AE300">
            <v>-812</v>
          </cell>
          <cell r="AF300">
            <v>-192</v>
          </cell>
          <cell r="AG300">
            <v>0</v>
          </cell>
          <cell r="AH300">
            <v>0</v>
          </cell>
          <cell r="AI300">
            <v>-518</v>
          </cell>
          <cell r="AJ300">
            <v>-1739</v>
          </cell>
          <cell r="AK300">
            <v>-676</v>
          </cell>
          <cell r="AL300">
            <v>-546</v>
          </cell>
          <cell r="AM300">
            <v>-827</v>
          </cell>
          <cell r="AN300">
            <v>-513</v>
          </cell>
          <cell r="AO300">
            <v>-176</v>
          </cell>
          <cell r="AP300">
            <v>-4</v>
          </cell>
          <cell r="AQ300">
            <v>-475.8</v>
          </cell>
          <cell r="AR300">
            <v>-149</v>
          </cell>
          <cell r="AS300">
            <v>-361</v>
          </cell>
          <cell r="AT300">
            <v>0</v>
          </cell>
          <cell r="AU300">
            <v>-34</v>
          </cell>
          <cell r="AV300">
            <v>0</v>
          </cell>
          <cell r="AW300">
            <v>0</v>
          </cell>
          <cell r="AX300">
            <v>0</v>
          </cell>
          <cell r="AY300">
            <v>-339</v>
          </cell>
          <cell r="AZ300">
            <v>0</v>
          </cell>
          <cell r="BA300">
            <v>-229</v>
          </cell>
          <cell r="BB300">
            <v>7</v>
          </cell>
          <cell r="BC300">
            <v>2711</v>
          </cell>
          <cell r="BD300">
            <v>1884</v>
          </cell>
          <cell r="BE300">
            <v>673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W300">
            <v>0</v>
          </cell>
          <cell r="BY300">
            <v>0</v>
          </cell>
        </row>
        <row r="301">
          <cell r="S301" t="str">
            <v>Simultaneas Pasivas (Repos) Entidades de crédito</v>
          </cell>
          <cell r="X301">
            <v>0</v>
          </cell>
          <cell r="Y301">
            <v>0</v>
          </cell>
          <cell r="Z301">
            <v>-5</v>
          </cell>
          <cell r="AA301">
            <v>-16</v>
          </cell>
          <cell r="AB301">
            <v>-21</v>
          </cell>
          <cell r="AC301">
            <v>-31</v>
          </cell>
          <cell r="AD301">
            <v>-31</v>
          </cell>
          <cell r="AE301">
            <v>-31</v>
          </cell>
          <cell r="AF301">
            <v>-30</v>
          </cell>
          <cell r="AG301">
            <v>-31</v>
          </cell>
          <cell r="AH301">
            <v>-31</v>
          </cell>
          <cell r="AI301">
            <v>-29</v>
          </cell>
          <cell r="AJ301">
            <v>-37</v>
          </cell>
          <cell r="AK301">
            <v>-331</v>
          </cell>
          <cell r="AL301">
            <v>-139</v>
          </cell>
          <cell r="AM301">
            <v>-721</v>
          </cell>
          <cell r="AN301">
            <v>-746</v>
          </cell>
          <cell r="AO301">
            <v>-577</v>
          </cell>
          <cell r="AP301">
            <v>-1646</v>
          </cell>
          <cell r="AQ301">
            <v>-1605</v>
          </cell>
          <cell r="AR301">
            <v>-2119</v>
          </cell>
          <cell r="AS301">
            <v>-330</v>
          </cell>
          <cell r="AT301">
            <v>-119</v>
          </cell>
          <cell r="AU301">
            <v>-192</v>
          </cell>
          <cell r="AV301">
            <v>-263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1731</v>
          </cell>
          <cell r="BD301">
            <v>1972</v>
          </cell>
          <cell r="BE301">
            <v>3011</v>
          </cell>
          <cell r="BF301">
            <v>7954</v>
          </cell>
          <cell r="BG301">
            <v>10942</v>
          </cell>
          <cell r="BH301">
            <v>14479</v>
          </cell>
          <cell r="BI301">
            <v>14694</v>
          </cell>
          <cell r="BJ301">
            <v>17098</v>
          </cell>
          <cell r="BK301">
            <v>7408</v>
          </cell>
          <cell r="BL301">
            <v>7314</v>
          </cell>
          <cell r="BM301">
            <v>4770</v>
          </cell>
          <cell r="BO301" t="str">
            <v>OK</v>
          </cell>
        </row>
        <row r="302">
          <cell r="S302" t="str">
            <v>Bancos centrales activo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-71</v>
          </cell>
          <cell r="AQ302">
            <v>-17</v>
          </cell>
          <cell r="AR302">
            <v>-11</v>
          </cell>
          <cell r="AS302">
            <v>-18</v>
          </cell>
          <cell r="AT302">
            <v>-10</v>
          </cell>
          <cell r="AU302">
            <v>-14</v>
          </cell>
          <cell r="AV302">
            <v>-13</v>
          </cell>
          <cell r="AW302">
            <v>-12</v>
          </cell>
          <cell r="AX302">
            <v>-400</v>
          </cell>
          <cell r="AY302">
            <v>-345</v>
          </cell>
          <cell r="AZ302">
            <v>-505</v>
          </cell>
          <cell r="BA302">
            <v>-784</v>
          </cell>
          <cell r="BB302">
            <v>342</v>
          </cell>
          <cell r="BC302">
            <v>530</v>
          </cell>
          <cell r="BD302">
            <v>638</v>
          </cell>
          <cell r="BE302">
            <v>730</v>
          </cell>
          <cell r="BF302">
            <v>800</v>
          </cell>
          <cell r="BG302">
            <v>1039</v>
          </cell>
          <cell r="BH302">
            <v>1454</v>
          </cell>
          <cell r="BI302">
            <v>1113</v>
          </cell>
          <cell r="BJ302">
            <v>459</v>
          </cell>
          <cell r="BK302">
            <v>239</v>
          </cell>
          <cell r="BL302">
            <v>231</v>
          </cell>
          <cell r="BM302">
            <v>181.87</v>
          </cell>
        </row>
        <row r="303">
          <cell r="S303" t="str">
            <v>Comprobante participaciones emitidas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0.2</v>
          </cell>
          <cell r="BG303">
            <v>0</v>
          </cell>
          <cell r="BH303">
            <v>0.4</v>
          </cell>
          <cell r="BI303">
            <v>0.2</v>
          </cell>
          <cell r="BJ303">
            <v>0.1</v>
          </cell>
          <cell r="BK303">
            <v>0</v>
          </cell>
          <cell r="BL303">
            <v>0.4</v>
          </cell>
          <cell r="BM303">
            <v>0</v>
          </cell>
        </row>
        <row r="304">
          <cell r="R304" t="str">
            <v xml:space="preserve">202          </v>
          </cell>
          <cell r="S304" t="str">
            <v>Comprobacion valores de deuda emitidos</v>
          </cell>
          <cell r="X304">
            <v>-1</v>
          </cell>
          <cell r="Y304">
            <v>0</v>
          </cell>
          <cell r="Z304">
            <v>0</v>
          </cell>
          <cell r="AA304">
            <v>0</v>
          </cell>
          <cell r="AB304">
            <v>-1</v>
          </cell>
          <cell r="AC304">
            <v>0</v>
          </cell>
          <cell r="AD304">
            <v>0</v>
          </cell>
          <cell r="AE304">
            <v>-1</v>
          </cell>
          <cell r="AF304">
            <v>0</v>
          </cell>
          <cell r="AG304">
            <v>0</v>
          </cell>
          <cell r="AH304">
            <v>0</v>
          </cell>
          <cell r="AI304">
            <v>-0.4</v>
          </cell>
          <cell r="AJ304">
            <v>-0.3</v>
          </cell>
          <cell r="AK304">
            <v>-0.2</v>
          </cell>
          <cell r="AL304">
            <v>-0.9</v>
          </cell>
          <cell r="AM304">
            <v>0.5</v>
          </cell>
          <cell r="AN304">
            <v>0.7</v>
          </cell>
          <cell r="AO304">
            <v>0</v>
          </cell>
          <cell r="AP304">
            <v>0.4</v>
          </cell>
          <cell r="AQ304">
            <v>-0.8</v>
          </cell>
          <cell r="AR304">
            <v>0.4</v>
          </cell>
          <cell r="AS304">
            <v>0.2</v>
          </cell>
          <cell r="AT304">
            <v>0.1</v>
          </cell>
          <cell r="AU304">
            <v>-0.3</v>
          </cell>
          <cell r="AV304">
            <v>0.6</v>
          </cell>
          <cell r="AW304">
            <v>-0.4</v>
          </cell>
          <cell r="AX304">
            <v>0.3</v>
          </cell>
          <cell r="AY304">
            <v>0</v>
          </cell>
          <cell r="AZ304">
            <v>0</v>
          </cell>
          <cell r="BA304">
            <v>0.9</v>
          </cell>
          <cell r="BB304">
            <v>0.5</v>
          </cell>
          <cell r="BC304">
            <v>0.1</v>
          </cell>
          <cell r="BD304">
            <v>0</v>
          </cell>
          <cell r="BE304">
            <v>-0.4</v>
          </cell>
          <cell r="BF304">
            <v>-0.8</v>
          </cell>
          <cell r="BG304">
            <v>-0.2</v>
          </cell>
          <cell r="BH304">
            <v>-0.1</v>
          </cell>
          <cell r="BI304">
            <v>0.2</v>
          </cell>
          <cell r="BJ304">
            <v>-0.9</v>
          </cell>
          <cell r="BK304">
            <v>-0.4</v>
          </cell>
          <cell r="BL304">
            <v>-0.1</v>
          </cell>
          <cell r="BM304">
            <v>0</v>
          </cell>
        </row>
        <row r="305">
          <cell r="R305" t="str">
            <v xml:space="preserve">205          </v>
          </cell>
          <cell r="S305" t="str">
            <v>Comprobacion valores de deuda subordinada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0.5</v>
          </cell>
          <cell r="AJ305">
            <v>0.2</v>
          </cell>
          <cell r="AK305">
            <v>0.5</v>
          </cell>
          <cell r="AL305">
            <v>-0.1</v>
          </cell>
          <cell r="AM305">
            <v>0</v>
          </cell>
          <cell r="AN305">
            <v>0.4</v>
          </cell>
          <cell r="AO305">
            <v>0</v>
          </cell>
          <cell r="AP305">
            <v>-0.2</v>
          </cell>
          <cell r="AQ305">
            <v>0.1</v>
          </cell>
          <cell r="AR305">
            <v>0</v>
          </cell>
          <cell r="AS305">
            <v>0</v>
          </cell>
          <cell r="AT305">
            <v>-0.1</v>
          </cell>
          <cell r="AU305">
            <v>0.2</v>
          </cell>
          <cell r="AV305">
            <v>0.1</v>
          </cell>
          <cell r="AW305">
            <v>0.1</v>
          </cell>
          <cell r="AX305">
            <v>0.3</v>
          </cell>
          <cell r="AY305">
            <v>-0.7</v>
          </cell>
          <cell r="AZ305">
            <v>-0.1</v>
          </cell>
          <cell r="BA305">
            <v>-0.4</v>
          </cell>
          <cell r="BB305">
            <v>0.2</v>
          </cell>
          <cell r="BC305">
            <v>0.2</v>
          </cell>
          <cell r="BD305">
            <v>0.8</v>
          </cell>
          <cell r="BE305">
            <v>0.5</v>
          </cell>
          <cell r="BF305">
            <v>0.2</v>
          </cell>
          <cell r="BG305">
            <v>0.3</v>
          </cell>
          <cell r="BH305">
            <v>0.8</v>
          </cell>
          <cell r="BI305">
            <v>0.5</v>
          </cell>
          <cell r="BJ305">
            <v>0.8</v>
          </cell>
          <cell r="BK305">
            <v>0.1</v>
          </cell>
          <cell r="BL305">
            <v>0.8</v>
          </cell>
          <cell r="BM305">
            <v>0</v>
          </cell>
        </row>
        <row r="306">
          <cell r="S306" t="str">
            <v>Comprobacion subastas BCE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</row>
        <row r="307">
          <cell r="R307" t="str">
            <v xml:space="preserve">20102        </v>
          </cell>
          <cell r="S307" t="str">
            <v>Comprobante de simultáneas pasivas</v>
          </cell>
          <cell r="X307">
            <v>0</v>
          </cell>
          <cell r="Y307">
            <v>0</v>
          </cell>
          <cell r="Z307">
            <v>1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-0.2</v>
          </cell>
          <cell r="AJ307">
            <v>-0.2</v>
          </cell>
          <cell r="AK307">
            <v>-0.1</v>
          </cell>
          <cell r="AL307">
            <v>0.8</v>
          </cell>
          <cell r="AM307">
            <v>0.1</v>
          </cell>
          <cell r="AN307">
            <v>-0.6</v>
          </cell>
          <cell r="AO307">
            <v>0.5</v>
          </cell>
          <cell r="AP307">
            <v>-0.7</v>
          </cell>
          <cell r="AQ307">
            <v>0</v>
          </cell>
          <cell r="AR307">
            <v>0.4</v>
          </cell>
          <cell r="AS307">
            <v>0</v>
          </cell>
          <cell r="AT307">
            <v>0</v>
          </cell>
          <cell r="AU307">
            <v>-0.5</v>
          </cell>
          <cell r="AV307">
            <v>0</v>
          </cell>
          <cell r="AW307">
            <v>0</v>
          </cell>
          <cell r="AX307">
            <v>0</v>
          </cell>
          <cell r="AY307">
            <v>-0.3</v>
          </cell>
          <cell r="AZ307">
            <v>0</v>
          </cell>
          <cell r="BA307">
            <v>0.3</v>
          </cell>
          <cell r="BB307">
            <v>-0.1</v>
          </cell>
          <cell r="BC307">
            <v>0.9</v>
          </cell>
          <cell r="BD307">
            <v>-0.4</v>
          </cell>
          <cell r="BE307">
            <v>-0.1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</row>
        <row r="308">
          <cell r="R308" t="str">
            <v>P0049</v>
          </cell>
          <cell r="S308" t="str">
            <v>Comprobante de los recursos de balance con Balance Público</v>
          </cell>
          <cell r="X308">
            <v>-1333776</v>
          </cell>
          <cell r="Y308">
            <v>-1454449</v>
          </cell>
          <cell r="Z308">
            <v>-1317777</v>
          </cell>
          <cell r="AA308">
            <v>-975250</v>
          </cell>
          <cell r="AB308">
            <v>-789181</v>
          </cell>
          <cell r="AC308">
            <v>-745168</v>
          </cell>
          <cell r="AD308">
            <v>-797638</v>
          </cell>
          <cell r="AE308">
            <v>0</v>
          </cell>
          <cell r="AF308">
            <v>2</v>
          </cell>
          <cell r="AG308">
            <v>1</v>
          </cell>
          <cell r="AH308">
            <v>0</v>
          </cell>
          <cell r="AI308">
            <v>0</v>
          </cell>
          <cell r="AJ308">
            <v>-1</v>
          </cell>
          <cell r="AK308">
            <v>-1</v>
          </cell>
          <cell r="AL308">
            <v>1</v>
          </cell>
          <cell r="AM308">
            <v>0</v>
          </cell>
          <cell r="AN308">
            <v>3</v>
          </cell>
          <cell r="AO308">
            <v>0</v>
          </cell>
          <cell r="AP308">
            <v>-1</v>
          </cell>
          <cell r="AQ308">
            <v>-0.2</v>
          </cell>
          <cell r="AR308">
            <v>-1</v>
          </cell>
          <cell r="AS308">
            <v>-1</v>
          </cell>
          <cell r="AT308">
            <v>0</v>
          </cell>
          <cell r="AU308">
            <v>0</v>
          </cell>
          <cell r="AV308">
            <v>2</v>
          </cell>
          <cell r="AW308">
            <v>0</v>
          </cell>
          <cell r="AX308">
            <v>2</v>
          </cell>
          <cell r="AY308">
            <v>-2</v>
          </cell>
          <cell r="AZ308">
            <v>-3</v>
          </cell>
          <cell r="BA308">
            <v>0</v>
          </cell>
          <cell r="BB308">
            <v>1</v>
          </cell>
          <cell r="BC308">
            <v>0</v>
          </cell>
          <cell r="BD308">
            <v>-1</v>
          </cell>
          <cell r="BE308">
            <v>-1</v>
          </cell>
          <cell r="BF308">
            <v>-1</v>
          </cell>
          <cell r="BG308">
            <v>0</v>
          </cell>
          <cell r="BH308">
            <v>-1</v>
          </cell>
          <cell r="BI308">
            <v>1</v>
          </cell>
          <cell r="BJ308">
            <v>0</v>
          </cell>
          <cell r="BK308">
            <v>0</v>
          </cell>
          <cell r="BL308">
            <v>-1</v>
          </cell>
          <cell r="BM308">
            <v>0</v>
          </cell>
        </row>
        <row r="309">
          <cell r="R309" t="str">
            <v>P0050</v>
          </cell>
          <cell r="S309" t="str">
            <v>Comprobante entidades de crédito pasivas</v>
          </cell>
          <cell r="X309">
            <v>1334138</v>
          </cell>
          <cell r="Y309">
            <v>1454451</v>
          </cell>
          <cell r="Z309">
            <v>1317776</v>
          </cell>
          <cell r="AA309">
            <v>975247</v>
          </cell>
          <cell r="AB309">
            <v>789179</v>
          </cell>
          <cell r="AC309">
            <v>745168</v>
          </cell>
          <cell r="AD309">
            <v>797642</v>
          </cell>
          <cell r="AE309">
            <v>1</v>
          </cell>
          <cell r="AF309">
            <v>0</v>
          </cell>
          <cell r="AG309">
            <v>1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1</v>
          </cell>
          <cell r="AO309">
            <v>1</v>
          </cell>
          <cell r="AP309">
            <v>0</v>
          </cell>
          <cell r="AQ309">
            <v>-0.2</v>
          </cell>
          <cell r="AR309">
            <v>0</v>
          </cell>
          <cell r="AS309">
            <v>0</v>
          </cell>
          <cell r="AT309">
            <v>1</v>
          </cell>
          <cell r="AU309">
            <v>0</v>
          </cell>
          <cell r="AV309">
            <v>1</v>
          </cell>
          <cell r="AW309">
            <v>0</v>
          </cell>
          <cell r="AX309">
            <v>-1</v>
          </cell>
          <cell r="AY309">
            <v>0</v>
          </cell>
          <cell r="AZ309">
            <v>1</v>
          </cell>
          <cell r="BA309">
            <v>0</v>
          </cell>
          <cell r="BB309">
            <v>-1</v>
          </cell>
          <cell r="BC309">
            <v>0</v>
          </cell>
          <cell r="BD309">
            <v>-1</v>
          </cell>
          <cell r="BE309">
            <v>0</v>
          </cell>
          <cell r="BF309">
            <v>1</v>
          </cell>
          <cell r="BG309">
            <v>0</v>
          </cell>
          <cell r="BH309">
            <v>0</v>
          </cell>
          <cell r="BI309">
            <v>-1</v>
          </cell>
          <cell r="BJ309">
            <v>0</v>
          </cell>
          <cell r="BK309">
            <v>0</v>
          </cell>
          <cell r="BL309">
            <v>0</v>
          </cell>
          <cell r="BM309">
            <v>0.3</v>
          </cell>
        </row>
        <row r="310">
          <cell r="S310" t="str">
            <v>Comprobante entidades de crédito activas totales</v>
          </cell>
          <cell r="X310">
            <v>-359175</v>
          </cell>
          <cell r="Y310">
            <v>-474144</v>
          </cell>
          <cell r="Z310">
            <v>-451855</v>
          </cell>
          <cell r="AA310">
            <v>-342042</v>
          </cell>
          <cell r="AB310">
            <v>-270534</v>
          </cell>
          <cell r="AC310">
            <v>-240622</v>
          </cell>
          <cell r="AD310">
            <v>-266051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</row>
        <row r="311">
          <cell r="R311" t="str">
            <v>A0075</v>
          </cell>
          <cell r="S311" t="str">
            <v>Comprobante entidades de crédito activas coste amortizado con BP</v>
          </cell>
          <cell r="X311">
            <v>1</v>
          </cell>
          <cell r="Y311">
            <v>1</v>
          </cell>
          <cell r="Z311">
            <v>0</v>
          </cell>
          <cell r="AA311">
            <v>622</v>
          </cell>
          <cell r="AB311">
            <v>2</v>
          </cell>
          <cell r="AC311">
            <v>0</v>
          </cell>
          <cell r="AD311">
            <v>0</v>
          </cell>
          <cell r="AE311">
            <v>1</v>
          </cell>
          <cell r="AF311">
            <v>37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</v>
          </cell>
          <cell r="AL311">
            <v>2</v>
          </cell>
          <cell r="AM311">
            <v>0</v>
          </cell>
          <cell r="AN311">
            <v>-1</v>
          </cell>
          <cell r="AO311">
            <v>0</v>
          </cell>
          <cell r="AP311">
            <v>1</v>
          </cell>
          <cell r="AQ311">
            <v>0</v>
          </cell>
          <cell r="AR311">
            <v>0</v>
          </cell>
          <cell r="AS311">
            <v>0</v>
          </cell>
          <cell r="AT311">
            <v>-1</v>
          </cell>
          <cell r="AU311">
            <v>0</v>
          </cell>
          <cell r="AV311">
            <v>0</v>
          </cell>
          <cell r="AW311">
            <v>1</v>
          </cell>
          <cell r="AX311">
            <v>-2</v>
          </cell>
          <cell r="AY311">
            <v>0</v>
          </cell>
          <cell r="AZ311">
            <v>0</v>
          </cell>
          <cell r="BA311">
            <v>-1</v>
          </cell>
          <cell r="BB311">
            <v>0</v>
          </cell>
          <cell r="BC311">
            <v>0</v>
          </cell>
          <cell r="BD311">
            <v>0</v>
          </cell>
          <cell r="BE311">
            <v>-1</v>
          </cell>
          <cell r="BF311">
            <v>0</v>
          </cell>
          <cell r="BG311">
            <v>0</v>
          </cell>
          <cell r="BH311">
            <v>-0.5</v>
          </cell>
          <cell r="BI311">
            <v>-1</v>
          </cell>
          <cell r="BJ311">
            <v>-0.5</v>
          </cell>
          <cell r="BK311">
            <v>0</v>
          </cell>
          <cell r="BL311">
            <v>-0.5</v>
          </cell>
          <cell r="BM311">
            <v>0</v>
          </cell>
        </row>
        <row r="312">
          <cell r="R312" t="str">
            <v xml:space="preserve">10201        </v>
          </cell>
          <cell r="S312" t="str">
            <v>comprobante Saldos equivalentes a efectivo</v>
          </cell>
          <cell r="X312">
            <v>0</v>
          </cell>
          <cell r="Y312">
            <v>-1</v>
          </cell>
          <cell r="Z312">
            <v>1</v>
          </cell>
          <cell r="AA312">
            <v>0</v>
          </cell>
          <cell r="AB312">
            <v>0</v>
          </cell>
          <cell r="AC312">
            <v>0</v>
          </cell>
          <cell r="AD312">
            <v>-1</v>
          </cell>
          <cell r="AE312">
            <v>0</v>
          </cell>
          <cell r="AF312">
            <v>-1</v>
          </cell>
          <cell r="AG312">
            <v>0</v>
          </cell>
          <cell r="AH312">
            <v>0</v>
          </cell>
          <cell r="AI312">
            <v>0.4</v>
          </cell>
          <cell r="AJ312">
            <v>1</v>
          </cell>
          <cell r="AK312">
            <v>0.9</v>
          </cell>
          <cell r="AL312">
            <v>0.5</v>
          </cell>
          <cell r="AM312">
            <v>-0.3</v>
          </cell>
          <cell r="AN312">
            <v>-0.1</v>
          </cell>
          <cell r="AO312">
            <v>0.8</v>
          </cell>
          <cell r="AP312">
            <v>1.3</v>
          </cell>
          <cell r="AQ312">
            <v>0</v>
          </cell>
          <cell r="AR312">
            <v>1</v>
          </cell>
          <cell r="AS312">
            <v>-0.1</v>
          </cell>
          <cell r="AT312">
            <v>0.8</v>
          </cell>
          <cell r="AU312">
            <v>-0.2</v>
          </cell>
          <cell r="AV312">
            <v>-0.5</v>
          </cell>
          <cell r="AW312">
            <v>-0.4</v>
          </cell>
          <cell r="AX312">
            <v>-0.1</v>
          </cell>
          <cell r="AY312">
            <v>-0.7</v>
          </cell>
          <cell r="AZ312">
            <v>-0.4</v>
          </cell>
          <cell r="BA312">
            <v>-1</v>
          </cell>
          <cell r="BB312">
            <v>0</v>
          </cell>
          <cell r="BC312">
            <v>0.4</v>
          </cell>
          <cell r="BD312">
            <v>-0.2</v>
          </cell>
          <cell r="BE312">
            <v>0.3</v>
          </cell>
          <cell r="BF312">
            <v>-0.7</v>
          </cell>
          <cell r="BG312">
            <v>0.1</v>
          </cell>
          <cell r="BH312">
            <v>0.1</v>
          </cell>
          <cell r="BI312">
            <v>0.3</v>
          </cell>
          <cell r="BJ312">
            <v>0</v>
          </cell>
          <cell r="BK312">
            <v>-0.5</v>
          </cell>
          <cell r="BL312">
            <v>0.4</v>
          </cell>
          <cell r="BM312">
            <v>0</v>
          </cell>
        </row>
        <row r="313">
          <cell r="AH313">
            <v>0.1865</v>
          </cell>
          <cell r="AI313">
            <v>0.17419999999999999</v>
          </cell>
          <cell r="AJ313">
            <v>0.16819999999999999</v>
          </cell>
          <cell r="AK313">
            <v>0.15540000000000001</v>
          </cell>
          <cell r="AL313">
            <v>0.15310000000000001</v>
          </cell>
          <cell r="AM313">
            <v>0.1447</v>
          </cell>
          <cell r="AN313">
            <v>0.14180000000000001</v>
          </cell>
          <cell r="AO313">
            <v>0.13900000000000001</v>
          </cell>
          <cell r="AP313">
            <v>0.13769999999999999</v>
          </cell>
          <cell r="AQ313">
            <v>0.13100000000000001</v>
          </cell>
          <cell r="AR313">
            <v>0.12870000000000001</v>
          </cell>
          <cell r="AS313">
            <v>0.1232</v>
          </cell>
          <cell r="AT313">
            <v>0.11899999999999999</v>
          </cell>
          <cell r="AU313">
            <v>0.1145</v>
          </cell>
          <cell r="AV313">
            <v>0.10639999999999999</v>
          </cell>
          <cell r="AW313">
            <v>0.1022</v>
          </cell>
          <cell r="AX313">
            <v>0.10009999999999999</v>
          </cell>
          <cell r="AY313">
            <v>9.1399999999999995E-2</v>
          </cell>
          <cell r="AZ313">
            <v>8.8499999999999995E-2</v>
          </cell>
          <cell r="BA313">
            <v>8.4000000000000005E-2</v>
          </cell>
          <cell r="BB313">
            <v>6.6500000000000004E-2</v>
          </cell>
          <cell r="BC313">
            <v>5.4300000000000001E-2</v>
          </cell>
          <cell r="BD313">
            <v>5.0999999999999997E-2</v>
          </cell>
          <cell r="BE313">
            <v>4.6100000000000002E-2</v>
          </cell>
          <cell r="BF313">
            <v>4.6399999999999997E-2</v>
          </cell>
          <cell r="BG313">
            <v>3.9800000000000002E-2</v>
          </cell>
          <cell r="BH313">
            <v>4.0099999999999997E-2</v>
          </cell>
          <cell r="BI313">
            <v>0.04</v>
          </cell>
          <cell r="BJ313">
            <v>4.0899999999999999E-2</v>
          </cell>
          <cell r="BK313">
            <v>3.7900000000000003E-2</v>
          </cell>
          <cell r="BL313">
            <v>3.6900000000000002E-2</v>
          </cell>
          <cell r="BM313">
            <v>3.5299999999999998E-2</v>
          </cell>
        </row>
        <row r="314">
          <cell r="R314" t="str">
            <v>A16</v>
          </cell>
          <cell r="S314" t="str">
            <v>Texas ratio</v>
          </cell>
          <cell r="AP314">
            <v>0.91020000000000001</v>
          </cell>
          <cell r="AQ314">
            <v>0.86709999999999998</v>
          </cell>
          <cell r="AR314">
            <v>0.86350000000000005</v>
          </cell>
          <cell r="AS314">
            <v>0.82769999999999999</v>
          </cell>
          <cell r="AT314">
            <v>0.81720000000000004</v>
          </cell>
          <cell r="AU314">
            <v>0.79269999999999996</v>
          </cell>
          <cell r="AV314">
            <v>0.72389999999999999</v>
          </cell>
          <cell r="AW314">
            <v>0.69350000000000001</v>
          </cell>
          <cell r="AX314">
            <v>0.67159999999999997</v>
          </cell>
          <cell r="AY314">
            <v>0.59919999999999995</v>
          </cell>
          <cell r="AZ314">
            <v>0.5625</v>
          </cell>
          <cell r="BA314">
            <v>0.53669999999999995</v>
          </cell>
          <cell r="BB314">
            <v>0.52300000000000002</v>
          </cell>
          <cell r="BC314">
            <v>0.48509999999999998</v>
          </cell>
          <cell r="BD314">
            <v>0.4622</v>
          </cell>
          <cell r="BE314">
            <v>0.43509999999999999</v>
          </cell>
          <cell r="BF314">
            <v>0.4163</v>
          </cell>
          <cell r="BG314">
            <v>0.37919999999999998</v>
          </cell>
          <cell r="BH314">
            <v>0.36520000000000002</v>
          </cell>
          <cell r="BI314">
            <v>0.34160000000000001</v>
          </cell>
          <cell r="BJ314">
            <v>0.33479999999999999</v>
          </cell>
          <cell r="BK314">
            <v>0.311</v>
          </cell>
          <cell r="BL314">
            <v>0.29649999999999999</v>
          </cell>
          <cell r="BM314">
            <v>0.28399999999999997</v>
          </cell>
        </row>
        <row r="315">
          <cell r="R315" t="str">
            <v>NumA16</v>
          </cell>
          <cell r="AP315">
            <v>5243860</v>
          </cell>
          <cell r="AQ315">
            <v>4947652</v>
          </cell>
          <cell r="AR315">
            <v>4895104</v>
          </cell>
          <cell r="AS315">
            <v>4818803</v>
          </cell>
          <cell r="AT315">
            <v>4750043</v>
          </cell>
          <cell r="AU315">
            <v>4611272</v>
          </cell>
          <cell r="AV315">
            <v>4464053</v>
          </cell>
          <cell r="AW315">
            <v>4263488</v>
          </cell>
          <cell r="AX315">
            <v>4072037</v>
          </cell>
          <cell r="AY315">
            <v>3419546</v>
          </cell>
          <cell r="AZ315">
            <v>3216475</v>
          </cell>
          <cell r="BA315">
            <v>3049946</v>
          </cell>
          <cell r="BB315">
            <v>2969467</v>
          </cell>
          <cell r="BC315">
            <v>2660376</v>
          </cell>
          <cell r="BD315">
            <v>2554210</v>
          </cell>
          <cell r="BE315">
            <v>2403119</v>
          </cell>
          <cell r="BF315">
            <v>2315103.36</v>
          </cell>
          <cell r="BG315">
            <v>2109626.11</v>
          </cell>
          <cell r="BH315">
            <v>2066156.64</v>
          </cell>
          <cell r="BI315">
            <v>1892611.54</v>
          </cell>
          <cell r="BJ315">
            <v>1871485.75</v>
          </cell>
          <cell r="BK315">
            <v>1753872.12</v>
          </cell>
          <cell r="BL315">
            <v>1702175.83</v>
          </cell>
          <cell r="BM315">
            <v>1648037.08</v>
          </cell>
        </row>
        <row r="316">
          <cell r="R316" t="str">
            <v>DenA16</v>
          </cell>
          <cell r="AP316">
            <v>5761188</v>
          </cell>
          <cell r="AQ316">
            <v>5706042</v>
          </cell>
          <cell r="AR316">
            <v>5668615</v>
          </cell>
          <cell r="AS316">
            <v>5821587</v>
          </cell>
          <cell r="AT316">
            <v>5812277</v>
          </cell>
          <cell r="AU316">
            <v>5817184</v>
          </cell>
          <cell r="AV316">
            <v>6166915</v>
          </cell>
          <cell r="AW316">
            <v>6147552</v>
          </cell>
          <cell r="AX316">
            <v>6063513</v>
          </cell>
          <cell r="AY316">
            <v>5707592</v>
          </cell>
          <cell r="AZ316">
            <v>5717760</v>
          </cell>
          <cell r="BA316">
            <v>5693245</v>
          </cell>
          <cell r="BB316">
            <v>5677646</v>
          </cell>
          <cell r="BC316">
            <v>5484966</v>
          </cell>
          <cell r="BD316">
            <v>5525865</v>
          </cell>
          <cell r="BE316">
            <v>5523772</v>
          </cell>
          <cell r="BF316">
            <v>5561488.4900000002</v>
          </cell>
          <cell r="BG316">
            <v>5562827.2599999998</v>
          </cell>
          <cell r="BH316">
            <v>5657251.0700000003</v>
          </cell>
          <cell r="BI316">
            <v>5539745.71</v>
          </cell>
          <cell r="BJ316">
            <v>5589787.4500000002</v>
          </cell>
          <cell r="BK316">
            <v>5639719.7199999997</v>
          </cell>
          <cell r="BL316">
            <v>5741564.8099999996</v>
          </cell>
          <cell r="BM316">
            <v>5803567.04</v>
          </cell>
        </row>
        <row r="317">
          <cell r="R317" t="str">
            <v>adt</v>
          </cell>
          <cell r="S317" t="str">
            <v>Activos dudosos totales</v>
          </cell>
          <cell r="AP317">
            <v>2111093</v>
          </cell>
          <cell r="AQ317">
            <v>1948076</v>
          </cell>
          <cell r="AR317">
            <v>1892853</v>
          </cell>
          <cell r="AS317">
            <v>1805440</v>
          </cell>
          <cell r="AT317">
            <v>1745142</v>
          </cell>
          <cell r="AU317">
            <v>1658318</v>
          </cell>
          <cell r="AV317">
            <v>1559274</v>
          </cell>
          <cell r="AW317">
            <v>1479598</v>
          </cell>
          <cell r="AX317">
            <v>1406299</v>
          </cell>
          <cell r="AY317">
            <v>1311924</v>
          </cell>
          <cell r="AZ317">
            <v>1188056</v>
          </cell>
          <cell r="BA317">
            <v>1120497</v>
          </cell>
          <cell r="BB317">
            <v>1095780</v>
          </cell>
          <cell r="BC317">
            <v>1013879</v>
          </cell>
          <cell r="BD317">
            <v>956804</v>
          </cell>
          <cell r="BE317">
            <v>880247</v>
          </cell>
          <cell r="BF317">
            <v>858689.83</v>
          </cell>
          <cell r="BG317">
            <v>778672.3</v>
          </cell>
          <cell r="BH317">
            <v>770471.25</v>
          </cell>
          <cell r="BI317">
            <v>777130.66</v>
          </cell>
          <cell r="BJ317">
            <v>809254.78</v>
          </cell>
          <cell r="BK317">
            <v>786383.74</v>
          </cell>
          <cell r="BL317">
            <v>758998.86</v>
          </cell>
          <cell r="BM317">
            <v>762440.04</v>
          </cell>
        </row>
        <row r="318">
          <cell r="R318" t="str">
            <v>NPA_n</v>
          </cell>
          <cell r="S318" t="str">
            <v>NPA con adjudicados netos</v>
          </cell>
          <cell r="X318">
            <v>0.2157</v>
          </cell>
          <cell r="Y318">
            <v>0.2114</v>
          </cell>
          <cell r="Z318">
            <v>0.2097</v>
          </cell>
          <cell r="AA318">
            <v>0.20680000000000001</v>
          </cell>
          <cell r="AB318">
            <v>0.20499999999999999</v>
          </cell>
          <cell r="AC318">
            <v>0.19489999999999999</v>
          </cell>
          <cell r="AD318">
            <v>0.1925</v>
          </cell>
          <cell r="AE318">
            <v>0.18859999999999999</v>
          </cell>
          <cell r="AF318">
            <v>0.18390000000000001</v>
          </cell>
          <cell r="AG318">
            <v>0.1759</v>
          </cell>
          <cell r="AH318">
            <v>0.1719</v>
          </cell>
          <cell r="AI318">
            <v>0.15909999999999999</v>
          </cell>
          <cell r="AJ318">
            <v>0.1517</v>
          </cell>
          <cell r="AK318">
            <v>0.1381</v>
          </cell>
          <cell r="AL318">
            <v>0.13439999999999999</v>
          </cell>
          <cell r="AM318">
            <v>0.12640000000000001</v>
          </cell>
          <cell r="AN318">
            <v>0.12239999999999999</v>
          </cell>
          <cell r="AO318">
            <v>0.11749999999999999</v>
          </cell>
          <cell r="AP318">
            <v>0.1145</v>
          </cell>
          <cell r="AQ318">
            <v>0.10680000000000001</v>
          </cell>
          <cell r="AR318">
            <v>0.10390000000000001</v>
          </cell>
          <cell r="AS318">
            <v>9.7799999999999998E-2</v>
          </cell>
          <cell r="AT318">
            <v>9.3299999999999994E-2</v>
          </cell>
          <cell r="AU318">
            <v>8.8599999999999998E-2</v>
          </cell>
          <cell r="AV318">
            <v>7.9500000000000001E-2</v>
          </cell>
          <cell r="AW318">
            <v>7.4899999999999994E-2</v>
          </cell>
          <cell r="AX318">
            <v>7.1400000000000005E-2</v>
          </cell>
          <cell r="AY318">
            <v>6.13E-2</v>
          </cell>
          <cell r="AZ318">
            <v>5.5199999999999999E-2</v>
          </cell>
          <cell r="BA318">
            <v>5.0799999999999998E-2</v>
          </cell>
          <cell r="BB318">
            <v>4.9299999999999997E-2</v>
          </cell>
          <cell r="BC318">
            <v>4.3700000000000003E-2</v>
          </cell>
          <cell r="BD318">
            <v>4.1300000000000003E-2</v>
          </cell>
          <cell r="BE318">
            <v>3.6400000000000002E-2</v>
          </cell>
          <cell r="BF318">
            <v>3.4799999999999998E-2</v>
          </cell>
          <cell r="BG318">
            <v>3.0200000000000001E-2</v>
          </cell>
          <cell r="BH318">
            <v>2.9600000000000001E-2</v>
          </cell>
          <cell r="BI318">
            <v>2.8400000000000002E-2</v>
          </cell>
          <cell r="BJ318">
            <v>2.9100000000000001E-2</v>
          </cell>
          <cell r="BK318">
            <v>2.6599999999999999E-2</v>
          </cell>
          <cell r="BL318">
            <v>2.5700000000000001E-2</v>
          </cell>
          <cell r="BM318">
            <v>2.4299999999999999E-2</v>
          </cell>
          <cell r="BP318">
            <v>2.4299999999999999E-2</v>
          </cell>
          <cell r="BQ318">
            <v>2.8400000000000002E-2</v>
          </cell>
          <cell r="BR318">
            <v>2.6599999999999999E-2</v>
          </cell>
          <cell r="BS318">
            <v>2.5700000000000001E-2</v>
          </cell>
          <cell r="BT318">
            <v>3.0200000000000001E-2</v>
          </cell>
          <cell r="BU318">
            <v>-0.41</v>
          </cell>
          <cell r="BW318">
            <v>-0.23</v>
          </cell>
          <cell r="BY318">
            <v>-0.14000000000000001</v>
          </cell>
          <cell r="BZ318">
            <v>-0.36</v>
          </cell>
        </row>
        <row r="319">
          <cell r="R319" t="str">
            <v>NPA_b</v>
          </cell>
          <cell r="S319" t="str">
            <v>NPA con adjudicados brutos</v>
          </cell>
          <cell r="X319">
            <v>0.2465</v>
          </cell>
          <cell r="Y319">
            <v>0.24349999999999999</v>
          </cell>
          <cell r="Z319">
            <v>0.24279999999999999</v>
          </cell>
          <cell r="AA319">
            <v>0.2419</v>
          </cell>
          <cell r="AB319">
            <v>0.24260000000000001</v>
          </cell>
          <cell r="AC319">
            <v>0.2344</v>
          </cell>
          <cell r="AD319">
            <v>0.23350000000000001</v>
          </cell>
          <cell r="AE319">
            <v>0.23019999999999999</v>
          </cell>
          <cell r="AF319">
            <v>0.22509999999999999</v>
          </cell>
          <cell r="AG319">
            <v>0.21640000000000001</v>
          </cell>
          <cell r="AH319">
            <v>0.21429999999999999</v>
          </cell>
          <cell r="AI319">
            <v>0.2011</v>
          </cell>
          <cell r="AJ319">
            <v>0.19339999999999999</v>
          </cell>
          <cell r="AK319">
            <v>0.1789</v>
          </cell>
          <cell r="AL319">
            <v>0.17430000000000001</v>
          </cell>
          <cell r="AM319">
            <v>0.1653</v>
          </cell>
          <cell r="AN319">
            <v>0.1608</v>
          </cell>
          <cell r="AO319">
            <v>0.1565</v>
          </cell>
          <cell r="AP319">
            <v>0.15290000000000001</v>
          </cell>
          <cell r="AQ319">
            <v>0.14360000000000001</v>
          </cell>
          <cell r="AR319">
            <v>0.14050000000000001</v>
          </cell>
          <cell r="AS319">
            <v>0.13450000000000001</v>
          </cell>
          <cell r="AT319">
            <v>0.13009999999999999</v>
          </cell>
          <cell r="AU319">
            <v>0.1244</v>
          </cell>
          <cell r="AV319">
            <v>0.1201</v>
          </cell>
          <cell r="AW319">
            <v>0.1134</v>
          </cell>
          <cell r="AX319">
            <v>0.1084</v>
          </cell>
          <cell r="AY319">
            <v>9.11E-2</v>
          </cell>
          <cell r="AZ319">
            <v>8.5300000000000001E-2</v>
          </cell>
          <cell r="BA319">
            <v>7.9299999999999995E-2</v>
          </cell>
          <cell r="BB319">
            <v>7.7399999999999997E-2</v>
          </cell>
          <cell r="BC319">
            <v>6.83E-2</v>
          </cell>
          <cell r="BD319">
            <v>6.6000000000000003E-2</v>
          </cell>
          <cell r="BE319">
            <v>6.08E-2</v>
          </cell>
          <cell r="BF319">
            <v>5.9799999999999999E-2</v>
          </cell>
          <cell r="BG319">
            <v>5.45E-2</v>
          </cell>
          <cell r="BH319">
            <v>5.3600000000000002E-2</v>
          </cell>
          <cell r="BI319">
            <v>4.8399999999999999E-2</v>
          </cell>
          <cell r="BJ319">
            <v>4.8500000000000001E-2</v>
          </cell>
          <cell r="BK319">
            <v>4.3999999999999997E-2</v>
          </cell>
          <cell r="BL319">
            <v>4.24E-2</v>
          </cell>
          <cell r="BM319">
            <v>3.9600000000000003E-2</v>
          </cell>
          <cell r="BZ319">
            <v>0</v>
          </cell>
        </row>
        <row r="320">
          <cell r="R320" t="str">
            <v>TCNPA</v>
          </cell>
          <cell r="S320" t="str">
            <v>Tasa cobertura Activo Irregular</v>
          </cell>
          <cell r="X320">
            <v>0.47299999999999998</v>
          </cell>
          <cell r="Y320">
            <v>0.47220000000000001</v>
          </cell>
          <cell r="Z320">
            <v>0.47539999999999999</v>
          </cell>
          <cell r="AA320">
            <v>0.46329999999999999</v>
          </cell>
          <cell r="AB320">
            <v>0.47399999999999998</v>
          </cell>
          <cell r="AC320">
            <v>0.46789999999999998</v>
          </cell>
          <cell r="AD320">
            <v>0.47099999999999997</v>
          </cell>
          <cell r="AE320">
            <v>0.44290000000000002</v>
          </cell>
          <cell r="AF320">
            <v>0.44700000000000001</v>
          </cell>
          <cell r="AG320">
            <v>0.45200000000000001</v>
          </cell>
          <cell r="AH320">
            <v>0.4491</v>
          </cell>
          <cell r="AI320">
            <v>0.44069999999999998</v>
          </cell>
          <cell r="AJ320">
            <v>0.47060000000000002</v>
          </cell>
          <cell r="AK320">
            <v>0.45860000000000001</v>
          </cell>
          <cell r="AL320">
            <v>0.45540000000000003</v>
          </cell>
          <cell r="AM320">
            <v>0.45490000000000003</v>
          </cell>
          <cell r="AN320">
            <v>0.45710000000000001</v>
          </cell>
          <cell r="AO320">
            <v>0.47339999999999999</v>
          </cell>
          <cell r="AP320">
            <v>0.47439999999999999</v>
          </cell>
          <cell r="AQ320">
            <v>0.48</v>
          </cell>
          <cell r="AR320">
            <v>0.4834</v>
          </cell>
          <cell r="AS320">
            <v>0.51060000000000005</v>
          </cell>
          <cell r="AT320">
            <v>0.51770000000000005</v>
          </cell>
          <cell r="AU320">
            <v>0.52739999999999998</v>
          </cell>
          <cell r="AV320">
            <v>0.60919999999999996</v>
          </cell>
          <cell r="AW320">
            <v>0.61660000000000004</v>
          </cell>
          <cell r="AX320">
            <v>0.61980000000000002</v>
          </cell>
          <cell r="AY320">
            <v>0.62029999999999996</v>
          </cell>
          <cell r="AZ320">
            <v>0.64019999999999999</v>
          </cell>
          <cell r="BA320">
            <v>0.65059999999999996</v>
          </cell>
          <cell r="BB320">
            <v>0.65059999999999996</v>
          </cell>
          <cell r="BC320">
            <v>0.63580000000000003</v>
          </cell>
          <cell r="BD320">
            <v>0.65300000000000002</v>
          </cell>
          <cell r="BE320">
            <v>0.66549999999999998</v>
          </cell>
          <cell r="BF320">
            <v>0.6925</v>
          </cell>
          <cell r="BG320">
            <v>0.73070000000000002</v>
          </cell>
          <cell r="BH320">
            <v>0.73829999999999996</v>
          </cell>
          <cell r="BI320">
            <v>0.70530000000000004</v>
          </cell>
          <cell r="BJ320">
            <v>0.71209999999999996</v>
          </cell>
          <cell r="BK320">
            <v>0.72440000000000004</v>
          </cell>
          <cell r="BL320">
            <v>0.73399999999999999</v>
          </cell>
          <cell r="BM320">
            <v>0.73960000000000004</v>
          </cell>
          <cell r="BP320">
            <v>0.73960000000000004</v>
          </cell>
          <cell r="BQ320">
            <v>0.70530000000000004</v>
          </cell>
          <cell r="BR320">
            <v>0.72440000000000004</v>
          </cell>
          <cell r="BS320">
            <v>0.73399999999999999</v>
          </cell>
          <cell r="BT320">
            <v>0.73070000000000002</v>
          </cell>
          <cell r="BU320">
            <v>3.43</v>
          </cell>
          <cell r="BW320">
            <v>1.52</v>
          </cell>
          <cell r="BY320">
            <v>0.56000000000000005</v>
          </cell>
          <cell r="BZ320">
            <v>-0.63</v>
          </cell>
        </row>
        <row r="321">
          <cell r="R321" t="str">
            <v>TCNPAQUITA</v>
          </cell>
          <cell r="S321" t="str">
            <v>Tasa cobertura Activo Irregular con quitas</v>
          </cell>
          <cell r="AE321">
            <v>0.45960000000000001</v>
          </cell>
          <cell r="AF321">
            <v>0.46489999999999998</v>
          </cell>
          <cell r="AG321">
            <v>0.47120000000000001</v>
          </cell>
          <cell r="AH321">
            <v>0.46970000000000001</v>
          </cell>
          <cell r="AI321">
            <v>0.46410000000000001</v>
          </cell>
          <cell r="AJ321">
            <v>0.49390000000000001</v>
          </cell>
          <cell r="AK321">
            <v>0.48549999999999999</v>
          </cell>
          <cell r="AL321">
            <v>0.48299999999999998</v>
          </cell>
          <cell r="AM321">
            <v>0.48309999999999997</v>
          </cell>
          <cell r="AN321">
            <v>0.48609999999999998</v>
          </cell>
          <cell r="AO321">
            <v>0.50339999999999996</v>
          </cell>
          <cell r="AP321">
            <v>0.50609999999999999</v>
          </cell>
          <cell r="AQ321">
            <v>0.51329999999999998</v>
          </cell>
          <cell r="AR321">
            <v>0.51800000000000002</v>
          </cell>
          <cell r="AS321">
            <v>0.54479999999999995</v>
          </cell>
          <cell r="AT321">
            <v>0.55259999999999998</v>
          </cell>
          <cell r="AU321">
            <v>0.56230000000000002</v>
          </cell>
          <cell r="AV321">
            <v>0.6391</v>
          </cell>
          <cell r="AW321">
            <v>0.64480000000000004</v>
          </cell>
          <cell r="AX321">
            <v>0.64849999999999997</v>
          </cell>
          <cell r="AY321">
            <v>0.64680000000000004</v>
          </cell>
          <cell r="AZ321">
            <v>0.66790000000000005</v>
          </cell>
          <cell r="BA321">
            <v>0.67769999999999997</v>
          </cell>
          <cell r="BB321">
            <v>0.67889999999999995</v>
          </cell>
          <cell r="BC321">
            <v>0.66579999999999995</v>
          </cell>
          <cell r="BD321">
            <v>0.68159999999999998</v>
          </cell>
          <cell r="BE321">
            <v>0.69389999999999996</v>
          </cell>
          <cell r="BF321">
            <v>0.71809999999999996</v>
          </cell>
          <cell r="BG321">
            <v>0.75329999999999997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0.75329999999999997</v>
          </cell>
          <cell r="BU321">
            <v>0</v>
          </cell>
          <cell r="BW321">
            <v>0</v>
          </cell>
          <cell r="BY321">
            <v>0</v>
          </cell>
          <cell r="BZ321">
            <v>-75.33</v>
          </cell>
        </row>
        <row r="322">
          <cell r="R322" t="str">
            <v>tmclientes</v>
          </cell>
          <cell r="S322" t="str">
            <v>% Tasa Morosidad clientes</v>
          </cell>
          <cell r="X322">
            <v>0.1749</v>
          </cell>
          <cell r="Y322">
            <v>0.1691</v>
          </cell>
          <cell r="Z322">
            <v>0.16589999999999999</v>
          </cell>
          <cell r="AA322">
            <v>0.161</v>
          </cell>
          <cell r="AB322">
            <v>0.15759999999999999</v>
          </cell>
          <cell r="AC322">
            <v>0.14499999999999999</v>
          </cell>
          <cell r="AD322">
            <v>0.14050000000000001</v>
          </cell>
          <cell r="AE322">
            <v>0.1358</v>
          </cell>
          <cell r="AF322">
            <v>0.1318</v>
          </cell>
          <cell r="AG322">
            <v>0.12379999999999999</v>
          </cell>
          <cell r="AH322">
            <v>0.1192</v>
          </cell>
          <cell r="AI322">
            <v>0.1082</v>
          </cell>
          <cell r="AJ322">
            <v>0.1012</v>
          </cell>
          <cell r="AK322">
            <v>8.7800000000000003E-2</v>
          </cell>
          <cell r="AL322">
            <v>8.4699999999999998E-2</v>
          </cell>
          <cell r="AM322">
            <v>7.8600000000000003E-2</v>
          </cell>
          <cell r="AN322">
            <v>7.5399999999999995E-2</v>
          </cell>
          <cell r="AO322">
            <v>7.1099999999999997E-2</v>
          </cell>
          <cell r="AP322">
            <v>6.8400000000000002E-2</v>
          </cell>
          <cell r="AQ322">
            <v>6.2600000000000003E-2</v>
          </cell>
          <cell r="AR322">
            <v>6.0100000000000001E-2</v>
          </cell>
          <cell r="AS322">
            <v>5.57E-2</v>
          </cell>
          <cell r="AT322">
            <v>5.2699999999999997E-2</v>
          </cell>
          <cell r="AU322">
            <v>4.9200000000000001E-2</v>
          </cell>
          <cell r="AV322">
            <v>4.5999999999999999E-2</v>
          </cell>
          <cell r="AW322">
            <v>4.2900000000000001E-2</v>
          </cell>
          <cell r="AX322">
            <v>4.07E-2</v>
          </cell>
          <cell r="AY322">
            <v>3.7400000000000003E-2</v>
          </cell>
          <cell r="AZ322">
            <v>3.3599999999999998E-2</v>
          </cell>
          <cell r="BA322">
            <v>3.1E-2</v>
          </cell>
          <cell r="BB322">
            <v>3.0300000000000001E-2</v>
          </cell>
          <cell r="BC322">
            <v>2.7400000000000001E-2</v>
          </cell>
          <cell r="BD322">
            <v>2.6100000000000002E-2</v>
          </cell>
          <cell r="BE322">
            <v>2.3300000000000001E-2</v>
          </cell>
          <cell r="BF322">
            <v>2.3300000000000001E-2</v>
          </cell>
          <cell r="BG322">
            <v>2.1000000000000001E-2</v>
          </cell>
          <cell r="BH322">
            <v>2.0799999999999999E-2</v>
          </cell>
          <cell r="BI322">
            <v>2.06E-2</v>
          </cell>
          <cell r="BJ322">
            <v>2.18E-2</v>
          </cell>
          <cell r="BK322">
            <v>2.0400000000000001E-2</v>
          </cell>
          <cell r="BL322">
            <v>1.9599999999999999E-2</v>
          </cell>
          <cell r="BM322">
            <v>1.89E-2</v>
          </cell>
          <cell r="BP322">
            <v>1.89E-2</v>
          </cell>
          <cell r="BQ322">
            <v>2.06E-2</v>
          </cell>
          <cell r="BR322">
            <v>2.0400000000000001E-2</v>
          </cell>
          <cell r="BS322">
            <v>1.9599999999999999E-2</v>
          </cell>
          <cell r="BT322">
            <v>2.1000000000000001E-2</v>
          </cell>
          <cell r="BU322">
            <v>-0.17</v>
          </cell>
          <cell r="BW322">
            <v>-0.15</v>
          </cell>
          <cell r="BX322">
            <v>-0.15</v>
          </cell>
          <cell r="BY322">
            <v>-7.0000000000000007E-2</v>
          </cell>
          <cell r="BZ322">
            <v>-0.06</v>
          </cell>
        </row>
        <row r="323">
          <cell r="R323" t="str">
            <v>TMT1</v>
          </cell>
          <cell r="S323" t="str">
            <v>% Tasa Morosidad gestión</v>
          </cell>
          <cell r="V323">
            <v>0.1686</v>
          </cell>
          <cell r="W323">
            <v>0.17419999999999999</v>
          </cell>
          <cell r="X323">
            <v>0.17199999999999999</v>
          </cell>
          <cell r="Y323">
            <v>0.16600000000000001</v>
          </cell>
          <cell r="Z323">
            <v>0.16300000000000001</v>
          </cell>
          <cell r="AA323">
            <v>0.15809999999999999</v>
          </cell>
          <cell r="AB323">
            <v>0.155</v>
          </cell>
          <cell r="AC323">
            <v>0.1426</v>
          </cell>
          <cell r="AD323">
            <v>0.13800000000000001</v>
          </cell>
          <cell r="AE323">
            <v>0.13289999999999999</v>
          </cell>
          <cell r="AF323">
            <v>0.1288</v>
          </cell>
          <cell r="AG323">
            <v>0.1208</v>
          </cell>
          <cell r="AH323">
            <v>0.11609999999999999</v>
          </cell>
          <cell r="AI323">
            <v>0.1053</v>
          </cell>
          <cell r="AJ323">
            <v>9.8400000000000001E-2</v>
          </cell>
          <cell r="AK323">
            <v>8.5500000000000007E-2</v>
          </cell>
          <cell r="AL323">
            <v>8.2400000000000001E-2</v>
          </cell>
          <cell r="AM323">
            <v>7.6300000000000007E-2</v>
          </cell>
          <cell r="AN323">
            <v>7.3099999999999998E-2</v>
          </cell>
          <cell r="AO323">
            <v>6.88E-2</v>
          </cell>
          <cell r="AP323">
            <v>6.6299999999999998E-2</v>
          </cell>
          <cell r="AQ323">
            <v>6.0699999999999997E-2</v>
          </cell>
          <cell r="AR323">
            <v>5.8200000000000002E-2</v>
          </cell>
          <cell r="AS323">
            <v>5.3900000000000003E-2</v>
          </cell>
          <cell r="AT323">
            <v>5.2200000000000003E-2</v>
          </cell>
          <cell r="AU323">
            <v>4.7699999999999999E-2</v>
          </cell>
          <cell r="AV323">
            <v>4.4600000000000001E-2</v>
          </cell>
          <cell r="AW323">
            <v>4.1500000000000002E-2</v>
          </cell>
          <cell r="AX323">
            <v>3.9199999999999999E-2</v>
          </cell>
          <cell r="AY323">
            <v>3.5999999999999997E-2</v>
          </cell>
          <cell r="AZ323">
            <v>3.2399999999999998E-2</v>
          </cell>
          <cell r="BA323">
            <v>2.9700000000000001E-2</v>
          </cell>
          <cell r="BB323">
            <v>2.9100000000000001E-2</v>
          </cell>
          <cell r="BC323">
            <v>2.64E-2</v>
          </cell>
          <cell r="BD323">
            <v>2.5000000000000001E-2</v>
          </cell>
          <cell r="BE323">
            <v>2.24E-2</v>
          </cell>
          <cell r="BF323">
            <v>2.2200000000000001E-2</v>
          </cell>
          <cell r="BG323">
            <v>2.01E-2</v>
          </cell>
          <cell r="BH323">
            <v>1.9800000000000002E-2</v>
          </cell>
          <cell r="BI323">
            <v>1.9599999999999999E-2</v>
          </cell>
          <cell r="BJ323">
            <v>2.06E-2</v>
          </cell>
          <cell r="BK323">
            <v>1.9300000000000001E-2</v>
          </cell>
          <cell r="BL323">
            <v>1.8499999999999999E-2</v>
          </cell>
          <cell r="BM323">
            <v>1.78E-2</v>
          </cell>
          <cell r="BP323">
            <v>1.78E-2</v>
          </cell>
          <cell r="BQ323">
            <v>1.9599999999999999E-2</v>
          </cell>
          <cell r="BR323">
            <v>1.9300000000000001E-2</v>
          </cell>
          <cell r="BS323">
            <v>1.8499999999999999E-2</v>
          </cell>
          <cell r="BT323">
            <v>2.01E-2</v>
          </cell>
          <cell r="BU323">
            <v>-0.18</v>
          </cell>
          <cell r="BV323">
            <v>-0.18</v>
          </cell>
          <cell r="BW323">
            <v>-0.15</v>
          </cell>
          <cell r="BX323">
            <v>-0.15</v>
          </cell>
          <cell r="BY323">
            <v>-7.0000000000000007E-2</v>
          </cell>
          <cell r="BZ323">
            <v>-0.08</v>
          </cell>
          <cell r="CC323">
            <v>-11.1</v>
          </cell>
        </row>
        <row r="324">
          <cell r="R324" t="str">
            <v>DUDGES</v>
          </cell>
          <cell r="S324" t="str">
            <v>Dudoso de gestión</v>
          </cell>
          <cell r="V324">
            <v>6340152</v>
          </cell>
          <cell r="W324">
            <v>5872580</v>
          </cell>
          <cell r="X324">
            <v>5778472</v>
          </cell>
          <cell r="Y324">
            <v>5609400</v>
          </cell>
          <cell r="Z324">
            <v>5481509</v>
          </cell>
          <cell r="AA324">
            <v>5209853</v>
          </cell>
          <cell r="AB324">
            <v>5076642</v>
          </cell>
          <cell r="AC324">
            <v>4561229</v>
          </cell>
          <cell r="AD324">
            <v>4372993</v>
          </cell>
          <cell r="AE324">
            <v>4221131</v>
          </cell>
          <cell r="AF324">
            <v>4122395</v>
          </cell>
          <cell r="AG324">
            <v>3893191</v>
          </cell>
          <cell r="AH324">
            <v>3701862</v>
          </cell>
          <cell r="AI324">
            <v>3367992</v>
          </cell>
          <cell r="AJ324">
            <v>3172997</v>
          </cell>
          <cell r="AK324">
            <v>2743610</v>
          </cell>
          <cell r="AL324">
            <v>2637941</v>
          </cell>
          <cell r="AM324">
            <v>2465218</v>
          </cell>
          <cell r="AN324">
            <v>2372564</v>
          </cell>
          <cell r="AO324">
            <v>2214663</v>
          </cell>
          <cell r="AP324">
            <v>2119104</v>
          </cell>
          <cell r="AQ324">
            <v>1955938</v>
          </cell>
          <cell r="AR324">
            <v>1900638</v>
          </cell>
          <cell r="AS324">
            <v>1813225</v>
          </cell>
          <cell r="AT324">
            <v>1754810</v>
          </cell>
          <cell r="AU324">
            <v>1666875</v>
          </cell>
          <cell r="AV324">
            <v>1566408</v>
          </cell>
          <cell r="AW324">
            <v>1486340</v>
          </cell>
          <cell r="AX324">
            <v>1411267</v>
          </cell>
          <cell r="AY324">
            <v>1316949</v>
          </cell>
          <cell r="AZ324">
            <v>1193319</v>
          </cell>
          <cell r="BA324">
            <v>1125608</v>
          </cell>
          <cell r="BB324">
            <v>1100547</v>
          </cell>
          <cell r="BC324">
            <v>1018838</v>
          </cell>
          <cell r="BD324">
            <v>961888</v>
          </cell>
          <cell r="BE324">
            <v>885329</v>
          </cell>
          <cell r="BF324">
            <v>863660.24</v>
          </cell>
          <cell r="BG324">
            <v>783666.81</v>
          </cell>
          <cell r="BH324">
            <v>774403.18</v>
          </cell>
          <cell r="BI324">
            <v>782224.94</v>
          </cell>
          <cell r="BJ324">
            <v>813996.38</v>
          </cell>
          <cell r="BK324">
            <v>791051.63</v>
          </cell>
          <cell r="BL324">
            <v>764152.83</v>
          </cell>
          <cell r="BM324">
            <v>767200.82</v>
          </cell>
          <cell r="BP324">
            <v>767201</v>
          </cell>
          <cell r="BQ324">
            <v>782225</v>
          </cell>
          <cell r="BR324">
            <v>791052</v>
          </cell>
          <cell r="BS324">
            <v>764153</v>
          </cell>
          <cell r="BT324">
            <v>783667</v>
          </cell>
          <cell r="BU324">
            <v>-15024</v>
          </cell>
          <cell r="BV324">
            <v>-1.9199999999999998E-2</v>
          </cell>
          <cell r="BW324">
            <v>-23851</v>
          </cell>
          <cell r="BX324">
            <v>-0.03</v>
          </cell>
          <cell r="BY324">
            <v>3048</v>
          </cell>
          <cell r="BZ324">
            <v>7385</v>
          </cell>
          <cell r="CA324">
            <v>8.9999999999999993E-3</v>
          </cell>
          <cell r="CC324">
            <v>-0.79500000000000004</v>
          </cell>
        </row>
        <row r="325">
          <cell r="R325" t="str">
            <v>RIESGES</v>
          </cell>
          <cell r="S325" t="str">
            <v>Riesgo de gestión</v>
          </cell>
          <cell r="V325">
            <v>37605648</v>
          </cell>
          <cell r="W325">
            <v>33709378</v>
          </cell>
          <cell r="X325">
            <v>33605184</v>
          </cell>
          <cell r="Y325">
            <v>33784512</v>
          </cell>
          <cell r="Z325">
            <v>33631610</v>
          </cell>
          <cell r="AA325">
            <v>32952073</v>
          </cell>
          <cell r="AB325">
            <v>32758714</v>
          </cell>
          <cell r="AC325">
            <v>31995598</v>
          </cell>
          <cell r="AD325">
            <v>31681569</v>
          </cell>
          <cell r="AE325">
            <v>31761500</v>
          </cell>
          <cell r="AF325">
            <v>31999207</v>
          </cell>
          <cell r="AG325">
            <v>32240319</v>
          </cell>
          <cell r="AH325">
            <v>31871578</v>
          </cell>
          <cell r="AI325">
            <v>31979706</v>
          </cell>
          <cell r="AJ325">
            <v>32241248</v>
          </cell>
          <cell r="AK325">
            <v>32105724</v>
          </cell>
          <cell r="AL325">
            <v>32030385</v>
          </cell>
          <cell r="AM325">
            <v>32313407</v>
          </cell>
          <cell r="AN325">
            <v>32461738</v>
          </cell>
          <cell r="AO325">
            <v>32170957</v>
          </cell>
          <cell r="AP325">
            <v>31954744</v>
          </cell>
          <cell r="AQ325">
            <v>32228997</v>
          </cell>
          <cell r="AR325">
            <v>32646922</v>
          </cell>
          <cell r="AS325">
            <v>33638425</v>
          </cell>
          <cell r="AT325">
            <v>33590524</v>
          </cell>
          <cell r="AU325">
            <v>34961435</v>
          </cell>
          <cell r="AV325">
            <v>35149084</v>
          </cell>
          <cell r="AW325">
            <v>35773139</v>
          </cell>
          <cell r="AX325">
            <v>35999961</v>
          </cell>
          <cell r="AY325">
            <v>36541482</v>
          </cell>
          <cell r="AZ325">
            <v>36861883</v>
          </cell>
          <cell r="BA325">
            <v>37868382</v>
          </cell>
          <cell r="BB325">
            <v>37807570</v>
          </cell>
          <cell r="BC325">
            <v>38657475</v>
          </cell>
          <cell r="BD325">
            <v>38501345</v>
          </cell>
          <cell r="BE325">
            <v>39576699</v>
          </cell>
          <cell r="BF325">
            <v>38858867.439999998</v>
          </cell>
          <cell r="BG325">
            <v>39019573.590000004</v>
          </cell>
          <cell r="BH325">
            <v>39113351.130000003</v>
          </cell>
          <cell r="BI325">
            <v>39953837.289999999</v>
          </cell>
          <cell r="BJ325">
            <v>39499039.25</v>
          </cell>
          <cell r="BK325">
            <v>41077132.630000003</v>
          </cell>
          <cell r="BL325">
            <v>41369617.909999996</v>
          </cell>
          <cell r="BM325">
            <v>43072178.560000002</v>
          </cell>
          <cell r="BP325">
            <v>43072179</v>
          </cell>
          <cell r="BQ325">
            <v>39953837</v>
          </cell>
          <cell r="BR325">
            <v>41077133</v>
          </cell>
          <cell r="BS325">
            <v>41369618</v>
          </cell>
          <cell r="BT325">
            <v>39019574</v>
          </cell>
          <cell r="BU325">
            <v>3118342</v>
          </cell>
          <cell r="BV325">
            <v>7.8E-2</v>
          </cell>
          <cell r="BW325">
            <v>1995046</v>
          </cell>
          <cell r="BX325">
            <v>4.9000000000000002E-2</v>
          </cell>
          <cell r="BY325">
            <v>1702561</v>
          </cell>
          <cell r="BZ325">
            <v>2057559</v>
          </cell>
          <cell r="CA325">
            <v>5.2999999999999999E-2</v>
          </cell>
        </row>
        <row r="326">
          <cell r="R326" t="str">
            <v>TMT2</v>
          </cell>
          <cell r="S326" t="str">
            <v>% Tasa Morosidad Total</v>
          </cell>
          <cell r="X326">
            <v>0.14910000000000001</v>
          </cell>
          <cell r="Y326">
            <v>0.13489999999999999</v>
          </cell>
          <cell r="Z326">
            <v>0.13489999999999999</v>
          </cell>
          <cell r="AA326">
            <v>0.1305</v>
          </cell>
          <cell r="AB326">
            <v>0.13120000000000001</v>
          </cell>
          <cell r="AC326">
            <v>0.1167</v>
          </cell>
          <cell r="AD326">
            <v>0.1142</v>
          </cell>
          <cell r="AE326">
            <v>0.11070000000000001</v>
          </cell>
          <cell r="AF326">
            <v>0.1048</v>
          </cell>
          <cell r="AG326">
            <v>9.6799999999999997E-2</v>
          </cell>
          <cell r="AH326">
            <v>9.4500000000000001E-2</v>
          </cell>
          <cell r="AI326">
            <v>8.5500000000000007E-2</v>
          </cell>
          <cell r="AJ326">
            <v>7.6499999999999999E-2</v>
          </cell>
          <cell r="AK326">
            <v>6.6100000000000006E-2</v>
          </cell>
          <cell r="AL326">
            <v>6.25E-2</v>
          </cell>
          <cell r="AM326">
            <v>5.7000000000000002E-2</v>
          </cell>
          <cell r="AN326">
            <v>5.3800000000000001E-2</v>
          </cell>
          <cell r="AO326">
            <v>4.8000000000000001E-2</v>
          </cell>
          <cell r="AP326">
            <v>4.5400000000000003E-2</v>
          </cell>
          <cell r="AQ326">
            <v>4.19E-2</v>
          </cell>
          <cell r="AR326">
            <v>4.0399999999999998E-2</v>
          </cell>
          <cell r="AS326">
            <v>3.5000000000000003E-2</v>
          </cell>
          <cell r="AT326">
            <v>3.3099999999999997E-2</v>
          </cell>
          <cell r="AU326">
            <v>3.1399999999999997E-2</v>
          </cell>
          <cell r="AV326">
            <v>2.8799999999999999E-2</v>
          </cell>
          <cell r="AW326">
            <v>2.6800000000000001E-2</v>
          </cell>
          <cell r="AX326">
            <v>2.5100000000000001E-2</v>
          </cell>
          <cell r="AY326">
            <v>2.3300000000000001E-2</v>
          </cell>
          <cell r="AZ326">
            <v>2.1100000000000001E-2</v>
          </cell>
          <cell r="BA326">
            <v>1.9599999999999999E-2</v>
          </cell>
          <cell r="BB326">
            <v>1.9E-2</v>
          </cell>
          <cell r="BC326">
            <v>1.6899999999999998E-2</v>
          </cell>
          <cell r="BD326">
            <v>1.6299999999999999E-2</v>
          </cell>
          <cell r="BE326">
            <v>1.55E-2</v>
          </cell>
          <cell r="BF326">
            <v>1.5599999999999999E-2</v>
          </cell>
          <cell r="BG326">
            <v>1.37E-2</v>
          </cell>
          <cell r="BH326">
            <v>1.35E-2</v>
          </cell>
          <cell r="BI326">
            <v>1.3599999999999999E-2</v>
          </cell>
          <cell r="BJ326">
            <v>1.4200000000000001E-2</v>
          </cell>
          <cell r="BK326">
            <v>1.3299999999999999E-2</v>
          </cell>
          <cell r="BL326">
            <v>1.2699999999999999E-2</v>
          </cell>
          <cell r="BM326">
            <v>1.24E-2</v>
          </cell>
          <cell r="BP326">
            <v>1.24E-2</v>
          </cell>
          <cell r="BQ326">
            <v>1.3599999999999999E-2</v>
          </cell>
          <cell r="BR326">
            <v>1.3299999999999999E-2</v>
          </cell>
          <cell r="BS326">
            <v>1.2699999999999999E-2</v>
          </cell>
          <cell r="BT326">
            <v>1.37E-2</v>
          </cell>
          <cell r="BU326">
            <v>-0.12</v>
          </cell>
          <cell r="BW326">
            <v>-0.09</v>
          </cell>
          <cell r="BY326">
            <v>-0.03</v>
          </cell>
          <cell r="BZ326">
            <v>-0.04</v>
          </cell>
        </row>
        <row r="327">
          <cell r="R327" t="str">
            <v>ICT</v>
          </cell>
          <cell r="S327" t="str">
            <v>INVERSIÓN TOTAL</v>
          </cell>
          <cell r="X327">
            <v>38924754</v>
          </cell>
          <cell r="Y327">
            <v>39761690</v>
          </cell>
          <cell r="Z327">
            <v>38706838</v>
          </cell>
          <cell r="AA327">
            <v>38324084</v>
          </cell>
          <cell r="AB327">
            <v>38253451</v>
          </cell>
          <cell r="AC327">
            <v>37687512</v>
          </cell>
          <cell r="AD327">
            <v>37490166</v>
          </cell>
          <cell r="AE327">
            <v>37302723</v>
          </cell>
          <cell r="AF327">
            <v>37661759</v>
          </cell>
          <cell r="AG327">
            <v>38624977</v>
          </cell>
          <cell r="AH327">
            <v>37899027</v>
          </cell>
          <cell r="AI327">
            <v>37772696</v>
          </cell>
          <cell r="AJ327">
            <v>38273957</v>
          </cell>
          <cell r="AK327">
            <v>38105443</v>
          </cell>
          <cell r="AL327">
            <v>38278611</v>
          </cell>
          <cell r="AM327">
            <v>38360056</v>
          </cell>
          <cell r="AN327">
            <v>38738067</v>
          </cell>
          <cell r="AO327">
            <v>39580129</v>
          </cell>
          <cell r="AP327">
            <v>39005499</v>
          </cell>
          <cell r="AQ327">
            <v>38957611</v>
          </cell>
          <cell r="AR327">
            <v>39274805</v>
          </cell>
          <cell r="AS327">
            <v>41692335</v>
          </cell>
          <cell r="AT327">
            <v>41495022</v>
          </cell>
          <cell r="AU327">
            <v>42427258</v>
          </cell>
          <cell r="AV327">
            <v>42869720</v>
          </cell>
          <cell r="AW327">
            <v>43433453</v>
          </cell>
          <cell r="AX327">
            <v>44154095</v>
          </cell>
          <cell r="AY327">
            <v>44309256</v>
          </cell>
          <cell r="AZ327">
            <v>44778401</v>
          </cell>
          <cell r="BA327">
            <v>46264650</v>
          </cell>
          <cell r="BB327">
            <v>44598562</v>
          </cell>
          <cell r="BC327">
            <v>46389571</v>
          </cell>
          <cell r="BD327">
            <v>45246252</v>
          </cell>
          <cell r="BE327">
            <v>46120447</v>
          </cell>
          <cell r="BF327">
            <v>45341684.670000002</v>
          </cell>
          <cell r="BG327">
            <v>45368466.020000003</v>
          </cell>
          <cell r="BH327">
            <v>45579950.759999998</v>
          </cell>
          <cell r="BI327">
            <v>46378972.649999999</v>
          </cell>
          <cell r="BJ327">
            <v>46114954.539999999</v>
          </cell>
          <cell r="BK327">
            <v>47591936.859999999</v>
          </cell>
          <cell r="BL327">
            <v>48380189.75</v>
          </cell>
          <cell r="BM327">
            <v>50270306.289999999</v>
          </cell>
          <cell r="BP327">
            <v>50270306</v>
          </cell>
          <cell r="BQ327">
            <v>46378973</v>
          </cell>
          <cell r="BR327">
            <v>47591937</v>
          </cell>
          <cell r="BS327">
            <v>48380190</v>
          </cell>
          <cell r="BT327">
            <v>45368466</v>
          </cell>
          <cell r="BU327">
            <v>3891333</v>
          </cell>
          <cell r="BW327">
            <v>2678369</v>
          </cell>
          <cell r="BY327">
            <v>1890116</v>
          </cell>
        </row>
        <row r="328">
          <cell r="R328" t="str">
            <v>CCIRREG</v>
          </cell>
          <cell r="S328" t="str">
            <v>CARTERA CREDITICIA IRREGULAR</v>
          </cell>
          <cell r="X328">
            <v>8495674</v>
          </cell>
          <cell r="Y328">
            <v>8442951</v>
          </cell>
          <cell r="Z328">
            <v>7952721</v>
          </cell>
          <cell r="AA328">
            <v>7883574</v>
          </cell>
          <cell r="AB328">
            <v>7829062</v>
          </cell>
          <cell r="AC328">
            <v>7171457</v>
          </cell>
          <cell r="AD328">
            <v>7059087</v>
          </cell>
          <cell r="AE328">
            <v>6749338</v>
          </cell>
          <cell r="AF328">
            <v>6654504</v>
          </cell>
          <cell r="AG328">
            <v>6456460</v>
          </cell>
          <cell r="AH328">
            <v>6320809</v>
          </cell>
          <cell r="AI328">
            <v>5908087</v>
          </cell>
          <cell r="AJ328">
            <v>5752298</v>
          </cell>
          <cell r="AK328">
            <v>5288859</v>
          </cell>
          <cell r="AL328">
            <v>5196569</v>
          </cell>
          <cell r="AM328">
            <v>4933921</v>
          </cell>
          <cell r="AN328">
            <v>4856900</v>
          </cell>
          <cell r="AO328">
            <v>4728721</v>
          </cell>
          <cell r="AP328">
            <v>4658598</v>
          </cell>
          <cell r="AQ328">
            <v>4467218</v>
          </cell>
          <cell r="AR328">
            <v>4439185</v>
          </cell>
          <cell r="AS328">
            <v>4375688</v>
          </cell>
          <cell r="AT328">
            <v>4309100</v>
          </cell>
          <cell r="AU328">
            <v>4215680</v>
          </cell>
          <cell r="AV328">
            <v>3912776</v>
          </cell>
          <cell r="AW328">
            <v>3816196</v>
          </cell>
          <cell r="AX328">
            <v>3743726</v>
          </cell>
          <cell r="AY328">
            <v>3452911</v>
          </cell>
          <cell r="AZ328">
            <v>3369122</v>
          </cell>
          <cell r="BA328">
            <v>3268116</v>
          </cell>
          <cell r="BB328">
            <v>2541025</v>
          </cell>
          <cell r="BC328">
            <v>2102438</v>
          </cell>
          <cell r="BD328">
            <v>1962419</v>
          </cell>
          <cell r="BE328">
            <v>1817951</v>
          </cell>
          <cell r="BF328">
            <v>1789987.45</v>
          </cell>
          <cell r="BG328">
            <v>1537581.91</v>
          </cell>
          <cell r="BH328">
            <v>1543497.21</v>
          </cell>
          <cell r="BI328">
            <v>1571943.54</v>
          </cell>
          <cell r="BJ328">
            <v>1585974.16</v>
          </cell>
          <cell r="BK328">
            <v>1525203.43</v>
          </cell>
          <cell r="BL328">
            <v>1493109.6</v>
          </cell>
          <cell r="BM328">
            <v>1484718.34</v>
          </cell>
          <cell r="BP328">
            <v>1484718</v>
          </cell>
          <cell r="BQ328">
            <v>1571944</v>
          </cell>
          <cell r="BR328">
            <v>1525203</v>
          </cell>
          <cell r="BS328">
            <v>1493110</v>
          </cell>
          <cell r="BT328">
            <v>1537582</v>
          </cell>
          <cell r="BU328">
            <v>-87226</v>
          </cell>
          <cell r="BW328">
            <v>-40485</v>
          </cell>
          <cell r="BY328">
            <v>-8392</v>
          </cell>
        </row>
        <row r="329">
          <cell r="R329" t="str">
            <v>tcci</v>
          </cell>
          <cell r="S329" t="str">
            <v>% Tasa Cartera Crediticia irregular</v>
          </cell>
          <cell r="X329">
            <v>0.21829999999999999</v>
          </cell>
          <cell r="Y329">
            <v>0.21229999999999999</v>
          </cell>
          <cell r="Z329">
            <v>0.20549999999999999</v>
          </cell>
          <cell r="AA329">
            <v>0.20569999999999999</v>
          </cell>
          <cell r="AB329">
            <v>0.20469999999999999</v>
          </cell>
          <cell r="AC329">
            <v>0.1903</v>
          </cell>
          <cell r="AD329">
            <v>0.1883</v>
          </cell>
          <cell r="AE329">
            <v>0.18090000000000001</v>
          </cell>
          <cell r="AF329">
            <v>0.1767</v>
          </cell>
          <cell r="AG329">
            <v>0.16719999999999999</v>
          </cell>
          <cell r="AH329">
            <v>0.1668</v>
          </cell>
          <cell r="AI329">
            <v>0.15640000000000001</v>
          </cell>
          <cell r="AJ329">
            <v>0.15029999999999999</v>
          </cell>
          <cell r="AK329">
            <v>0.13880000000000001</v>
          </cell>
          <cell r="AL329">
            <v>0.1358</v>
          </cell>
          <cell r="AM329">
            <v>0.12859999999999999</v>
          </cell>
          <cell r="AN329">
            <v>0.12540000000000001</v>
          </cell>
          <cell r="AO329">
            <v>0.1195</v>
          </cell>
          <cell r="AP329">
            <v>0.11940000000000001</v>
          </cell>
          <cell r="AQ329">
            <v>0.1147</v>
          </cell>
          <cell r="AR329">
            <v>0.113</v>
          </cell>
          <cell r="AS329">
            <v>0.105</v>
          </cell>
          <cell r="AT329">
            <v>0.1038</v>
          </cell>
          <cell r="AU329">
            <v>9.9400000000000002E-2</v>
          </cell>
          <cell r="AV329">
            <v>9.1300000000000006E-2</v>
          </cell>
          <cell r="AW329">
            <v>8.7900000000000006E-2</v>
          </cell>
          <cell r="AX329">
            <v>8.48E-2</v>
          </cell>
          <cell r="AY329">
            <v>7.7899999999999997E-2</v>
          </cell>
          <cell r="AZ329">
            <v>7.5200000000000003E-2</v>
          </cell>
          <cell r="BA329">
            <v>7.0599999999999996E-2</v>
          </cell>
          <cell r="BB329">
            <v>5.7000000000000002E-2</v>
          </cell>
          <cell r="BC329">
            <v>4.53E-2</v>
          </cell>
          <cell r="BD329">
            <v>4.3400000000000001E-2</v>
          </cell>
          <cell r="BE329">
            <v>3.9399999999999998E-2</v>
          </cell>
          <cell r="BF329">
            <v>3.95E-2</v>
          </cell>
          <cell r="BG329">
            <v>3.39E-2</v>
          </cell>
          <cell r="BH329">
            <v>3.39E-2</v>
          </cell>
          <cell r="BI329">
            <v>3.39E-2</v>
          </cell>
          <cell r="BJ329">
            <v>3.44E-2</v>
          </cell>
          <cell r="BK329">
            <v>3.2000000000000001E-2</v>
          </cell>
          <cell r="BL329">
            <v>3.09E-2</v>
          </cell>
          <cell r="BM329">
            <v>2.9499999999999998E-2</v>
          </cell>
          <cell r="BP329">
            <v>2.9499999999999998E-2</v>
          </cell>
          <cell r="BQ329">
            <v>3.39E-2</v>
          </cell>
          <cell r="BR329">
            <v>3.2000000000000001E-2</v>
          </cell>
          <cell r="BS329">
            <v>3.09E-2</v>
          </cell>
          <cell r="BT329">
            <v>3.39E-2</v>
          </cell>
          <cell r="BU329">
            <v>-0.44</v>
          </cell>
          <cell r="BW329">
            <v>-0.25</v>
          </cell>
          <cell r="BY329">
            <v>-0.14000000000000001</v>
          </cell>
          <cell r="BZ329">
            <v>-0.19</v>
          </cell>
        </row>
        <row r="330">
          <cell r="R330" t="str">
            <v>TM</v>
          </cell>
          <cell r="S330" t="str">
            <v>% Tasa Morosidad de la Inversión crediticia</v>
          </cell>
          <cell r="V330">
            <v>0.17150000000000001</v>
          </cell>
          <cell r="W330">
            <v>0.1769</v>
          </cell>
          <cell r="X330">
            <v>0.17460000000000001</v>
          </cell>
          <cell r="Y330">
            <v>0.1686</v>
          </cell>
          <cell r="Z330">
            <v>0.16550000000000001</v>
          </cell>
          <cell r="AA330">
            <v>0.16039999999999999</v>
          </cell>
          <cell r="AB330">
            <v>0.15709999999999999</v>
          </cell>
          <cell r="AC330">
            <v>0.14449999999999999</v>
          </cell>
          <cell r="AD330">
            <v>0.1399</v>
          </cell>
          <cell r="AE330">
            <v>0.13519999999999999</v>
          </cell>
          <cell r="AF330">
            <v>0.13100000000000001</v>
          </cell>
          <cell r="AG330">
            <v>0.1229</v>
          </cell>
          <cell r="AH330">
            <v>0.1183</v>
          </cell>
          <cell r="AI330">
            <v>0.10730000000000001</v>
          </cell>
          <cell r="AJ330">
            <v>0.1003</v>
          </cell>
          <cell r="AK330">
            <v>8.7099999999999997E-2</v>
          </cell>
          <cell r="AL330">
            <v>8.4000000000000005E-2</v>
          </cell>
          <cell r="AM330">
            <v>7.7899999999999997E-2</v>
          </cell>
          <cell r="AN330">
            <v>7.46E-2</v>
          </cell>
          <cell r="AO330">
            <v>7.0199999999999999E-2</v>
          </cell>
          <cell r="AP330">
            <v>6.7599999999999993E-2</v>
          </cell>
          <cell r="AQ330">
            <v>6.1800000000000001E-2</v>
          </cell>
          <cell r="AR330">
            <v>5.9299999999999999E-2</v>
          </cell>
          <cell r="AS330">
            <v>5.4899999999999997E-2</v>
          </cell>
          <cell r="AT330">
            <v>5.1999999999999998E-2</v>
          </cell>
          <cell r="AU330">
            <v>4.8500000000000001E-2</v>
          </cell>
          <cell r="AV330">
            <v>4.5400000000000003E-2</v>
          </cell>
          <cell r="AW330">
            <v>4.24E-2</v>
          </cell>
          <cell r="AX330">
            <v>4.0099999999999997E-2</v>
          </cell>
          <cell r="AY330">
            <v>3.6900000000000002E-2</v>
          </cell>
          <cell r="AZ330">
            <v>3.3099999999999997E-2</v>
          </cell>
          <cell r="BA330">
            <v>3.0499999999999999E-2</v>
          </cell>
          <cell r="BB330">
            <v>2.9899999999999999E-2</v>
          </cell>
          <cell r="BC330">
            <v>2.7E-2</v>
          </cell>
          <cell r="BD330">
            <v>2.5600000000000001E-2</v>
          </cell>
          <cell r="BE330">
            <v>2.29E-2</v>
          </cell>
          <cell r="BF330">
            <v>2.29E-2</v>
          </cell>
          <cell r="BG330">
            <v>2.06E-2</v>
          </cell>
          <cell r="BH330">
            <v>2.0500000000000001E-2</v>
          </cell>
          <cell r="BI330">
            <v>2.0199999999999999E-2</v>
          </cell>
          <cell r="BJ330">
            <v>2.1299999999999999E-2</v>
          </cell>
          <cell r="BK330">
            <v>0.02</v>
          </cell>
          <cell r="BL330">
            <v>1.9199999999999998E-2</v>
          </cell>
          <cell r="BM330">
            <v>1.8499999999999999E-2</v>
          </cell>
          <cell r="BP330">
            <v>1.8499999999999999E-2</v>
          </cell>
          <cell r="BQ330">
            <v>2.0199999999999999E-2</v>
          </cell>
          <cell r="BR330">
            <v>0.02</v>
          </cell>
          <cell r="BS330">
            <v>1.9199999999999998E-2</v>
          </cell>
          <cell r="BT330">
            <v>2.06E-2</v>
          </cell>
          <cell r="BU330">
            <v>-0.17</v>
          </cell>
          <cell r="BW330">
            <v>-0.15</v>
          </cell>
          <cell r="BY330">
            <v>-7.0000000000000007E-2</v>
          </cell>
          <cell r="BZ330">
            <v>-0.06</v>
          </cell>
        </row>
        <row r="331">
          <cell r="R331" t="str">
            <v>TC</v>
          </cell>
          <cell r="S331" t="str">
            <v>% Tasa de Cobertura de la Morosidad</v>
          </cell>
          <cell r="X331">
            <v>0.48820000000000002</v>
          </cell>
          <cell r="Y331">
            <v>0.4884</v>
          </cell>
          <cell r="Z331">
            <v>0.49440000000000001</v>
          </cell>
          <cell r="AA331">
            <v>0.47020000000000001</v>
          </cell>
          <cell r="AB331">
            <v>0.48330000000000001</v>
          </cell>
          <cell r="AC331">
            <v>0.47170000000000001</v>
          </cell>
          <cell r="AD331">
            <v>0.47620000000000001</v>
          </cell>
          <cell r="AE331">
            <v>0.43090000000000001</v>
          </cell>
          <cell r="AF331">
            <v>0.43680000000000002</v>
          </cell>
          <cell r="AG331">
            <v>0.45540000000000003</v>
          </cell>
          <cell r="AH331">
            <v>0.43469999999999998</v>
          </cell>
          <cell r="AI331">
            <v>0.40649999999999997</v>
          </cell>
          <cell r="AJ331">
            <v>0.47070000000000001</v>
          </cell>
          <cell r="AK331">
            <v>0.44800000000000001</v>
          </cell>
          <cell r="AL331">
            <v>0.44500000000000001</v>
          </cell>
          <cell r="AM331">
            <v>0.44159999999999999</v>
          </cell>
          <cell r="AN331">
            <v>0.44619999999999999</v>
          </cell>
          <cell r="AO331">
            <v>0.47570000000000001</v>
          </cell>
          <cell r="AP331">
            <v>0.48159999999999997</v>
          </cell>
          <cell r="AQ331">
            <v>0.4955</v>
          </cell>
          <cell r="AR331">
            <v>0.50229999999999997</v>
          </cell>
          <cell r="AS331">
            <v>0.56200000000000006</v>
          </cell>
          <cell r="AT331">
            <v>0.56569999999999998</v>
          </cell>
          <cell r="AU331">
            <v>0.59609999999999996</v>
          </cell>
          <cell r="AV331">
            <v>0.70199999999999996</v>
          </cell>
          <cell r="AW331">
            <v>0.72950000000000004</v>
          </cell>
          <cell r="AX331">
            <v>0.7409</v>
          </cell>
          <cell r="AY331">
            <v>0.72</v>
          </cell>
          <cell r="AZ331">
            <v>0.73419999999999996</v>
          </cell>
          <cell r="BA331">
            <v>0.75449999999999995</v>
          </cell>
          <cell r="BB331">
            <v>0.7409</v>
          </cell>
          <cell r="BC331">
            <v>0.69510000000000005</v>
          </cell>
          <cell r="BD331">
            <v>0.71699999999999997</v>
          </cell>
          <cell r="BE331">
            <v>0.70399999999999996</v>
          </cell>
          <cell r="BF331">
            <v>0.72529999999999994</v>
          </cell>
          <cell r="BG331">
            <v>0.75570000000000004</v>
          </cell>
          <cell r="BH331">
            <v>0.76959999999999995</v>
          </cell>
          <cell r="BI331">
            <v>0.70660000000000001</v>
          </cell>
          <cell r="BJ331">
            <v>0.72140000000000004</v>
          </cell>
          <cell r="BK331">
            <v>0.75009999999999999</v>
          </cell>
          <cell r="BL331">
            <v>0.77829999999999999</v>
          </cell>
          <cell r="BM331">
            <v>0.7863</v>
          </cell>
          <cell r="BP331">
            <v>0.7863</v>
          </cell>
          <cell r="BQ331">
            <v>0.70660000000000001</v>
          </cell>
          <cell r="BR331">
            <v>0.75009999999999999</v>
          </cell>
          <cell r="BS331">
            <v>0.77829999999999999</v>
          </cell>
          <cell r="BT331">
            <v>0.75570000000000004</v>
          </cell>
          <cell r="BU331">
            <v>7.97</v>
          </cell>
          <cell r="BW331">
            <v>3.62</v>
          </cell>
          <cell r="BY331">
            <v>0.8</v>
          </cell>
          <cell r="BZ331">
            <v>-0.56000000000000005</v>
          </cell>
        </row>
        <row r="332">
          <cell r="R332" t="str">
            <v>TCIC</v>
          </cell>
          <cell r="S332" t="str">
            <v>% Tasa de Cobertura de la Inversión crediticia</v>
          </cell>
          <cell r="V332">
            <v>0.43740000000000001</v>
          </cell>
          <cell r="W332">
            <v>0.49220000000000003</v>
          </cell>
          <cell r="X332">
            <v>0.48699999999999999</v>
          </cell>
          <cell r="Y332">
            <v>0.48670000000000002</v>
          </cell>
          <cell r="Z332">
            <v>0.49259999999999998</v>
          </cell>
          <cell r="AA332">
            <v>0.46810000000000002</v>
          </cell>
          <cell r="AB332">
            <v>0.48</v>
          </cell>
          <cell r="AC332">
            <v>0.46879999999999999</v>
          </cell>
          <cell r="AD332">
            <v>0.47410000000000002</v>
          </cell>
          <cell r="AE332">
            <v>0.42120000000000002</v>
          </cell>
          <cell r="AF332">
            <v>0.42899999999999999</v>
          </cell>
          <cell r="AG332">
            <v>0.44379999999999997</v>
          </cell>
          <cell r="AH332">
            <v>0.42730000000000001</v>
          </cell>
          <cell r="AI332">
            <v>0.40279999999999999</v>
          </cell>
          <cell r="AJ332">
            <v>0.46600000000000003</v>
          </cell>
          <cell r="AK332">
            <v>0.44309999999999999</v>
          </cell>
          <cell r="AL332">
            <v>0.43990000000000001</v>
          </cell>
          <cell r="AM332">
            <v>0.436</v>
          </cell>
          <cell r="AN332">
            <v>0.44009999999999999</v>
          </cell>
          <cell r="AO332">
            <v>0.46910000000000002</v>
          </cell>
          <cell r="AP332">
            <v>0.47549999999999998</v>
          </cell>
          <cell r="AQ332">
            <v>0.49099999999999999</v>
          </cell>
          <cell r="AR332">
            <v>0.498</v>
          </cell>
          <cell r="AS332">
            <v>0.55649999999999999</v>
          </cell>
          <cell r="AT332">
            <v>0.56110000000000004</v>
          </cell>
          <cell r="AU332">
            <v>0.58919999999999995</v>
          </cell>
          <cell r="AV332">
            <v>0.69479999999999997</v>
          </cell>
          <cell r="AW332">
            <v>0.72250000000000003</v>
          </cell>
          <cell r="AX332">
            <v>0.73309999999999997</v>
          </cell>
          <cell r="AY332">
            <v>0.71279999999999999</v>
          </cell>
          <cell r="AZ332">
            <v>0.72589999999999999</v>
          </cell>
          <cell r="BA332">
            <v>0.745</v>
          </cell>
          <cell r="BB332">
            <v>0.73219999999999996</v>
          </cell>
          <cell r="BC332">
            <v>0.68420000000000003</v>
          </cell>
          <cell r="BD332">
            <v>0.70599999999999996</v>
          </cell>
          <cell r="BE332">
            <v>0.69030000000000002</v>
          </cell>
          <cell r="BF332">
            <v>0.71279999999999999</v>
          </cell>
          <cell r="BG332">
            <v>0.74019999999999997</v>
          </cell>
          <cell r="BH332">
            <v>0.75360000000000005</v>
          </cell>
          <cell r="BI332">
            <v>0.68959999999999999</v>
          </cell>
          <cell r="BJ332">
            <v>0.70069999999999999</v>
          </cell>
          <cell r="BK332">
            <v>0.72119999999999995</v>
          </cell>
          <cell r="BL332">
            <v>0.74419999999999997</v>
          </cell>
          <cell r="BM332">
            <v>0.75160000000000005</v>
          </cell>
          <cell r="BP332">
            <v>0.75160000000000005</v>
          </cell>
          <cell r="BQ332">
            <v>0.68959999999999999</v>
          </cell>
          <cell r="BR332">
            <v>0.72119999999999995</v>
          </cell>
          <cell r="BS332">
            <v>0.74419999999999997</v>
          </cell>
          <cell r="BT332">
            <v>0.74019999999999997</v>
          </cell>
          <cell r="BU332">
            <v>6.2</v>
          </cell>
          <cell r="BV332">
            <v>6.2</v>
          </cell>
          <cell r="BW332">
            <v>3.04</v>
          </cell>
          <cell r="BY332">
            <v>0.74</v>
          </cell>
          <cell r="BZ332">
            <v>-1.9</v>
          </cell>
          <cell r="CC332">
            <v>29.2</v>
          </cell>
        </row>
        <row r="333">
          <cell r="R333" t="str">
            <v>% COBERTURA CON QUITAS</v>
          </cell>
          <cell r="S333" t="str">
            <v>% Tasa de Cobertura adjudicados con quitas</v>
          </cell>
          <cell r="AE333">
            <v>0.49919999999999998</v>
          </cell>
          <cell r="AF333">
            <v>0.501</v>
          </cell>
          <cell r="AG333">
            <v>0.49740000000000001</v>
          </cell>
          <cell r="AH333">
            <v>0.50790000000000002</v>
          </cell>
          <cell r="AI333">
            <v>0.51570000000000005</v>
          </cell>
          <cell r="AJ333">
            <v>0.51629999999999998</v>
          </cell>
          <cell r="AK333">
            <v>0.51570000000000005</v>
          </cell>
          <cell r="AL333">
            <v>0.51319999999999999</v>
          </cell>
          <cell r="AM333">
            <v>0.5151</v>
          </cell>
          <cell r="AN333">
            <v>0.51639999999999997</v>
          </cell>
          <cell r="AO333">
            <v>0.52480000000000004</v>
          </cell>
          <cell r="AP333">
            <v>0.52470000000000006</v>
          </cell>
          <cell r="AQ333">
            <v>0.52629999999999999</v>
          </cell>
          <cell r="AR333">
            <v>0.5292</v>
          </cell>
          <cell r="AS333">
            <v>0.53849999999999998</v>
          </cell>
          <cell r="AT333">
            <v>0.54820000000000002</v>
          </cell>
          <cell r="AU333">
            <v>0.54890000000000005</v>
          </cell>
          <cell r="AV333">
            <v>0.61270000000000002</v>
          </cell>
          <cell r="AW333">
            <v>0.60819999999999996</v>
          </cell>
          <cell r="AX333">
            <v>0.60899999999999999</v>
          </cell>
          <cell r="AY333">
            <v>0.61040000000000005</v>
          </cell>
          <cell r="AZ333">
            <v>0.63819999999999999</v>
          </cell>
          <cell r="BA333">
            <v>0.64359999999999995</v>
          </cell>
          <cell r="BB333">
            <v>0.65169999999999995</v>
          </cell>
          <cell r="BC333">
            <v>0.65600000000000003</v>
          </cell>
          <cell r="BD333">
            <v>0.66900000000000004</v>
          </cell>
          <cell r="BE333">
            <v>0.69720000000000004</v>
          </cell>
          <cell r="BF333">
            <v>0.7258</v>
          </cell>
          <cell r="BG333">
            <v>0.75990000000000002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0.75990000000000002</v>
          </cell>
          <cell r="BU333">
            <v>0</v>
          </cell>
          <cell r="BW333">
            <v>0</v>
          </cell>
          <cell r="BY333">
            <v>0</v>
          </cell>
          <cell r="BZ333">
            <v>-75.989999999999995</v>
          </cell>
        </row>
        <row r="334">
          <cell r="R334" t="str">
            <v>CCORPRESTO</v>
          </cell>
          <cell r="S334" t="str">
            <v>Cartera Corporativa</v>
          </cell>
          <cell r="V334">
            <v>0</v>
          </cell>
          <cell r="W334">
            <v>0</v>
          </cell>
          <cell r="X334">
            <v>51152</v>
          </cell>
          <cell r="Y334">
            <v>88518</v>
          </cell>
          <cell r="Z334">
            <v>88332</v>
          </cell>
          <cell r="AA334">
            <v>107054</v>
          </cell>
          <cell r="AB334">
            <v>107647</v>
          </cell>
          <cell r="AC334">
            <v>108273</v>
          </cell>
          <cell r="AD334">
            <v>119750</v>
          </cell>
          <cell r="AE334">
            <v>145187</v>
          </cell>
          <cell r="AF334">
            <v>180634</v>
          </cell>
          <cell r="AG334">
            <v>236211</v>
          </cell>
          <cell r="AH334">
            <v>248920</v>
          </cell>
          <cell r="AI334">
            <v>274783</v>
          </cell>
          <cell r="AJ334">
            <v>276331</v>
          </cell>
          <cell r="AK334">
            <v>269807</v>
          </cell>
          <cell r="AL334">
            <v>278331</v>
          </cell>
          <cell r="AM334">
            <v>308478</v>
          </cell>
          <cell r="AN334">
            <v>340584</v>
          </cell>
          <cell r="AO334">
            <v>396483</v>
          </cell>
          <cell r="AP334">
            <v>388095</v>
          </cell>
          <cell r="AQ334">
            <v>400542</v>
          </cell>
          <cell r="AR334">
            <v>387260</v>
          </cell>
          <cell r="AS334">
            <v>459725</v>
          </cell>
          <cell r="AT334">
            <v>469355</v>
          </cell>
          <cell r="AU334">
            <v>473888</v>
          </cell>
          <cell r="AV334">
            <v>459931</v>
          </cell>
          <cell r="AW334">
            <v>467172</v>
          </cell>
          <cell r="AX334">
            <v>460533</v>
          </cell>
          <cell r="AY334">
            <v>491241</v>
          </cell>
          <cell r="AZ334">
            <v>496566</v>
          </cell>
          <cell r="BA334">
            <v>526094</v>
          </cell>
          <cell r="BB334">
            <v>546695</v>
          </cell>
          <cell r="BC334">
            <v>606815</v>
          </cell>
          <cell r="BD334">
            <v>647260</v>
          </cell>
          <cell r="BE334">
            <v>647570</v>
          </cell>
          <cell r="BF334">
            <v>656170</v>
          </cell>
          <cell r="BG334">
            <v>694172</v>
          </cell>
          <cell r="BH334">
            <v>687330</v>
          </cell>
          <cell r="BI334">
            <v>767919</v>
          </cell>
          <cell r="BJ334">
            <v>861482</v>
          </cell>
          <cell r="BK334">
            <v>858281</v>
          </cell>
          <cell r="BL334">
            <v>968906</v>
          </cell>
          <cell r="BM334">
            <v>970884</v>
          </cell>
          <cell r="BP334">
            <v>970884</v>
          </cell>
          <cell r="BQ334">
            <v>767919</v>
          </cell>
          <cell r="BR334">
            <v>858281</v>
          </cell>
          <cell r="BS334">
            <v>968906</v>
          </cell>
          <cell r="BT334">
            <v>694172</v>
          </cell>
          <cell r="BU334">
            <v>202965</v>
          </cell>
          <cell r="BV334">
            <v>0.26400000000000001</v>
          </cell>
          <cell r="BW334">
            <v>112603</v>
          </cell>
          <cell r="BX334">
            <v>0.13100000000000001</v>
          </cell>
          <cell r="BY334">
            <v>1978</v>
          </cell>
          <cell r="BZ334">
            <v>164109</v>
          </cell>
          <cell r="CA334">
            <v>0.23599999999999999</v>
          </cell>
        </row>
        <row r="335">
          <cell r="S335" t="str">
            <v>Cuentas de Orden</v>
          </cell>
          <cell r="AA335">
            <v>39957296</v>
          </cell>
          <cell r="BN335" t="str">
            <v>OK</v>
          </cell>
          <cell r="BO335" t="str">
            <v>OK</v>
          </cell>
        </row>
        <row r="336">
          <cell r="R336" t="str">
            <v xml:space="preserve">30102        </v>
          </cell>
          <cell r="S336" t="str">
            <v>+ Riesgos contingentes</v>
          </cell>
          <cell r="T336">
            <v>1101</v>
          </cell>
          <cell r="V336">
            <v>744495</v>
          </cell>
          <cell r="W336">
            <v>628955</v>
          </cell>
          <cell r="X336">
            <v>631887</v>
          </cell>
          <cell r="Y336">
            <v>635214</v>
          </cell>
          <cell r="Z336">
            <v>627487</v>
          </cell>
          <cell r="AA336">
            <v>633388</v>
          </cell>
          <cell r="AB336">
            <v>615060</v>
          </cell>
          <cell r="AC336">
            <v>613611</v>
          </cell>
          <cell r="AD336">
            <v>618344</v>
          </cell>
          <cell r="AE336">
            <v>616170</v>
          </cell>
          <cell r="AF336">
            <v>614817</v>
          </cell>
          <cell r="AG336">
            <v>614043</v>
          </cell>
          <cell r="AH336">
            <v>637755</v>
          </cell>
          <cell r="AI336">
            <v>650724</v>
          </cell>
          <cell r="AJ336">
            <v>661198</v>
          </cell>
          <cell r="AK336">
            <v>665748</v>
          </cell>
          <cell r="AL336">
            <v>688053</v>
          </cell>
          <cell r="AM336">
            <v>728419</v>
          </cell>
          <cell r="AN336">
            <v>734122</v>
          </cell>
          <cell r="AO336">
            <v>732415</v>
          </cell>
          <cell r="AP336">
            <v>720344</v>
          </cell>
          <cell r="AQ336">
            <v>706355</v>
          </cell>
          <cell r="AR336">
            <v>740107</v>
          </cell>
          <cell r="AS336">
            <v>750140</v>
          </cell>
          <cell r="AT336">
            <v>1</v>
          </cell>
          <cell r="AU336">
            <v>757314</v>
          </cell>
          <cell r="AV336">
            <v>785829</v>
          </cell>
          <cell r="AW336">
            <v>845551</v>
          </cell>
          <cell r="AX336">
            <v>964160</v>
          </cell>
          <cell r="AY336">
            <v>956517</v>
          </cell>
          <cell r="AZ336">
            <v>1013261</v>
          </cell>
          <cell r="BA336">
            <v>1146402</v>
          </cell>
          <cell r="BB336">
            <v>1129973</v>
          </cell>
          <cell r="BC336">
            <v>1100839</v>
          </cell>
          <cell r="BD336">
            <v>1137466</v>
          </cell>
          <cell r="BE336">
            <v>1214746</v>
          </cell>
          <cell r="BF336">
            <v>1291905.03</v>
          </cell>
          <cell r="BG336">
            <v>1258484.54</v>
          </cell>
          <cell r="BH336">
            <v>1452503.25</v>
          </cell>
          <cell r="BI336">
            <v>1550790</v>
          </cell>
          <cell r="BJ336">
            <v>1594026.08</v>
          </cell>
          <cell r="BK336">
            <v>1706403.61</v>
          </cell>
          <cell r="BL336">
            <v>1754538.4</v>
          </cell>
          <cell r="BM336">
            <v>1834609.28</v>
          </cell>
          <cell r="BN336">
            <v>1834609</v>
          </cell>
          <cell r="BO336">
            <v>1706404</v>
          </cell>
          <cell r="BP336">
            <v>1834609</v>
          </cell>
          <cell r="BQ336">
            <v>1550790</v>
          </cell>
          <cell r="BR336">
            <v>1706404</v>
          </cell>
          <cell r="BS336">
            <v>1754538</v>
          </cell>
          <cell r="BT336">
            <v>1258485</v>
          </cell>
          <cell r="BU336">
            <v>283819</v>
          </cell>
          <cell r="BV336">
            <v>0.183</v>
          </cell>
          <cell r="BW336">
            <v>128205</v>
          </cell>
          <cell r="BX336">
            <v>7.4999999999999997E-2</v>
          </cell>
          <cell r="BY336">
            <v>80071</v>
          </cell>
          <cell r="BZ336">
            <v>447919</v>
          </cell>
          <cell r="CA336">
            <v>0.35599999999999998</v>
          </cell>
        </row>
        <row r="337">
          <cell r="R337" t="str">
            <v xml:space="preserve">3010101      </v>
          </cell>
          <cell r="S337" t="str">
            <v>+ Compromisos contingentes</v>
          </cell>
          <cell r="X337">
            <v>2278361</v>
          </cell>
          <cell r="Y337">
            <v>2831940</v>
          </cell>
          <cell r="Z337">
            <v>2318471</v>
          </cell>
          <cell r="AA337">
            <v>2428280</v>
          </cell>
          <cell r="AB337">
            <v>2481797</v>
          </cell>
          <cell r="AC337">
            <v>2696483</v>
          </cell>
          <cell r="AD337">
            <v>2741139</v>
          </cell>
          <cell r="AE337">
            <v>2649762</v>
          </cell>
          <cell r="AF337">
            <v>2775394</v>
          </cell>
          <cell r="AG337">
            <v>3473930</v>
          </cell>
          <cell r="AH337">
            <v>3087022</v>
          </cell>
          <cell r="AI337">
            <v>2969917</v>
          </cell>
          <cell r="AJ337">
            <v>3197908</v>
          </cell>
          <cell r="AK337">
            <v>3234081</v>
          </cell>
          <cell r="AL337">
            <v>3479282</v>
          </cell>
          <cell r="AM337">
            <v>3407820</v>
          </cell>
          <cell r="AN337">
            <v>3625855</v>
          </cell>
          <cell r="AO337">
            <v>4733446</v>
          </cell>
          <cell r="AP337">
            <v>4387458</v>
          </cell>
          <cell r="AQ337">
            <v>4098446</v>
          </cell>
          <cell r="AR337">
            <v>3976330</v>
          </cell>
          <cell r="AS337">
            <v>5380522</v>
          </cell>
          <cell r="AT337">
            <v>5241339</v>
          </cell>
          <cell r="AU337">
            <v>4814437</v>
          </cell>
          <cell r="AV337">
            <v>5273792</v>
          </cell>
          <cell r="AW337">
            <v>5231819</v>
          </cell>
          <cell r="AX337">
            <v>5724601</v>
          </cell>
          <cell r="AY337">
            <v>5538837</v>
          </cell>
          <cell r="AZ337">
            <v>5649302</v>
          </cell>
          <cell r="BA337">
            <v>6185387</v>
          </cell>
          <cell r="BB337">
            <v>5282266</v>
          </cell>
          <cell r="BC337">
            <v>6581421</v>
          </cell>
          <cell r="BD337">
            <v>5677426</v>
          </cell>
          <cell r="BE337">
            <v>5544346</v>
          </cell>
          <cell r="BF337">
            <v>5489835.0199999996</v>
          </cell>
          <cell r="BG337">
            <v>5406129.3300000001</v>
          </cell>
          <cell r="BH337">
            <v>5514722.5999999996</v>
          </cell>
          <cell r="BI337">
            <v>5459789.7599999998</v>
          </cell>
          <cell r="BJ337">
            <v>5669564.5099999998</v>
          </cell>
          <cell r="BK337">
            <v>5483755.4299999997</v>
          </cell>
          <cell r="BL337">
            <v>5976650.0700000003</v>
          </cell>
          <cell r="BM337">
            <v>6180897.21</v>
          </cell>
          <cell r="BP337">
            <v>6180897</v>
          </cell>
          <cell r="BQ337">
            <v>5459790</v>
          </cell>
          <cell r="BR337">
            <v>5483755</v>
          </cell>
          <cell r="BS337">
            <v>5976650</v>
          </cell>
          <cell r="BT337">
            <v>5406129</v>
          </cell>
          <cell r="BU337">
            <v>721107</v>
          </cell>
          <cell r="BV337">
            <v>0.13200000000000001</v>
          </cell>
          <cell r="BW337">
            <v>697142</v>
          </cell>
          <cell r="BX337">
            <v>0.127</v>
          </cell>
          <cell r="BY337">
            <v>204247</v>
          </cell>
          <cell r="BZ337">
            <v>77626</v>
          </cell>
          <cell r="CA337">
            <v>1.4E-2</v>
          </cell>
        </row>
        <row r="338">
          <cell r="R338" t="str">
            <v xml:space="preserve">31102        </v>
          </cell>
          <cell r="S338" t="str">
            <v>+ Fallidos</v>
          </cell>
          <cell r="X338">
            <v>1373678</v>
          </cell>
          <cell r="Y338">
            <v>1486991</v>
          </cell>
          <cell r="Z338">
            <v>898992</v>
          </cell>
          <cell r="AA338">
            <v>1147477</v>
          </cell>
          <cell r="AB338">
            <v>1205250</v>
          </cell>
          <cell r="AC338">
            <v>973609</v>
          </cell>
          <cell r="AD338">
            <v>1027927</v>
          </cell>
          <cell r="AE338">
            <v>720610</v>
          </cell>
          <cell r="AF338">
            <v>753081</v>
          </cell>
          <cell r="AG338">
            <v>845155</v>
          </cell>
          <cell r="AH338">
            <v>970279</v>
          </cell>
          <cell r="AI338">
            <v>989753</v>
          </cell>
          <cell r="AJ338">
            <v>1078347</v>
          </cell>
          <cell r="AK338">
            <v>1123690</v>
          </cell>
          <cell r="AL338">
            <v>1208061</v>
          </cell>
          <cell r="AM338">
            <v>1114528</v>
          </cell>
          <cell r="AN338">
            <v>1167433</v>
          </cell>
          <cell r="AO338">
            <v>1261642</v>
          </cell>
          <cell r="AP338">
            <v>1334732</v>
          </cell>
          <cell r="AQ338">
            <v>1389355</v>
          </cell>
          <cell r="AR338">
            <v>1427135</v>
          </cell>
          <cell r="AS338">
            <v>1494720</v>
          </cell>
          <cell r="AT338">
            <v>1530919</v>
          </cell>
          <cell r="AU338">
            <v>1561532</v>
          </cell>
          <cell r="AV338">
            <v>1596334</v>
          </cell>
          <cell r="AW338">
            <v>1654116</v>
          </cell>
          <cell r="AX338">
            <v>1715277</v>
          </cell>
          <cell r="AY338">
            <v>1795882</v>
          </cell>
          <cell r="AZ338">
            <v>1948924</v>
          </cell>
          <cell r="BA338">
            <v>1967785</v>
          </cell>
          <cell r="BB338">
            <v>991952</v>
          </cell>
          <cell r="BC338">
            <v>613328</v>
          </cell>
          <cell r="BD338">
            <v>569293</v>
          </cell>
          <cell r="BE338">
            <v>578681</v>
          </cell>
          <cell r="BF338">
            <v>659575.62</v>
          </cell>
          <cell r="BG338">
            <v>554667.02</v>
          </cell>
          <cell r="BH338">
            <v>566475.38</v>
          </cell>
          <cell r="BI338">
            <v>633511.13</v>
          </cell>
          <cell r="BJ338">
            <v>619409.67000000004</v>
          </cell>
          <cell r="BK338">
            <v>620379.91</v>
          </cell>
          <cell r="BL338">
            <v>623488.61</v>
          </cell>
          <cell r="BM338">
            <v>632818.30000000005</v>
          </cell>
          <cell r="BP338">
            <v>632818</v>
          </cell>
          <cell r="BQ338">
            <v>633511</v>
          </cell>
          <cell r="BR338">
            <v>620380</v>
          </cell>
          <cell r="BS338">
            <v>623489</v>
          </cell>
          <cell r="BT338">
            <v>554667</v>
          </cell>
          <cell r="BU338">
            <v>-693</v>
          </cell>
          <cell r="BV338">
            <v>-1E-3</v>
          </cell>
          <cell r="BW338">
            <v>12438</v>
          </cell>
          <cell r="BX338">
            <v>0.02</v>
          </cell>
          <cell r="BY338">
            <v>9329</v>
          </cell>
          <cell r="BZ338">
            <v>65713</v>
          </cell>
          <cell r="CA338">
            <v>0.11799999999999999</v>
          </cell>
        </row>
        <row r="339">
          <cell r="R339" t="str">
            <v>FP</v>
          </cell>
          <cell r="S339" t="str">
            <v>+ Fallidos (Principal)</v>
          </cell>
          <cell r="X339">
            <v>988060</v>
          </cell>
          <cell r="Y339">
            <v>1035812</v>
          </cell>
          <cell r="Z339">
            <v>623949</v>
          </cell>
          <cell r="AA339">
            <v>784638</v>
          </cell>
          <cell r="AB339">
            <v>813810</v>
          </cell>
          <cell r="AC339">
            <v>643839</v>
          </cell>
          <cell r="AD339">
            <v>665748</v>
          </cell>
          <cell r="AE339">
            <v>479000</v>
          </cell>
          <cell r="AF339">
            <v>499164</v>
          </cell>
          <cell r="AG339">
            <v>525971</v>
          </cell>
          <cell r="AH339">
            <v>597214</v>
          </cell>
          <cell r="AI339">
            <v>610409</v>
          </cell>
          <cell r="AJ339">
            <v>664448</v>
          </cell>
          <cell r="AK339">
            <v>683409</v>
          </cell>
          <cell r="AL339">
            <v>732567</v>
          </cell>
          <cell r="AM339">
            <v>711580</v>
          </cell>
          <cell r="AN339">
            <v>753156</v>
          </cell>
          <cell r="AO339">
            <v>829284</v>
          </cell>
          <cell r="AP339">
            <v>884067</v>
          </cell>
          <cell r="AQ339">
            <v>923529</v>
          </cell>
          <cell r="AR339">
            <v>953210</v>
          </cell>
          <cell r="AS339">
            <v>998634</v>
          </cell>
          <cell r="AT339">
            <v>1024023</v>
          </cell>
          <cell r="AU339">
            <v>1044992</v>
          </cell>
          <cell r="AV339">
            <v>1072439</v>
          </cell>
          <cell r="AW339">
            <v>1100363</v>
          </cell>
          <cell r="AX339">
            <v>1153525</v>
          </cell>
          <cell r="AY339">
            <v>1208085</v>
          </cell>
          <cell r="AZ339">
            <v>1338657</v>
          </cell>
          <cell r="BA339">
            <v>1357040</v>
          </cell>
          <cell r="BB339">
            <v>690787</v>
          </cell>
          <cell r="BC339">
            <v>429034</v>
          </cell>
          <cell r="BD339">
            <v>388806</v>
          </cell>
          <cell r="BE339">
            <v>396760</v>
          </cell>
          <cell r="BF339">
            <v>463109</v>
          </cell>
          <cell r="BG339">
            <v>382508</v>
          </cell>
          <cell r="BH339">
            <v>412540</v>
          </cell>
          <cell r="BI339">
            <v>467087</v>
          </cell>
          <cell r="BJ339">
            <v>469465</v>
          </cell>
          <cell r="BK339">
            <v>464357</v>
          </cell>
          <cell r="BL339">
            <v>464893</v>
          </cell>
          <cell r="BM339">
            <v>472461.18</v>
          </cell>
          <cell r="BP339">
            <v>472461</v>
          </cell>
          <cell r="BQ339">
            <v>467087</v>
          </cell>
          <cell r="BR339">
            <v>464357</v>
          </cell>
          <cell r="BS339">
            <v>464893</v>
          </cell>
          <cell r="BT339">
            <v>382508</v>
          </cell>
          <cell r="BU339">
            <v>5374</v>
          </cell>
          <cell r="BV339">
            <v>1.2E-2</v>
          </cell>
          <cell r="BW339">
            <v>8104</v>
          </cell>
          <cell r="BX339">
            <v>1.7000000000000001E-2</v>
          </cell>
          <cell r="BY339">
            <v>7568</v>
          </cell>
          <cell r="BZ339">
            <v>81849</v>
          </cell>
          <cell r="CA339">
            <v>0.214</v>
          </cell>
        </row>
        <row r="340">
          <cell r="R340" t="str">
            <v xml:space="preserve">301020112    </v>
          </cell>
          <cell r="S340" t="str">
            <v>Riesgos contingentes dudosos</v>
          </cell>
          <cell r="T340">
            <v>1120</v>
          </cell>
          <cell r="V340">
            <v>18477</v>
          </cell>
          <cell r="W340">
            <v>20394</v>
          </cell>
          <cell r="X340">
            <v>20928</v>
          </cell>
          <cell r="Y340">
            <v>19921</v>
          </cell>
          <cell r="Z340">
            <v>20602</v>
          </cell>
          <cell r="AA340">
            <v>25078</v>
          </cell>
          <cell r="AB340">
            <v>26997</v>
          </cell>
          <cell r="AC340">
            <v>26777</v>
          </cell>
          <cell r="AD340">
            <v>26171</v>
          </cell>
          <cell r="AE340">
            <v>9917</v>
          </cell>
          <cell r="AF340">
            <v>10142</v>
          </cell>
          <cell r="AG340">
            <v>7892</v>
          </cell>
          <cell r="AH340">
            <v>7163</v>
          </cell>
          <cell r="AI340">
            <v>7402</v>
          </cell>
          <cell r="AJ340">
            <v>5800</v>
          </cell>
          <cell r="AK340">
            <v>6028</v>
          </cell>
          <cell r="AL340">
            <v>5914</v>
          </cell>
          <cell r="AM340">
            <v>6257</v>
          </cell>
          <cell r="AN340">
            <v>7253</v>
          </cell>
          <cell r="AO340">
            <v>8324</v>
          </cell>
          <cell r="AP340">
            <v>8011</v>
          </cell>
          <cell r="AQ340">
            <v>7862</v>
          </cell>
          <cell r="AR340">
            <v>7785</v>
          </cell>
          <cell r="AS340">
            <v>7785</v>
          </cell>
          <cell r="AT340">
            <v>9668</v>
          </cell>
          <cell r="AU340">
            <v>8570</v>
          </cell>
          <cell r="AV340">
            <v>7143</v>
          </cell>
          <cell r="AW340">
            <v>6790</v>
          </cell>
          <cell r="AX340">
            <v>4995</v>
          </cell>
          <cell r="AY340">
            <v>5025</v>
          </cell>
          <cell r="AZ340">
            <v>5284</v>
          </cell>
          <cell r="BA340">
            <v>5111</v>
          </cell>
          <cell r="BB340">
            <v>4767</v>
          </cell>
          <cell r="BC340">
            <v>4959</v>
          </cell>
          <cell r="BD340">
            <v>5090</v>
          </cell>
          <cell r="BE340">
            <v>5097</v>
          </cell>
          <cell r="BF340">
            <v>4970.41</v>
          </cell>
          <cell r="BG340">
            <v>4994.51</v>
          </cell>
          <cell r="BH340">
            <v>3931.93</v>
          </cell>
          <cell r="BI340">
            <v>5094.28</v>
          </cell>
          <cell r="BJ340">
            <v>4741.6000000000004</v>
          </cell>
          <cell r="BK340">
            <v>4667.8900000000003</v>
          </cell>
          <cell r="BL340">
            <v>5153.97</v>
          </cell>
          <cell r="BM340">
            <v>4760.78</v>
          </cell>
          <cell r="BP340">
            <v>4761</v>
          </cell>
          <cell r="BQ340">
            <v>5094</v>
          </cell>
          <cell r="BR340">
            <v>4668</v>
          </cell>
          <cell r="BS340">
            <v>5154</v>
          </cell>
          <cell r="BT340">
            <v>4995</v>
          </cell>
          <cell r="BU340">
            <v>-333</v>
          </cell>
          <cell r="BV340">
            <v>-6.5000000000000002E-2</v>
          </cell>
          <cell r="BW340">
            <v>93</v>
          </cell>
          <cell r="BX340">
            <v>0.02</v>
          </cell>
          <cell r="BY340">
            <v>-393</v>
          </cell>
          <cell r="BZ340">
            <v>-327</v>
          </cell>
          <cell r="CA340">
            <v>-6.5000000000000002E-2</v>
          </cell>
        </row>
        <row r="341">
          <cell r="R341" t="str">
            <v xml:space="preserve">3050201      </v>
          </cell>
          <cell r="S341" t="str">
            <v>+ Inversión fuera de Balance</v>
          </cell>
          <cell r="V341">
            <v>387547</v>
          </cell>
          <cell r="W341">
            <v>335249</v>
          </cell>
          <cell r="X341">
            <v>324007</v>
          </cell>
          <cell r="Y341">
            <v>311687</v>
          </cell>
          <cell r="Z341">
            <v>285545</v>
          </cell>
          <cell r="AA341">
            <v>270010</v>
          </cell>
          <cell r="AB341">
            <v>260520</v>
          </cell>
          <cell r="AC341">
            <v>385203</v>
          </cell>
          <cell r="AD341">
            <v>381364</v>
          </cell>
          <cell r="AE341">
            <v>363254</v>
          </cell>
          <cell r="AF341">
            <v>355049</v>
          </cell>
          <cell r="AG341">
            <v>347459</v>
          </cell>
          <cell r="AH341">
            <v>321480</v>
          </cell>
          <cell r="AI341">
            <v>282978</v>
          </cell>
          <cell r="AJ341">
            <v>255500</v>
          </cell>
          <cell r="AK341">
            <v>220389</v>
          </cell>
          <cell r="AL341">
            <v>210316</v>
          </cell>
          <cell r="AM341">
            <v>170126</v>
          </cell>
          <cell r="AN341">
            <v>166138</v>
          </cell>
          <cell r="AO341">
            <v>161668</v>
          </cell>
          <cell r="AP341">
            <v>123803</v>
          </cell>
          <cell r="AQ341">
            <v>118888</v>
          </cell>
          <cell r="AR341">
            <v>113006</v>
          </cell>
          <cell r="AS341">
            <v>110925</v>
          </cell>
          <cell r="AT341">
            <v>108869</v>
          </cell>
          <cell r="AU341">
            <v>102581</v>
          </cell>
          <cell r="AV341">
            <v>100476</v>
          </cell>
          <cell r="AW341">
            <v>98639</v>
          </cell>
          <cell r="AX341">
            <v>97074</v>
          </cell>
          <cell r="AY341">
            <v>92975</v>
          </cell>
          <cell r="AZ341">
            <v>91413</v>
          </cell>
          <cell r="BA341">
            <v>68373</v>
          </cell>
          <cell r="BB341">
            <v>68248</v>
          </cell>
          <cell r="BC341">
            <v>67075</v>
          </cell>
          <cell r="BD341">
            <v>66950</v>
          </cell>
          <cell r="BE341">
            <v>66780</v>
          </cell>
          <cell r="BF341">
            <v>66655</v>
          </cell>
          <cell r="BG341">
            <v>188848</v>
          </cell>
          <cell r="BH341">
            <v>182783</v>
          </cell>
          <cell r="BI341">
            <v>175627</v>
          </cell>
          <cell r="BJ341">
            <v>174373</v>
          </cell>
          <cell r="BK341">
            <v>296897</v>
          </cell>
          <cell r="BL341">
            <v>304965</v>
          </cell>
          <cell r="BM341">
            <v>299713</v>
          </cell>
          <cell r="BP341">
            <v>299713</v>
          </cell>
          <cell r="BQ341">
            <v>175627</v>
          </cell>
          <cell r="BR341">
            <v>296897</v>
          </cell>
          <cell r="BS341">
            <v>304965</v>
          </cell>
          <cell r="BT341">
            <v>188848</v>
          </cell>
          <cell r="BU341">
            <v>124086</v>
          </cell>
          <cell r="BV341">
            <v>0.70699999999999996</v>
          </cell>
          <cell r="BW341">
            <v>2816</v>
          </cell>
          <cell r="BX341">
            <v>8.9999999999999993E-3</v>
          </cell>
          <cell r="BY341">
            <v>-5252</v>
          </cell>
          <cell r="BZ341">
            <v>108049</v>
          </cell>
          <cell r="CA341">
            <v>0.57199999999999995</v>
          </cell>
        </row>
        <row r="343">
          <cell r="R343" t="str">
            <v>GCRUADJUDICADOS</v>
          </cell>
          <cell r="S343" t="str">
            <v>Adjudicados/Daciones netos</v>
          </cell>
          <cell r="V343">
            <v>89058</v>
          </cell>
          <cell r="W343">
            <v>74048</v>
          </cell>
          <cell r="X343">
            <v>1729142</v>
          </cell>
          <cell r="Y343">
            <v>1797739</v>
          </cell>
          <cell r="Z343">
            <v>1847263</v>
          </cell>
          <cell r="AA343">
            <v>1889083</v>
          </cell>
          <cell r="AB343">
            <v>1889073</v>
          </cell>
          <cell r="AC343">
            <v>1916941</v>
          </cell>
          <cell r="AD343">
            <v>1971048</v>
          </cell>
          <cell r="AE343">
            <v>2049207</v>
          </cell>
          <cell r="AF343">
            <v>2032945</v>
          </cell>
          <cell r="AG343">
            <v>2037298</v>
          </cell>
          <cell r="AH343">
            <v>2021733</v>
          </cell>
          <cell r="AI343">
            <v>1929686</v>
          </cell>
          <cell r="AJ343">
            <v>1914853</v>
          </cell>
          <cell r="AK343">
            <v>1861840</v>
          </cell>
          <cell r="AL343">
            <v>1826061</v>
          </cell>
          <cell r="AM343">
            <v>1757123</v>
          </cell>
          <cell r="AN343">
            <v>1731180</v>
          </cell>
          <cell r="AO343">
            <v>1684774</v>
          </cell>
          <cell r="AP343">
            <v>1655427</v>
          </cell>
          <cell r="AQ343">
            <v>1587751</v>
          </cell>
          <cell r="AR343">
            <v>1585337</v>
          </cell>
          <cell r="AS343">
            <v>1563829</v>
          </cell>
          <cell r="AT343">
            <v>1530267</v>
          </cell>
          <cell r="AU343">
            <v>1503813</v>
          </cell>
          <cell r="AV343">
            <v>1273929</v>
          </cell>
          <cell r="AW343">
            <v>1229492</v>
          </cell>
          <cell r="AX343">
            <v>1178934</v>
          </cell>
          <cell r="AY343">
            <v>927877</v>
          </cell>
          <cell r="AZ343">
            <v>837146</v>
          </cell>
          <cell r="BA343">
            <v>785468</v>
          </cell>
          <cell r="BB343">
            <v>749691</v>
          </cell>
          <cell r="BC343">
            <v>654566</v>
          </cell>
          <cell r="BD343">
            <v>611725</v>
          </cell>
          <cell r="BE343">
            <v>535862</v>
          </cell>
          <cell r="BF343">
            <v>463218.21</v>
          </cell>
          <cell r="BG343">
            <v>371407.1</v>
          </cell>
          <cell r="BH343">
            <v>356554.03</v>
          </cell>
          <cell r="BI343">
            <v>322631.59999999998</v>
          </cell>
          <cell r="BJ343">
            <v>302512.78000000003</v>
          </cell>
          <cell r="BK343">
            <v>269794.8</v>
          </cell>
          <cell r="BL343">
            <v>264063.77</v>
          </cell>
          <cell r="BM343">
            <v>245056.34</v>
          </cell>
          <cell r="BP343">
            <v>245056</v>
          </cell>
          <cell r="BQ343">
            <v>322632</v>
          </cell>
          <cell r="BR343">
            <v>269795</v>
          </cell>
          <cell r="BS343">
            <v>264064</v>
          </cell>
          <cell r="BT343">
            <v>371407</v>
          </cell>
          <cell r="BU343">
            <v>-77576</v>
          </cell>
          <cell r="BV343">
            <v>-0.24</v>
          </cell>
          <cell r="BW343">
            <v>-24739</v>
          </cell>
          <cell r="BX343">
            <v>-9.1999999999999998E-2</v>
          </cell>
          <cell r="BY343">
            <v>-19008</v>
          </cell>
        </row>
        <row r="344">
          <cell r="R344" t="str">
            <v>GCRUADJUDICADOS</v>
          </cell>
          <cell r="S344" t="str">
            <v>Adjudicados/Daciones brutos</v>
          </cell>
          <cell r="V344">
            <v>0</v>
          </cell>
          <cell r="W344">
            <v>0</v>
          </cell>
          <cell r="X344">
            <v>3129307</v>
          </cell>
          <cell r="Y344">
            <v>3252847</v>
          </cell>
          <cell r="Z344">
            <v>3341485</v>
          </cell>
          <cell r="AA344">
            <v>3474254</v>
          </cell>
          <cell r="AB344">
            <v>3506213</v>
          </cell>
          <cell r="AC344">
            <v>3565400</v>
          </cell>
          <cell r="AD344">
            <v>3671719</v>
          </cell>
          <cell r="AE344">
            <v>3842179</v>
          </cell>
          <cell r="AF344">
            <v>3810341</v>
          </cell>
          <cell r="AG344">
            <v>3775534</v>
          </cell>
          <cell r="AH344">
            <v>3815957</v>
          </cell>
          <cell r="AI344">
            <v>3677937</v>
          </cell>
          <cell r="AJ344">
            <v>3644654</v>
          </cell>
          <cell r="AK344">
            <v>3517231</v>
          </cell>
          <cell r="AL344">
            <v>3427583</v>
          </cell>
          <cell r="AM344">
            <v>3308746</v>
          </cell>
          <cell r="AN344">
            <v>3262511</v>
          </cell>
          <cell r="AO344">
            <v>3217323</v>
          </cell>
          <cell r="AP344">
            <v>3145495</v>
          </cell>
          <cell r="AQ344">
            <v>3012453</v>
          </cell>
          <cell r="AR344">
            <v>3015214</v>
          </cell>
          <cell r="AS344">
            <v>3026327</v>
          </cell>
          <cell r="AT344">
            <v>3016006</v>
          </cell>
          <cell r="AU344">
            <v>2965157</v>
          </cell>
          <cell r="AV344">
            <v>2918489</v>
          </cell>
          <cell r="AW344">
            <v>2797929</v>
          </cell>
          <cell r="AX344">
            <v>2681589</v>
          </cell>
          <cell r="AY344">
            <v>2124110</v>
          </cell>
          <cell r="AZ344">
            <v>2044031</v>
          </cell>
          <cell r="BA344">
            <v>1945219</v>
          </cell>
          <cell r="BB344">
            <v>1889802</v>
          </cell>
          <cell r="BC344">
            <v>1662932</v>
          </cell>
          <cell r="BD344">
            <v>1617095</v>
          </cell>
          <cell r="BE344">
            <v>1544104</v>
          </cell>
          <cell r="BF344">
            <v>1477258.54</v>
          </cell>
          <cell r="BG344">
            <v>1351812.34</v>
          </cell>
          <cell r="BH344">
            <v>1317141.52</v>
          </cell>
          <cell r="BI344">
            <v>1135774.6599999999</v>
          </cell>
          <cell r="BJ344">
            <v>1082877.5</v>
          </cell>
          <cell r="BK344">
            <v>988107.41</v>
          </cell>
          <cell r="BL344">
            <v>963309.93</v>
          </cell>
          <cell r="BM344">
            <v>905761.76</v>
          </cell>
          <cell r="BP344">
            <v>905762</v>
          </cell>
          <cell r="BQ344">
            <v>1135775</v>
          </cell>
          <cell r="BR344">
            <v>988107</v>
          </cell>
          <cell r="BS344">
            <v>963310</v>
          </cell>
          <cell r="BT344">
            <v>1351812</v>
          </cell>
          <cell r="BU344">
            <v>-230013</v>
          </cell>
          <cell r="BV344">
            <v>-0.20300000000000001</v>
          </cell>
          <cell r="BW344">
            <v>-82345</v>
          </cell>
          <cell r="BX344">
            <v>-8.3000000000000004E-2</v>
          </cell>
          <cell r="BY344">
            <v>-57548</v>
          </cell>
        </row>
        <row r="345">
          <cell r="R345" t="str">
            <v>adjnetosGIVP</v>
          </cell>
          <cell r="S345" t="str">
            <v>Adjudicados/Daciones netos (con Prestamos participativos GIVP)</v>
          </cell>
          <cell r="V345">
            <v>160242</v>
          </cell>
          <cell r="W345">
            <v>139185</v>
          </cell>
          <cell r="X345">
            <v>1779224</v>
          </cell>
          <cell r="Y345">
            <v>1847476</v>
          </cell>
          <cell r="Z345">
            <v>1896808</v>
          </cell>
          <cell r="AA345">
            <v>1938764</v>
          </cell>
          <cell r="AB345">
            <v>1938610</v>
          </cell>
          <cell r="AC345">
            <v>1966389</v>
          </cell>
          <cell r="AD345">
            <v>2020346</v>
          </cell>
          <cell r="AE345">
            <v>2049207</v>
          </cell>
          <cell r="AF345">
            <v>2032945</v>
          </cell>
          <cell r="AG345">
            <v>2037298</v>
          </cell>
          <cell r="AH345">
            <v>2021733</v>
          </cell>
          <cell r="AI345">
            <v>1929686</v>
          </cell>
          <cell r="AJ345">
            <v>1914853</v>
          </cell>
          <cell r="AK345">
            <v>1861840</v>
          </cell>
          <cell r="AL345">
            <v>1826061</v>
          </cell>
          <cell r="AM345">
            <v>1757123</v>
          </cell>
          <cell r="AN345">
            <v>1731180</v>
          </cell>
          <cell r="AO345">
            <v>1684774</v>
          </cell>
          <cell r="AP345">
            <v>1655427</v>
          </cell>
          <cell r="AQ345">
            <v>1587751</v>
          </cell>
          <cell r="AR345">
            <v>1585337</v>
          </cell>
          <cell r="AS345">
            <v>1563829</v>
          </cell>
          <cell r="AT345">
            <v>1530267</v>
          </cell>
          <cell r="AU345">
            <v>1503813</v>
          </cell>
          <cell r="AV345">
            <v>1273929</v>
          </cell>
          <cell r="AW345">
            <v>1229493</v>
          </cell>
          <cell r="AX345">
            <v>1178934</v>
          </cell>
          <cell r="AY345">
            <v>927877</v>
          </cell>
          <cell r="AZ345">
            <v>837146</v>
          </cell>
          <cell r="BA345">
            <v>785468</v>
          </cell>
          <cell r="BB345">
            <v>749691</v>
          </cell>
          <cell r="BC345">
            <v>654566</v>
          </cell>
          <cell r="BD345">
            <v>611725</v>
          </cell>
          <cell r="BE345">
            <v>535862</v>
          </cell>
          <cell r="BF345">
            <v>463218.21</v>
          </cell>
          <cell r="BG345">
            <v>371407.1</v>
          </cell>
          <cell r="BH345">
            <v>356554.03</v>
          </cell>
          <cell r="BI345">
            <v>322631.59999999998</v>
          </cell>
          <cell r="BJ345">
            <v>302512.78000000003</v>
          </cell>
          <cell r="BK345">
            <v>269794.8</v>
          </cell>
          <cell r="BL345">
            <v>264063.77</v>
          </cell>
          <cell r="BM345">
            <v>245056.34</v>
          </cell>
          <cell r="BP345">
            <v>245056</v>
          </cell>
          <cell r="BQ345">
            <v>322632</v>
          </cell>
          <cell r="BR345">
            <v>269795</v>
          </cell>
          <cell r="BS345">
            <v>264064</v>
          </cell>
          <cell r="BT345">
            <v>371407</v>
          </cell>
          <cell r="BU345">
            <v>-77576</v>
          </cell>
          <cell r="BV345">
            <v>-0.24</v>
          </cell>
          <cell r="BW345">
            <v>-24739</v>
          </cell>
          <cell r="BY345">
            <v>-19008</v>
          </cell>
          <cell r="BZ345">
            <v>-101612</v>
          </cell>
          <cell r="CA345">
            <v>-0.27400000000000002</v>
          </cell>
        </row>
        <row r="346">
          <cell r="R346" t="str">
            <v>adjbrutosGIVP</v>
          </cell>
          <cell r="S346" t="str">
            <v>Adjudicados/Daciones brutos (con Prestamos participativos GIVP)</v>
          </cell>
          <cell r="V346">
            <v>1224600</v>
          </cell>
          <cell r="W346">
            <v>1370031</v>
          </cell>
          <cell r="Z346">
            <v>3453870</v>
          </cell>
          <cell r="AA346">
            <v>3596542</v>
          </cell>
          <cell r="AB346">
            <v>3628393</v>
          </cell>
          <cell r="AC346">
            <v>3687580</v>
          </cell>
          <cell r="AD346">
            <v>3793628</v>
          </cell>
          <cell r="AE346">
            <v>3842179</v>
          </cell>
          <cell r="AF346">
            <v>3810341</v>
          </cell>
          <cell r="AG346">
            <v>3775534</v>
          </cell>
          <cell r="AH346">
            <v>3815957</v>
          </cell>
          <cell r="AI346">
            <v>3677937</v>
          </cell>
          <cell r="AJ346">
            <v>3644654</v>
          </cell>
          <cell r="AK346">
            <v>3517231</v>
          </cell>
          <cell r="AL346">
            <v>3427583</v>
          </cell>
          <cell r="AM346">
            <v>3308746</v>
          </cell>
          <cell r="AN346">
            <v>3262511</v>
          </cell>
          <cell r="AO346">
            <v>3217323</v>
          </cell>
          <cell r="AP346">
            <v>3145495</v>
          </cell>
          <cell r="AQ346">
            <v>3012453</v>
          </cell>
          <cell r="AR346">
            <v>3015214</v>
          </cell>
          <cell r="AS346">
            <v>3026327</v>
          </cell>
          <cell r="AT346">
            <v>3016006</v>
          </cell>
          <cell r="AU346">
            <v>2965157</v>
          </cell>
          <cell r="AV346">
            <v>2918489</v>
          </cell>
          <cell r="AW346">
            <v>2797929</v>
          </cell>
          <cell r="AX346">
            <v>2681589</v>
          </cell>
          <cell r="AY346">
            <v>2124110</v>
          </cell>
          <cell r="AZ346">
            <v>2044031</v>
          </cell>
          <cell r="BA346">
            <v>1945219</v>
          </cell>
          <cell r="BB346">
            <v>1889802</v>
          </cell>
          <cell r="BC346">
            <v>1662932</v>
          </cell>
          <cell r="BD346">
            <v>1617095</v>
          </cell>
          <cell r="BE346">
            <v>1544104</v>
          </cell>
          <cell r="BF346">
            <v>1477258.54</v>
          </cell>
          <cell r="BG346">
            <v>1351812.34</v>
          </cell>
          <cell r="BH346">
            <v>1317141.52</v>
          </cell>
          <cell r="BI346">
            <v>1135774.6599999999</v>
          </cell>
          <cell r="BJ346">
            <v>1082877.5</v>
          </cell>
          <cell r="BK346">
            <v>988107.41</v>
          </cell>
          <cell r="BL346">
            <v>963309.93</v>
          </cell>
          <cell r="BM346">
            <v>905761.76</v>
          </cell>
          <cell r="BP346">
            <v>905762</v>
          </cell>
          <cell r="BQ346">
            <v>1135775</v>
          </cell>
          <cell r="BR346">
            <v>988107</v>
          </cell>
          <cell r="BS346">
            <v>963310</v>
          </cell>
          <cell r="BT346">
            <v>1351812</v>
          </cell>
          <cell r="BU346">
            <v>-230013</v>
          </cell>
          <cell r="BV346">
            <v>-0.20300000000000001</v>
          </cell>
          <cell r="BW346">
            <v>-82345</v>
          </cell>
          <cell r="BY346">
            <v>-57548</v>
          </cell>
          <cell r="BZ346">
            <v>-363705</v>
          </cell>
          <cell r="CA346">
            <v>-0.26900000000000002</v>
          </cell>
        </row>
        <row r="347">
          <cell r="R347" t="str">
            <v>coberturas givp</v>
          </cell>
          <cell r="S347" t="str">
            <v>Coberturas (con Prestamos participativos GIVP)</v>
          </cell>
          <cell r="V347">
            <v>1064358</v>
          </cell>
          <cell r="W347">
            <v>1230846</v>
          </cell>
          <cell r="AA347">
            <v>1657778</v>
          </cell>
          <cell r="AB347">
            <v>1689783</v>
          </cell>
          <cell r="AC347">
            <v>1721191</v>
          </cell>
          <cell r="AD347">
            <v>1773282</v>
          </cell>
          <cell r="AE347">
            <v>1792972</v>
          </cell>
          <cell r="AF347">
            <v>1777396</v>
          </cell>
          <cell r="AG347">
            <v>1738236</v>
          </cell>
          <cell r="AH347">
            <v>1794224</v>
          </cell>
          <cell r="AI347">
            <v>1748251</v>
          </cell>
          <cell r="AJ347">
            <v>1729801</v>
          </cell>
          <cell r="AK347">
            <v>1655391</v>
          </cell>
          <cell r="AL347">
            <v>1601522</v>
          </cell>
          <cell r="AM347">
            <v>1551623</v>
          </cell>
          <cell r="AN347">
            <v>1531331</v>
          </cell>
          <cell r="AO347">
            <v>1532549</v>
          </cell>
          <cell r="AP347">
            <v>1490068</v>
          </cell>
          <cell r="AQ347">
            <v>1424702</v>
          </cell>
          <cell r="AR347">
            <v>1429877</v>
          </cell>
          <cell r="AS347">
            <v>1462498</v>
          </cell>
          <cell r="AT347">
            <v>1485739</v>
          </cell>
          <cell r="AU347">
            <v>1461344</v>
          </cell>
          <cell r="AV347">
            <v>1644560</v>
          </cell>
          <cell r="AW347">
            <v>1568436</v>
          </cell>
          <cell r="AX347">
            <v>1502655</v>
          </cell>
          <cell r="AY347">
            <v>1196233</v>
          </cell>
          <cell r="AZ347">
            <v>1206885</v>
          </cell>
          <cell r="BA347">
            <v>1159751</v>
          </cell>
          <cell r="BB347">
            <v>1140111</v>
          </cell>
          <cell r="BC347">
            <v>1008366</v>
          </cell>
          <cell r="BD347">
            <v>1005370</v>
          </cell>
          <cell r="BE347">
            <v>1008242</v>
          </cell>
          <cell r="BF347">
            <v>1014040.33</v>
          </cell>
          <cell r="BG347">
            <v>980405.24</v>
          </cell>
          <cell r="BH347">
            <v>960587.49</v>
          </cell>
          <cell r="BI347">
            <v>813143.06</v>
          </cell>
          <cell r="BJ347">
            <v>780364.72</v>
          </cell>
          <cell r="BK347">
            <v>718312.61</v>
          </cell>
          <cell r="BL347">
            <v>699246.16</v>
          </cell>
          <cell r="BM347">
            <v>660705.42000000004</v>
          </cell>
        </row>
        <row r="348">
          <cell r="R348" t="str">
            <v>adjtcobGIVP</v>
          </cell>
          <cell r="S348" t="str">
            <v>Tasa de cobertura  (con Prestamos participativos GIVP)</v>
          </cell>
          <cell r="V348">
            <v>0.86909999999999998</v>
          </cell>
          <cell r="W348">
            <v>0.89839999999999998</v>
          </cell>
          <cell r="AA348">
            <v>0.46089999999999998</v>
          </cell>
          <cell r="AB348">
            <v>0</v>
          </cell>
          <cell r="AC348">
            <v>0.46679999999999999</v>
          </cell>
          <cell r="AD348">
            <v>0.46739999999999998</v>
          </cell>
          <cell r="AE348">
            <v>0.4667</v>
          </cell>
          <cell r="AF348">
            <v>0.46650000000000003</v>
          </cell>
          <cell r="AG348">
            <v>0.46039999999999998</v>
          </cell>
          <cell r="AH348">
            <v>0.47020000000000001</v>
          </cell>
          <cell r="AI348">
            <v>0.4753</v>
          </cell>
          <cell r="AJ348">
            <v>0.47460000000000002</v>
          </cell>
          <cell r="AK348">
            <v>0.47070000000000001</v>
          </cell>
          <cell r="AL348">
            <v>0.4672</v>
          </cell>
          <cell r="AM348">
            <v>0.46889999999999998</v>
          </cell>
          <cell r="AN348">
            <v>0.46939999999999998</v>
          </cell>
          <cell r="AO348">
            <v>0.4763</v>
          </cell>
          <cell r="AP348">
            <v>0.47370000000000001</v>
          </cell>
          <cell r="AQ348">
            <v>0.47289999999999999</v>
          </cell>
          <cell r="AR348">
            <v>0.47420000000000001</v>
          </cell>
          <cell r="AS348">
            <v>0.48330000000000001</v>
          </cell>
          <cell r="AT348">
            <v>0.49259999999999998</v>
          </cell>
          <cell r="AU348">
            <v>0.49280000000000002</v>
          </cell>
          <cell r="AV348">
            <v>0.5635</v>
          </cell>
          <cell r="AW348">
            <v>0.56059999999999999</v>
          </cell>
          <cell r="AX348">
            <v>0.56040000000000001</v>
          </cell>
          <cell r="AY348">
            <v>0.56320000000000003</v>
          </cell>
          <cell r="AZ348">
            <v>0.59040000000000004</v>
          </cell>
          <cell r="BA348">
            <v>0.59619999999999995</v>
          </cell>
          <cell r="BB348">
            <v>0.60329999999999995</v>
          </cell>
          <cell r="BC348">
            <v>0.60640000000000005</v>
          </cell>
          <cell r="BD348">
            <v>0.62170000000000003</v>
          </cell>
          <cell r="BE348">
            <v>0.65300000000000002</v>
          </cell>
          <cell r="BF348">
            <v>0.68640000000000001</v>
          </cell>
          <cell r="BG348">
            <v>0.72529999999999994</v>
          </cell>
          <cell r="BH348">
            <v>0.72929999999999995</v>
          </cell>
          <cell r="BI348">
            <v>0.71589999999999998</v>
          </cell>
          <cell r="BJ348">
            <v>0.72060000000000002</v>
          </cell>
          <cell r="BK348">
            <v>0.72699999999999998</v>
          </cell>
          <cell r="BL348">
            <v>0.72589999999999999</v>
          </cell>
          <cell r="BM348">
            <v>0.72940000000000005</v>
          </cell>
          <cell r="BP348">
            <v>0.72940000000000005</v>
          </cell>
          <cell r="BQ348">
            <v>0.71589999999999998</v>
          </cell>
          <cell r="BR348">
            <v>0.72699999999999998</v>
          </cell>
          <cell r="BS348">
            <v>0.72589999999999999</v>
          </cell>
          <cell r="BT348">
            <v>0.72529999999999994</v>
          </cell>
          <cell r="BU348">
            <v>1.35</v>
          </cell>
          <cell r="BW348">
            <v>0.24</v>
          </cell>
          <cell r="BY348">
            <v>0.35</v>
          </cell>
          <cell r="BZ348">
            <v>0.17</v>
          </cell>
          <cell r="CA348">
            <v>2E-3</v>
          </cell>
        </row>
        <row r="349">
          <cell r="R349" t="str">
            <v>QUITAS/
FALLIDOS</v>
          </cell>
          <cell r="S349" t="str">
            <v>Quitas adjudicados</v>
          </cell>
          <cell r="AE349">
            <v>249806</v>
          </cell>
          <cell r="AF349">
            <v>264048</v>
          </cell>
          <cell r="AG349">
            <v>278290</v>
          </cell>
          <cell r="AH349">
            <v>292532</v>
          </cell>
          <cell r="AI349">
            <v>306775</v>
          </cell>
          <cell r="AJ349">
            <v>313801</v>
          </cell>
          <cell r="AK349">
            <v>327295</v>
          </cell>
          <cell r="AL349">
            <v>323334</v>
          </cell>
          <cell r="AM349">
            <v>314938</v>
          </cell>
          <cell r="AN349">
            <v>317603</v>
          </cell>
          <cell r="AO349">
            <v>327987</v>
          </cell>
          <cell r="AP349">
            <v>337193</v>
          </cell>
          <cell r="AQ349">
            <v>339479</v>
          </cell>
          <cell r="AR349">
            <v>352151</v>
          </cell>
          <cell r="AS349">
            <v>362126</v>
          </cell>
          <cell r="AT349">
            <v>370983</v>
          </cell>
          <cell r="AU349">
            <v>368665</v>
          </cell>
          <cell r="AV349">
            <v>371131</v>
          </cell>
          <cell r="AW349">
            <v>340330</v>
          </cell>
          <cell r="AX349">
            <v>333463</v>
          </cell>
          <cell r="AY349">
            <v>257405</v>
          </cell>
          <cell r="AZ349">
            <v>269576</v>
          </cell>
          <cell r="BA349">
            <v>258449</v>
          </cell>
          <cell r="BB349">
            <v>262754</v>
          </cell>
          <cell r="BC349">
            <v>239709</v>
          </cell>
          <cell r="BD349">
            <v>230784</v>
          </cell>
          <cell r="BE349">
            <v>225596</v>
          </cell>
          <cell r="BF349">
            <v>212263.06</v>
          </cell>
          <cell r="BG349">
            <v>194823.84</v>
          </cell>
          <cell r="BH349" t="e">
            <v>#N/A</v>
          </cell>
          <cell r="BI349" t="e">
            <v>#N/A</v>
          </cell>
          <cell r="BJ349" t="e">
            <v>#N/A</v>
          </cell>
          <cell r="BK349" t="e">
            <v>#N/A</v>
          </cell>
          <cell r="BL349" t="e">
            <v>#N/A</v>
          </cell>
          <cell r="BM349" t="e">
            <v>#N/A</v>
          </cell>
        </row>
        <row r="350">
          <cell r="X350">
            <v>0</v>
          </cell>
          <cell r="Y350">
            <v>0</v>
          </cell>
          <cell r="Z350">
            <v>0</v>
          </cell>
          <cell r="AA350">
            <v>-122288</v>
          </cell>
          <cell r="AB350">
            <v>-122180</v>
          </cell>
          <cell r="AC350">
            <v>-122180</v>
          </cell>
          <cell r="AD350">
            <v>-121909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20739</v>
          </cell>
          <cell r="AQ350">
            <v>20739</v>
          </cell>
          <cell r="AR350">
            <v>20748</v>
          </cell>
          <cell r="AS350">
            <v>20749</v>
          </cell>
          <cell r="AT350">
            <v>20773</v>
          </cell>
          <cell r="AU350">
            <v>20773</v>
          </cell>
          <cell r="AV350">
            <v>20853</v>
          </cell>
          <cell r="AW350">
            <v>20829</v>
          </cell>
          <cell r="AX350">
            <v>20846</v>
          </cell>
          <cell r="AY350">
            <v>21513</v>
          </cell>
          <cell r="AZ350">
            <v>20896</v>
          </cell>
          <cell r="BA350">
            <v>20881</v>
          </cell>
          <cell r="BB350">
            <v>20882</v>
          </cell>
          <cell r="BC350">
            <v>21394</v>
          </cell>
          <cell r="BD350">
            <v>24779</v>
          </cell>
          <cell r="BE350">
            <v>26329</v>
          </cell>
          <cell r="BF350">
            <v>25815.42</v>
          </cell>
          <cell r="BG350">
            <v>25853.040000000001</v>
          </cell>
          <cell r="BH350">
            <v>25388.06</v>
          </cell>
          <cell r="BI350">
            <v>25388.06</v>
          </cell>
          <cell r="BJ350">
            <v>25388.13</v>
          </cell>
          <cell r="BK350">
            <v>25286.92</v>
          </cell>
          <cell r="BL350">
            <v>25286.93</v>
          </cell>
          <cell r="BM350">
            <v>24925.5</v>
          </cell>
        </row>
        <row r="351">
          <cell r="S351" t="str">
            <v>GIvP Bruto</v>
          </cell>
          <cell r="Z351">
            <v>112384.91</v>
          </cell>
          <cell r="AA351">
            <v>122288.31</v>
          </cell>
          <cell r="AB351">
            <v>122180</v>
          </cell>
        </row>
        <row r="352">
          <cell r="S352" t="str">
            <v>GIvP Neto</v>
          </cell>
          <cell r="W352">
            <v>50253</v>
          </cell>
          <cell r="X352">
            <v>50083</v>
          </cell>
          <cell r="Y352">
            <v>49737</v>
          </cell>
          <cell r="Z352">
            <v>49546</v>
          </cell>
          <cell r="AA352">
            <v>49682</v>
          </cell>
          <cell r="AB352">
            <v>49537</v>
          </cell>
        </row>
        <row r="353">
          <cell r="R353" t="str">
            <v>NPA_n sin II</v>
          </cell>
          <cell r="S353" t="str">
            <v>NPA con adjudicados netos sin Inversiones Inmobiliarias</v>
          </cell>
          <cell r="AE353">
            <v>0.1363</v>
          </cell>
          <cell r="AF353">
            <v>7.9299999999999995E-2</v>
          </cell>
          <cell r="AG353">
            <v>7.2300000000000003E-2</v>
          </cell>
          <cell r="AH353">
            <v>7.1400000000000005E-2</v>
          </cell>
          <cell r="AI353">
            <v>0.1172</v>
          </cell>
          <cell r="AJ353">
            <v>0.1065</v>
          </cell>
          <cell r="AK353">
            <v>9.9199999999999997E-2</v>
          </cell>
          <cell r="AL353">
            <v>9.6600000000000005E-2</v>
          </cell>
          <cell r="AM353">
            <v>9.1200000000000003E-2</v>
          </cell>
          <cell r="AN353">
            <v>8.7900000000000006E-2</v>
          </cell>
          <cell r="AO353">
            <v>8.3000000000000004E-2</v>
          </cell>
          <cell r="AP353">
            <v>8.1000000000000003E-2</v>
          </cell>
          <cell r="AQ353">
            <v>7.5300000000000006E-2</v>
          </cell>
          <cell r="AR353">
            <v>7.2700000000000001E-2</v>
          </cell>
          <cell r="AS353">
            <v>6.5600000000000006E-2</v>
          </cell>
          <cell r="AT353">
            <v>6.2E-2</v>
          </cell>
          <cell r="AU353">
            <v>5.74E-2</v>
          </cell>
          <cell r="AV353">
            <v>4.5600000000000002E-2</v>
          </cell>
          <cell r="AW353">
            <v>4.1700000000000001E-2</v>
          </cell>
          <cell r="AX353">
            <v>3.9300000000000002E-2</v>
          </cell>
          <cell r="AY353">
            <v>3.32E-2</v>
          </cell>
          <cell r="AZ353">
            <v>2.92E-2</v>
          </cell>
          <cell r="BA353">
            <v>2.64E-2</v>
          </cell>
          <cell r="BB353">
            <v>2.58E-2</v>
          </cell>
          <cell r="BC353">
            <v>2.3900000000000001E-2</v>
          </cell>
          <cell r="BD353">
            <v>2.1899999999999999E-2</v>
          </cell>
          <cell r="BE353">
            <v>1.9300000000000001E-2</v>
          </cell>
          <cell r="BF353">
            <v>1.72E-2</v>
          </cell>
          <cell r="BG353">
            <v>1.3899999999999999E-2</v>
          </cell>
          <cell r="BH353">
            <v>1.32E-2</v>
          </cell>
          <cell r="BI353">
            <v>1.34E-2</v>
          </cell>
          <cell r="BJ353">
            <v>1.32E-2</v>
          </cell>
          <cell r="BK353">
            <v>1.1599999999999999E-2</v>
          </cell>
          <cell r="BL353">
            <v>1.0800000000000001E-2</v>
          </cell>
          <cell r="BM353">
            <v>0.01</v>
          </cell>
          <cell r="BP353">
            <v>0.01</v>
          </cell>
          <cell r="BQ353">
            <v>1.34E-2</v>
          </cell>
          <cell r="BR353">
            <v>1.1599999999999999E-2</v>
          </cell>
          <cell r="BS353">
            <v>1.0800000000000001E-2</v>
          </cell>
          <cell r="BT353">
            <v>1.3899999999999999E-2</v>
          </cell>
          <cell r="BU353">
            <v>-0.34</v>
          </cell>
          <cell r="BW353">
            <v>-0.16</v>
          </cell>
          <cell r="BY353">
            <v>-0.08</v>
          </cell>
          <cell r="BZ353">
            <v>-0.23</v>
          </cell>
        </row>
        <row r="354">
          <cell r="R354" t="str">
            <v>NPA_b sin II</v>
          </cell>
          <cell r="S354" t="str">
            <v>NPA con adjudicados brutos sin Inversiones Inmobiliarias</v>
          </cell>
          <cell r="AE354">
            <v>0.2208</v>
          </cell>
          <cell r="AI354">
            <v>0.1915</v>
          </cell>
          <cell r="AJ354">
            <v>0.18390000000000001</v>
          </cell>
          <cell r="AK354">
            <v>0.1691</v>
          </cell>
          <cell r="AL354">
            <v>0.16439999999999999</v>
          </cell>
          <cell r="AM354">
            <v>0.15570000000000001</v>
          </cell>
          <cell r="AN354">
            <v>0.15110000000000001</v>
          </cell>
          <cell r="AO354">
            <v>0.14699999999999999</v>
          </cell>
          <cell r="AP354">
            <v>0.1444</v>
          </cell>
          <cell r="AQ354">
            <v>0.1361</v>
          </cell>
          <cell r="AR354">
            <v>0.1326</v>
          </cell>
          <cell r="AS354">
            <v>0.12659999999999999</v>
          </cell>
          <cell r="AT354">
            <v>0.12180000000000001</v>
          </cell>
          <cell r="AU354">
            <v>0.1158</v>
          </cell>
          <cell r="AV354">
            <v>0.1115</v>
          </cell>
          <cell r="AW354">
            <v>0.10489999999999999</v>
          </cell>
          <cell r="AX354">
            <v>0.1002</v>
          </cell>
          <cell r="AY354">
            <v>8.4900000000000003E-2</v>
          </cell>
          <cell r="AZ354">
            <v>7.8799999999999995E-2</v>
          </cell>
          <cell r="BA354">
            <v>7.3899999999999993E-2</v>
          </cell>
          <cell r="BB354">
            <v>7.2099999999999997E-2</v>
          </cell>
          <cell r="BC354">
            <v>6.3899999999999998E-2</v>
          </cell>
          <cell r="BD354">
            <v>6.1600000000000002E-2</v>
          </cell>
          <cell r="BE354">
            <v>5.6599999999999998E-2</v>
          </cell>
          <cell r="BF354">
            <v>5.5599999999999997E-2</v>
          </cell>
          <cell r="BG354">
            <v>5.0700000000000002E-2</v>
          </cell>
          <cell r="BH354">
            <v>4.9799999999999997E-2</v>
          </cell>
          <cell r="BI354">
            <v>4.4600000000000001E-2</v>
          </cell>
          <cell r="BJ354">
            <v>4.4900000000000002E-2</v>
          </cell>
          <cell r="BK354">
            <v>4.1099999999999998E-2</v>
          </cell>
          <cell r="BL354">
            <v>3.9899999999999998E-2</v>
          </cell>
          <cell r="BM354">
            <v>3.7499999999999999E-2</v>
          </cell>
          <cell r="BP354">
            <v>3.7499999999999999E-2</v>
          </cell>
          <cell r="BQ354">
            <v>4.4600000000000001E-2</v>
          </cell>
          <cell r="BR354">
            <v>4.1099999999999998E-2</v>
          </cell>
          <cell r="BS354">
            <v>3.9899999999999998E-2</v>
          </cell>
          <cell r="BT354">
            <v>5.0700000000000002E-2</v>
          </cell>
          <cell r="BU354">
            <v>-0.71</v>
          </cell>
          <cell r="BW354">
            <v>-0.36</v>
          </cell>
          <cell r="BY354">
            <v>-0.24</v>
          </cell>
          <cell r="BZ354">
            <v>-0.96</v>
          </cell>
        </row>
        <row r="355">
          <cell r="R355" t="str">
            <v>numerador NPA_b sin II</v>
          </cell>
          <cell r="S355" t="str">
            <v>Numerador: Activos improductivos</v>
          </cell>
          <cell r="AE355">
            <v>7630937</v>
          </cell>
          <cell r="AI355">
            <v>6625047</v>
          </cell>
          <cell r="AJ355">
            <v>6403689</v>
          </cell>
          <cell r="AK355">
            <v>5843310</v>
          </cell>
          <cell r="AL355">
            <v>5649915</v>
          </cell>
          <cell r="AM355">
            <v>5369208</v>
          </cell>
          <cell r="AN355">
            <v>5225065</v>
          </cell>
          <cell r="AO355">
            <v>5038430</v>
          </cell>
          <cell r="AP355">
            <v>4913766</v>
          </cell>
          <cell r="AQ355">
            <v>4657612</v>
          </cell>
          <cell r="AR355">
            <v>4588208</v>
          </cell>
          <cell r="AS355">
            <v>4506035</v>
          </cell>
          <cell r="AT355">
            <v>4414966</v>
          </cell>
          <cell r="AU355">
            <v>4261864</v>
          </cell>
          <cell r="AV355">
            <v>4116297</v>
          </cell>
          <cell r="AW355">
            <v>3921442</v>
          </cell>
          <cell r="AX355">
            <v>3744804</v>
          </cell>
          <cell r="AY355">
            <v>3179353</v>
          </cell>
          <cell r="AZ355">
            <v>2963798</v>
          </cell>
          <cell r="BA355">
            <v>2839764</v>
          </cell>
          <cell r="BB355">
            <v>2764586</v>
          </cell>
          <cell r="BC355">
            <v>2495583</v>
          </cell>
          <cell r="BD355">
            <v>2391602</v>
          </cell>
          <cell r="BE355">
            <v>2246932</v>
          </cell>
          <cell r="BF355">
            <v>2162038.5</v>
          </cell>
          <cell r="BG355">
            <v>1973509.98</v>
          </cell>
          <cell r="BH355">
            <v>1932739.74</v>
          </cell>
          <cell r="BI355">
            <v>1757703.53</v>
          </cell>
          <cell r="BJ355">
            <v>1744900.1</v>
          </cell>
          <cell r="BK355">
            <v>1653396.83</v>
          </cell>
          <cell r="BL355">
            <v>1613251.34</v>
          </cell>
          <cell r="BM355">
            <v>1575119.51</v>
          </cell>
          <cell r="BP355">
            <v>1575120</v>
          </cell>
          <cell r="BQ355">
            <v>1757704</v>
          </cell>
          <cell r="BR355">
            <v>1653397</v>
          </cell>
          <cell r="BS355">
            <v>1613251</v>
          </cell>
          <cell r="BT355">
            <v>1973510</v>
          </cell>
          <cell r="BU355">
            <v>-182584</v>
          </cell>
          <cell r="BV355">
            <v>-0.104</v>
          </cell>
          <cell r="BW355">
            <v>-78277</v>
          </cell>
          <cell r="BY355">
            <v>-38131</v>
          </cell>
        </row>
        <row r="356">
          <cell r="R356" t="str">
            <v>denominador NPA_b sin II</v>
          </cell>
          <cell r="S356" t="str">
            <v>Denominador</v>
          </cell>
          <cell r="AE356">
            <v>34565053</v>
          </cell>
          <cell r="AI356">
            <v>34593439</v>
          </cell>
          <cell r="AJ356">
            <v>34816542</v>
          </cell>
          <cell r="AK356">
            <v>34545704</v>
          </cell>
          <cell r="AL356">
            <v>34360220</v>
          </cell>
          <cell r="AM356">
            <v>34495235</v>
          </cell>
          <cell r="AN356">
            <v>34587370</v>
          </cell>
          <cell r="AO356">
            <v>34270633</v>
          </cell>
          <cell r="AP356">
            <v>34037073</v>
          </cell>
          <cell r="AQ356">
            <v>34232178</v>
          </cell>
          <cell r="AR356">
            <v>34602170</v>
          </cell>
          <cell r="AS356">
            <v>35588880</v>
          </cell>
          <cell r="AT356">
            <v>36260347</v>
          </cell>
          <cell r="AU356">
            <v>36807680</v>
          </cell>
          <cell r="AV356">
            <v>36920287</v>
          </cell>
          <cell r="AW356">
            <v>37369480</v>
          </cell>
          <cell r="AX356">
            <v>37374333</v>
          </cell>
          <cell r="AY356">
            <v>37452394</v>
          </cell>
          <cell r="AZ356">
            <v>37624385</v>
          </cell>
          <cell r="BA356">
            <v>38441247</v>
          </cell>
          <cell r="BB356">
            <v>38346403</v>
          </cell>
          <cell r="BC356">
            <v>39038340</v>
          </cell>
          <cell r="BD356">
            <v>38798683</v>
          </cell>
          <cell r="BE356">
            <v>39728653</v>
          </cell>
          <cell r="BF356">
            <v>38870311.079999998</v>
          </cell>
          <cell r="BG356">
            <v>38955926.729999997</v>
          </cell>
          <cell r="BH356">
            <v>38823116.369999997</v>
          </cell>
          <cell r="BI356">
            <v>39383620.159999996</v>
          </cell>
          <cell r="BJ356">
            <v>38840658.490000002</v>
          </cell>
          <cell r="BK356">
            <v>40237742.109999999</v>
          </cell>
          <cell r="BL356">
            <v>40469331.990000002</v>
          </cell>
          <cell r="BM356">
            <v>42050248.75</v>
          </cell>
        </row>
        <row r="357">
          <cell r="R357" t="str">
            <v>ADJSINIIBruto</v>
          </cell>
          <cell r="S357" t="str">
            <v>Adjudicados brutos sin Inversiones inmobiliarias</v>
          </cell>
          <cell r="AE357">
            <v>3419723.3</v>
          </cell>
          <cell r="AI357">
            <v>3264457.1</v>
          </cell>
          <cell r="AJ357">
            <v>3236491.6</v>
          </cell>
          <cell r="AK357">
            <v>3105728.3</v>
          </cell>
          <cell r="AL357">
            <v>3017888</v>
          </cell>
          <cell r="AM357">
            <v>2910247.2</v>
          </cell>
          <cell r="AN357">
            <v>2859754</v>
          </cell>
          <cell r="AO357">
            <v>2832090.9</v>
          </cell>
          <cell r="AP357">
            <v>2802673.3</v>
          </cell>
          <cell r="AQ357">
            <v>2709535.9</v>
          </cell>
          <cell r="AR357">
            <v>2695355</v>
          </cell>
          <cell r="AS357">
            <v>2700595.3</v>
          </cell>
          <cell r="AT357">
            <v>2669823.7000000002</v>
          </cell>
          <cell r="AU357">
            <v>2603559.1</v>
          </cell>
          <cell r="AV357">
            <v>2557031.6</v>
          </cell>
          <cell r="AW357">
            <v>2441891.9</v>
          </cell>
          <cell r="AX357">
            <v>2338531.9</v>
          </cell>
          <cell r="AY357">
            <v>1867428.9</v>
          </cell>
          <cell r="AZ357">
            <v>1775762.7</v>
          </cell>
          <cell r="BA357">
            <v>1719267.3</v>
          </cell>
          <cell r="BB357">
            <v>1668806.3</v>
          </cell>
          <cell r="BC357">
            <v>1481704.3</v>
          </cell>
          <cell r="BD357">
            <v>1434804.2</v>
          </cell>
          <cell r="BE357">
            <v>1366699.6</v>
          </cell>
          <cell r="BF357">
            <v>1303348.67</v>
          </cell>
          <cell r="BG357">
            <v>1194837.68</v>
          </cell>
          <cell r="BH357">
            <v>1162268.49</v>
          </cell>
          <cell r="BI357">
            <v>980572.87</v>
          </cell>
          <cell r="BJ357">
            <v>935645.32</v>
          </cell>
          <cell r="BK357">
            <v>867013.09</v>
          </cell>
          <cell r="BL357">
            <v>854252.48</v>
          </cell>
          <cell r="BM357">
            <v>812679.47</v>
          </cell>
          <cell r="BP357">
            <v>812679</v>
          </cell>
          <cell r="BQ357">
            <v>980573</v>
          </cell>
          <cell r="BR357">
            <v>867013</v>
          </cell>
          <cell r="BS357">
            <v>854252</v>
          </cell>
          <cell r="BT357">
            <v>1194838</v>
          </cell>
          <cell r="BU357">
            <v>-167894</v>
          </cell>
          <cell r="BV357">
            <v>-0.17100000000000001</v>
          </cell>
          <cell r="BW357">
            <v>-54334</v>
          </cell>
          <cell r="BY357">
            <v>-41573</v>
          </cell>
        </row>
        <row r="358">
          <cell r="R358" t="str">
            <v>ADJSINII</v>
          </cell>
          <cell r="S358" t="str">
            <v>Adjudicados netos sin Inversiones inmobiliarias</v>
          </cell>
          <cell r="AE358">
            <v>1814137.4</v>
          </cell>
          <cell r="AI358">
            <v>1707225.4</v>
          </cell>
          <cell r="AJ358">
            <v>1696405.4</v>
          </cell>
          <cell r="AK358">
            <v>1636476.1</v>
          </cell>
          <cell r="AL358">
            <v>1597567</v>
          </cell>
          <cell r="AM358">
            <v>1535936.6</v>
          </cell>
          <cell r="AN358">
            <v>1507048</v>
          </cell>
          <cell r="AO358">
            <v>1474696.1</v>
          </cell>
          <cell r="AP358">
            <v>1460205.4</v>
          </cell>
          <cell r="AQ358">
            <v>1416670.1</v>
          </cell>
          <cell r="AR358">
            <v>1403550.1</v>
          </cell>
          <cell r="AS358">
            <v>1380890.1</v>
          </cell>
          <cell r="AT358">
            <v>1338943.6000000001</v>
          </cell>
          <cell r="AU358">
            <v>1302277.5</v>
          </cell>
          <cell r="AV358">
            <v>1092118.1000000001</v>
          </cell>
          <cell r="AW358">
            <v>1045311.3</v>
          </cell>
          <cell r="AX358">
            <v>1001597.7</v>
          </cell>
          <cell r="AY358">
            <v>798805.5</v>
          </cell>
          <cell r="AZ358">
            <v>717995.6</v>
          </cell>
          <cell r="BA358">
            <v>681369.59999999998</v>
          </cell>
          <cell r="BB358">
            <v>648585.30000000005</v>
          </cell>
          <cell r="BC358">
            <v>573012</v>
          </cell>
          <cell r="BD358">
            <v>533569</v>
          </cell>
          <cell r="BE358">
            <v>463070</v>
          </cell>
          <cell r="BF358">
            <v>395297.31</v>
          </cell>
          <cell r="BG358">
            <v>318980.8</v>
          </cell>
          <cell r="BH358">
            <v>305012.8</v>
          </cell>
          <cell r="BI358">
            <v>271489.62</v>
          </cell>
          <cell r="BJ358">
            <v>252791.4</v>
          </cell>
          <cell r="BK358">
            <v>231720.52</v>
          </cell>
          <cell r="BL358">
            <v>231635.54</v>
          </cell>
          <cell r="BM358">
            <v>219840.48</v>
          </cell>
          <cell r="BN358">
            <v>798808</v>
          </cell>
          <cell r="BP358">
            <v>219840</v>
          </cell>
          <cell r="BQ358">
            <v>271490</v>
          </cell>
          <cell r="BR358">
            <v>231721</v>
          </cell>
          <cell r="BS358">
            <v>231636</v>
          </cell>
          <cell r="BT358">
            <v>318981</v>
          </cell>
          <cell r="BU358">
            <v>-51650</v>
          </cell>
          <cell r="BV358">
            <v>-0.19</v>
          </cell>
          <cell r="BW358">
            <v>-11881</v>
          </cell>
          <cell r="BX358">
            <v>-5.0999999999999997E-2</v>
          </cell>
          <cell r="BY358">
            <v>-11796</v>
          </cell>
          <cell r="CC358">
            <v>-0.745</v>
          </cell>
        </row>
        <row r="359">
          <cell r="R359" t="str">
            <v>ADJSINIICoberturas totales</v>
          </cell>
          <cell r="S359" t="str">
            <v>Cobertura de adjudicados sin Inversiones inmobiliarias</v>
          </cell>
          <cell r="AE359">
            <v>1605586</v>
          </cell>
          <cell r="AI359">
            <v>1557232</v>
          </cell>
          <cell r="AJ359">
            <v>1540086</v>
          </cell>
          <cell r="AK359">
            <v>1469252</v>
          </cell>
          <cell r="AL359">
            <v>1420321</v>
          </cell>
          <cell r="AM359">
            <v>1374311</v>
          </cell>
          <cell r="AN359">
            <v>1352706</v>
          </cell>
          <cell r="AO359">
            <v>1357395</v>
          </cell>
          <cell r="AP359">
            <v>1342468</v>
          </cell>
          <cell r="AQ359">
            <v>1292866</v>
          </cell>
          <cell r="AR359">
            <v>1291805</v>
          </cell>
          <cell r="AS359">
            <v>1319705</v>
          </cell>
          <cell r="AT359">
            <v>1330880</v>
          </cell>
          <cell r="AU359">
            <v>1301282</v>
          </cell>
          <cell r="AV359">
            <v>1464914</v>
          </cell>
          <cell r="AW359">
            <v>1396581</v>
          </cell>
          <cell r="AX359">
            <v>1336934</v>
          </cell>
          <cell r="AY359">
            <v>1068623</v>
          </cell>
          <cell r="AZ359">
            <v>1057767</v>
          </cell>
          <cell r="BA359">
            <v>1037898</v>
          </cell>
          <cell r="BB359">
            <v>1020221</v>
          </cell>
          <cell r="BC359">
            <v>908692</v>
          </cell>
          <cell r="BD359">
            <v>901235</v>
          </cell>
          <cell r="BE359">
            <v>903630</v>
          </cell>
          <cell r="BF359">
            <v>908051.36</v>
          </cell>
          <cell r="BG359">
            <v>875856.88</v>
          </cell>
          <cell r="BH359">
            <v>857255.69</v>
          </cell>
          <cell r="BI359">
            <v>709083.25</v>
          </cell>
          <cell r="BJ359">
            <v>682853.92</v>
          </cell>
          <cell r="BK359">
            <v>635292.56999999995</v>
          </cell>
          <cell r="BL359">
            <v>622616.93999999994</v>
          </cell>
          <cell r="BM359">
            <v>592838.99</v>
          </cell>
          <cell r="BP359">
            <v>592839</v>
          </cell>
          <cell r="BQ359">
            <v>709083</v>
          </cell>
          <cell r="BR359">
            <v>635293</v>
          </cell>
          <cell r="BS359">
            <v>622617</v>
          </cell>
          <cell r="BT359">
            <v>875857</v>
          </cell>
          <cell r="BU359">
            <v>-116244</v>
          </cell>
          <cell r="BV359">
            <v>-0.16400000000000001</v>
          </cell>
          <cell r="BW359">
            <v>-42454</v>
          </cell>
          <cell r="BY359">
            <v>-29778</v>
          </cell>
        </row>
        <row r="360">
          <cell r="R360" t="str">
            <v>adjtcob sin II</v>
          </cell>
          <cell r="S360" t="str">
            <v>Tasa de cobertura de Adjudicados sin Inversiones inmobiliarias</v>
          </cell>
          <cell r="AE360">
            <v>0.46949999999999997</v>
          </cell>
          <cell r="AI360">
            <v>0.47699999999999998</v>
          </cell>
          <cell r="AJ360">
            <v>0.47589999999999999</v>
          </cell>
          <cell r="AK360">
            <v>0.47310000000000002</v>
          </cell>
          <cell r="AL360">
            <v>0.47060000000000002</v>
          </cell>
          <cell r="AM360">
            <v>0.47220000000000001</v>
          </cell>
          <cell r="AN360">
            <v>0.47299999999999998</v>
          </cell>
          <cell r="AO360">
            <v>0.4793</v>
          </cell>
          <cell r="AP360">
            <v>0.47899999999999998</v>
          </cell>
          <cell r="AQ360">
            <v>0.47720000000000001</v>
          </cell>
          <cell r="AR360">
            <v>0.4793</v>
          </cell>
          <cell r="AS360">
            <v>0.48870000000000002</v>
          </cell>
          <cell r="AT360">
            <v>0.4985</v>
          </cell>
          <cell r="AU360">
            <v>0.49980000000000002</v>
          </cell>
          <cell r="AV360">
            <v>0.57289999999999996</v>
          </cell>
          <cell r="AW360">
            <v>0.57189999999999996</v>
          </cell>
          <cell r="AX360">
            <v>0.57169999999999999</v>
          </cell>
          <cell r="AY360">
            <v>0.57220000000000004</v>
          </cell>
          <cell r="AZ360">
            <v>0.59570000000000001</v>
          </cell>
          <cell r="BA360">
            <v>0.60370000000000001</v>
          </cell>
          <cell r="BB360">
            <v>0.61129999999999995</v>
          </cell>
          <cell r="BC360">
            <v>0.61329999999999996</v>
          </cell>
          <cell r="BD360">
            <v>0.62809999999999999</v>
          </cell>
          <cell r="BE360">
            <v>0.66120000000000001</v>
          </cell>
          <cell r="BF360">
            <v>0.69669999999999999</v>
          </cell>
          <cell r="BG360">
            <v>0.73299999999999998</v>
          </cell>
          <cell r="BH360">
            <v>0.73760000000000003</v>
          </cell>
          <cell r="BI360">
            <v>0.72309999999999997</v>
          </cell>
          <cell r="BJ360">
            <v>0.7298</v>
          </cell>
          <cell r="BK360">
            <v>0.73270000000000002</v>
          </cell>
          <cell r="BL360">
            <v>0.7288</v>
          </cell>
          <cell r="BM360">
            <v>0.72950000000000004</v>
          </cell>
          <cell r="BP360">
            <v>0.72950000000000004</v>
          </cell>
          <cell r="BQ360">
            <v>0.72309999999999997</v>
          </cell>
          <cell r="BR360">
            <v>0.73270000000000002</v>
          </cell>
          <cell r="BS360">
            <v>0.7288</v>
          </cell>
          <cell r="BT360">
            <v>0.73299999999999998</v>
          </cell>
          <cell r="BU360">
            <v>0.64</v>
          </cell>
          <cell r="BW360">
            <v>-0.32</v>
          </cell>
          <cell r="BY360">
            <v>7.0000000000000007E-2</v>
          </cell>
          <cell r="BZ360">
            <v>-0.03</v>
          </cell>
        </row>
        <row r="361">
          <cell r="R361" t="str">
            <v>ADJSINIIQuitas</v>
          </cell>
          <cell r="S361" t="str">
            <v>Quitas sin inversiones inmobiliarias</v>
          </cell>
          <cell r="AE361">
            <v>0</v>
          </cell>
          <cell r="AI361">
            <v>292868.7</v>
          </cell>
          <cell r="AJ361">
            <v>298226.8</v>
          </cell>
          <cell r="AK361">
            <v>309580.3</v>
          </cell>
          <cell r="AL361">
            <v>303560</v>
          </cell>
          <cell r="AM361">
            <v>292218.3</v>
          </cell>
          <cell r="AN361">
            <v>289278</v>
          </cell>
          <cell r="AO361">
            <v>300838.90000000002</v>
          </cell>
          <cell r="AP361">
            <v>306612.59999999998</v>
          </cell>
          <cell r="AQ361">
            <v>309892.3</v>
          </cell>
          <cell r="AR361">
            <v>317606.09999999998</v>
          </cell>
          <cell r="AS361">
            <v>323758</v>
          </cell>
          <cell r="AT361">
            <v>323391.8</v>
          </cell>
          <cell r="AU361">
            <v>316776.90000000002</v>
          </cell>
          <cell r="AV361">
            <v>319119.09999999998</v>
          </cell>
          <cell r="AW361">
            <v>288962.7</v>
          </cell>
          <cell r="AX361">
            <v>281559.59999999998</v>
          </cell>
          <cell r="AY361">
            <v>216427.8</v>
          </cell>
          <cell r="AZ361">
            <v>223130.2</v>
          </cell>
          <cell r="BA361">
            <v>217345.7</v>
          </cell>
          <cell r="BB361">
            <v>224514.5</v>
          </cell>
          <cell r="BC361">
            <v>210088.4</v>
          </cell>
          <cell r="BD361">
            <v>207499</v>
          </cell>
          <cell r="BE361">
            <v>203621</v>
          </cell>
          <cell r="BF361">
            <v>190405.54</v>
          </cell>
          <cell r="BG361">
            <v>175474.19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175474</v>
          </cell>
          <cell r="BU361">
            <v>0</v>
          </cell>
          <cell r="BV361" t="e">
            <v>#DIV/0!</v>
          </cell>
          <cell r="BW361">
            <v>0</v>
          </cell>
          <cell r="BY361">
            <v>0</v>
          </cell>
        </row>
        <row r="362">
          <cell r="R362" t="str">
            <v>adjtcob con quitas sin II</v>
          </cell>
          <cell r="S362" t="str">
            <v>Tasa de cobertura de Adjudicados sin Inversiones inmobiliarias con quitas</v>
          </cell>
          <cell r="AE362">
            <v>0.46949999999999997</v>
          </cell>
          <cell r="AI362">
            <v>0.52010000000000001</v>
          </cell>
          <cell r="AJ362">
            <v>0.52010000000000001</v>
          </cell>
          <cell r="AK362">
            <v>0.52080000000000004</v>
          </cell>
          <cell r="AL362">
            <v>0.51900000000000002</v>
          </cell>
          <cell r="AM362">
            <v>0.52039999999999997</v>
          </cell>
          <cell r="AN362">
            <v>0.52139999999999997</v>
          </cell>
          <cell r="AO362">
            <v>0.52929999999999999</v>
          </cell>
          <cell r="AP362">
            <v>0.53039999999999998</v>
          </cell>
          <cell r="AQ362">
            <v>0.53080000000000005</v>
          </cell>
          <cell r="AR362">
            <v>0.53420000000000001</v>
          </cell>
          <cell r="AS362">
            <v>0.54339999999999999</v>
          </cell>
          <cell r="AT362">
            <v>0.55269999999999997</v>
          </cell>
          <cell r="AU362">
            <v>0.55410000000000004</v>
          </cell>
          <cell r="AV362">
            <v>0.62029999999999996</v>
          </cell>
          <cell r="AW362">
            <v>0.61719999999999997</v>
          </cell>
          <cell r="AX362">
            <v>0.61770000000000003</v>
          </cell>
          <cell r="AY362">
            <v>0.61670000000000003</v>
          </cell>
          <cell r="AZ362">
            <v>0.64080000000000004</v>
          </cell>
          <cell r="BA362">
            <v>0.6482</v>
          </cell>
          <cell r="BB362">
            <v>0.65739999999999998</v>
          </cell>
          <cell r="BC362">
            <v>0.6613</v>
          </cell>
          <cell r="BD362">
            <v>0.67510000000000003</v>
          </cell>
          <cell r="BE362">
            <v>0.70509999999999995</v>
          </cell>
          <cell r="BF362">
            <v>0.73540000000000005</v>
          </cell>
          <cell r="BG362">
            <v>0.76719999999999999</v>
          </cell>
          <cell r="BH362">
            <v>0.73760000000000003</v>
          </cell>
          <cell r="BI362">
            <v>0.72309999999999997</v>
          </cell>
          <cell r="BJ362">
            <v>0.7298</v>
          </cell>
          <cell r="BK362">
            <v>0.73270000000000002</v>
          </cell>
          <cell r="BL362">
            <v>0.7288</v>
          </cell>
          <cell r="BM362">
            <v>0.72950000000000004</v>
          </cell>
          <cell r="BP362">
            <v>0.72950000000000004</v>
          </cell>
          <cell r="BQ362">
            <v>0.72309999999999997</v>
          </cell>
          <cell r="BR362">
            <v>0.73270000000000002</v>
          </cell>
          <cell r="BS362">
            <v>0.7288</v>
          </cell>
          <cell r="BT362">
            <v>0.76719999999999999</v>
          </cell>
          <cell r="BU362">
            <v>0.64</v>
          </cell>
          <cell r="BW362">
            <v>-0.32</v>
          </cell>
          <cell r="BY362">
            <v>7.0000000000000007E-2</v>
          </cell>
          <cell r="BZ362">
            <v>-3.45</v>
          </cell>
        </row>
        <row r="363">
          <cell r="R363" t="str">
            <v>numerador adjtcob con quitas sin Ii</v>
          </cell>
          <cell r="S363" t="str">
            <v>Numerador</v>
          </cell>
          <cell r="AE363">
            <v>1605586</v>
          </cell>
          <cell r="AI363">
            <v>1850101</v>
          </cell>
          <cell r="AJ363">
            <v>1838313</v>
          </cell>
          <cell r="AK363">
            <v>1778832</v>
          </cell>
          <cell r="AL363">
            <v>1723881</v>
          </cell>
          <cell r="AM363">
            <v>1666529</v>
          </cell>
          <cell r="AN363">
            <v>1641984</v>
          </cell>
          <cell r="AO363">
            <v>1658234</v>
          </cell>
          <cell r="AP363">
            <v>1649081</v>
          </cell>
          <cell r="AQ363">
            <v>1602758</v>
          </cell>
          <cell r="AR363">
            <v>1609411</v>
          </cell>
          <cell r="AS363">
            <v>1643463</v>
          </cell>
          <cell r="AT363">
            <v>1654272</v>
          </cell>
          <cell r="AU363">
            <v>1618059</v>
          </cell>
          <cell r="AV363">
            <v>1784033</v>
          </cell>
          <cell r="AW363">
            <v>1685544</v>
          </cell>
          <cell r="AX363">
            <v>1618494</v>
          </cell>
          <cell r="AY363">
            <v>1285051</v>
          </cell>
          <cell r="AZ363">
            <v>1280897</v>
          </cell>
          <cell r="BA363">
            <v>1255244</v>
          </cell>
          <cell r="BB363">
            <v>1244736</v>
          </cell>
          <cell r="BC363">
            <v>1118780</v>
          </cell>
          <cell r="BD363">
            <v>1108734</v>
          </cell>
          <cell r="BE363">
            <v>1107251</v>
          </cell>
          <cell r="BF363">
            <v>1098456.8999999999</v>
          </cell>
          <cell r="BG363">
            <v>1051331.07</v>
          </cell>
          <cell r="BH363">
            <v>857255.69</v>
          </cell>
          <cell r="BI363">
            <v>709083.25</v>
          </cell>
          <cell r="BJ363">
            <v>682853.92</v>
          </cell>
          <cell r="BK363">
            <v>635292.56999999995</v>
          </cell>
          <cell r="BL363">
            <v>622616.93999999994</v>
          </cell>
          <cell r="BM363">
            <v>592838.99</v>
          </cell>
        </row>
        <row r="364">
          <cell r="R364" t="str">
            <v>denominador adjtcob con quitas sin Ii</v>
          </cell>
          <cell r="S364" t="str">
            <v>Denominador</v>
          </cell>
          <cell r="AE364">
            <v>3419723</v>
          </cell>
          <cell r="AI364">
            <v>3557326</v>
          </cell>
          <cell r="AJ364">
            <v>3534718</v>
          </cell>
          <cell r="AK364">
            <v>3415309</v>
          </cell>
          <cell r="AL364">
            <v>3321448</v>
          </cell>
          <cell r="AM364">
            <v>3202466</v>
          </cell>
          <cell r="AN364">
            <v>3149032</v>
          </cell>
          <cell r="AO364">
            <v>3132930</v>
          </cell>
          <cell r="AP364">
            <v>3109286</v>
          </cell>
          <cell r="AQ364">
            <v>3019428</v>
          </cell>
          <cell r="AR364">
            <v>3012961</v>
          </cell>
          <cell r="AS364">
            <v>3024353</v>
          </cell>
          <cell r="AT364">
            <v>2993216</v>
          </cell>
          <cell r="AU364">
            <v>2920336</v>
          </cell>
          <cell r="AV364">
            <v>2876151</v>
          </cell>
          <cell r="AW364">
            <v>2730855</v>
          </cell>
          <cell r="AX364">
            <v>2620092</v>
          </cell>
          <cell r="AY364">
            <v>2083857</v>
          </cell>
          <cell r="AZ364">
            <v>1998893</v>
          </cell>
          <cell r="BA364">
            <v>1936613</v>
          </cell>
          <cell r="BB364">
            <v>1893321</v>
          </cell>
          <cell r="BC364">
            <v>1691793</v>
          </cell>
          <cell r="BD364">
            <v>1642303</v>
          </cell>
          <cell r="BE364">
            <v>1570321</v>
          </cell>
          <cell r="BF364">
            <v>1493754.21</v>
          </cell>
          <cell r="BG364">
            <v>1370311.87</v>
          </cell>
          <cell r="BH364">
            <v>1162268.49</v>
          </cell>
          <cell r="BI364">
            <v>980572.87</v>
          </cell>
          <cell r="BJ364">
            <v>935645.32</v>
          </cell>
          <cell r="BK364">
            <v>867013.09</v>
          </cell>
          <cell r="BL364">
            <v>854252.48</v>
          </cell>
          <cell r="BM364">
            <v>812679.47</v>
          </cell>
        </row>
        <row r="365">
          <cell r="R365" t="str">
            <v>TCNPA sin II</v>
          </cell>
          <cell r="S365" t="str">
            <v>Tasa cobertura Activos improductivos</v>
          </cell>
          <cell r="AE365">
            <v>0.44280000000000003</v>
          </cell>
          <cell r="AI365">
            <v>0.43940000000000001</v>
          </cell>
          <cell r="AJ365">
            <v>0.47099999999999997</v>
          </cell>
          <cell r="AK365">
            <v>0.45900000000000002</v>
          </cell>
          <cell r="AL365">
            <v>0.45629999999999998</v>
          </cell>
          <cell r="AM365">
            <v>0.4556</v>
          </cell>
          <cell r="AN365">
            <v>0.45810000000000001</v>
          </cell>
          <cell r="AO365">
            <v>0.4748</v>
          </cell>
          <cell r="AP365">
            <v>0.47749999999999998</v>
          </cell>
          <cell r="AQ365">
            <v>0.4829</v>
          </cell>
          <cell r="AR365">
            <v>0.48699999999999999</v>
          </cell>
          <cell r="AS365">
            <v>0.51590000000000003</v>
          </cell>
          <cell r="AT365">
            <v>0.5232</v>
          </cell>
          <cell r="AU365">
            <v>0.53459999999999996</v>
          </cell>
          <cell r="AV365">
            <v>0.61909999999999998</v>
          </cell>
          <cell r="AW365">
            <v>0.62870000000000004</v>
          </cell>
          <cell r="AX365">
            <v>0.63229999999999997</v>
          </cell>
          <cell r="AY365">
            <v>0.63029999999999997</v>
          </cell>
          <cell r="AZ365">
            <v>0.64790000000000003</v>
          </cell>
          <cell r="BA365">
            <v>0.65939999999999999</v>
          </cell>
          <cell r="BB365">
            <v>0.6593</v>
          </cell>
          <cell r="BC365">
            <v>0.6421</v>
          </cell>
          <cell r="BD365">
            <v>0.6593</v>
          </cell>
          <cell r="BE365">
            <v>0.67259999999999998</v>
          </cell>
          <cell r="BF365">
            <v>0.70309999999999995</v>
          </cell>
          <cell r="BG365">
            <v>0.73580000000000001</v>
          </cell>
          <cell r="BH365">
            <v>0.74399999999999999</v>
          </cell>
          <cell r="BI365">
            <v>0.70830000000000004</v>
          </cell>
          <cell r="BJ365">
            <v>0.71630000000000005</v>
          </cell>
          <cell r="BK365">
            <v>0.72719999999999996</v>
          </cell>
          <cell r="BL365">
            <v>0.73609999999999998</v>
          </cell>
          <cell r="BM365">
            <v>0.74019999999999997</v>
          </cell>
          <cell r="BP365">
            <v>0.74019999999999997</v>
          </cell>
          <cell r="BQ365">
            <v>0.70830000000000004</v>
          </cell>
          <cell r="BR365">
            <v>0.72719999999999996</v>
          </cell>
          <cell r="BS365">
            <v>0.73609999999999998</v>
          </cell>
          <cell r="BT365">
            <v>0.73580000000000001</v>
          </cell>
          <cell r="BU365">
            <v>3.19</v>
          </cell>
          <cell r="BW365">
            <v>1.3</v>
          </cell>
          <cell r="BY365">
            <v>0.41</v>
          </cell>
          <cell r="BZ365">
            <v>-0.86</v>
          </cell>
          <cell r="CC365">
            <v>23</v>
          </cell>
        </row>
        <row r="366">
          <cell r="R366" t="str">
            <v>NumTCNPA sin II</v>
          </cell>
          <cell r="S366" t="str">
            <v>Numerador: coberturas Activos improductivos</v>
          </cell>
          <cell r="AE366">
            <v>3379197</v>
          </cell>
          <cell r="AI366">
            <v>2910835</v>
          </cell>
          <cell r="AJ366">
            <v>3016032</v>
          </cell>
          <cell r="AK366">
            <v>2682182</v>
          </cell>
          <cell r="AL366">
            <v>2578229</v>
          </cell>
          <cell r="AM366">
            <v>2446343</v>
          </cell>
          <cell r="AN366">
            <v>2393716</v>
          </cell>
          <cell r="AO366">
            <v>2392344</v>
          </cell>
          <cell r="AP366">
            <v>2346189</v>
          </cell>
          <cell r="AQ366">
            <v>2249390</v>
          </cell>
          <cell r="AR366">
            <v>2234358</v>
          </cell>
          <cell r="AS366">
            <v>2324513</v>
          </cell>
          <cell r="AT366">
            <v>2310077</v>
          </cell>
          <cell r="AU366">
            <v>2278302</v>
          </cell>
          <cell r="AV366">
            <v>2548220</v>
          </cell>
          <cell r="AW366">
            <v>2465598</v>
          </cell>
          <cell r="AX366">
            <v>2367838</v>
          </cell>
          <cell r="AY366">
            <v>2003790</v>
          </cell>
          <cell r="AZ366">
            <v>1920161</v>
          </cell>
          <cell r="BA366">
            <v>1872642</v>
          </cell>
          <cell r="BB366">
            <v>1822584</v>
          </cell>
          <cell r="BC366">
            <v>1602355</v>
          </cell>
          <cell r="BD366">
            <v>1576735</v>
          </cell>
          <cell r="BE366">
            <v>1511215</v>
          </cell>
          <cell r="BF366">
            <v>1520106.36</v>
          </cell>
          <cell r="BG366">
            <v>1452200.15</v>
          </cell>
          <cell r="BH366">
            <v>1437874.69</v>
          </cell>
          <cell r="BI366">
            <v>1245019.25</v>
          </cell>
          <cell r="BJ366">
            <v>1249935.92</v>
          </cell>
          <cell r="BK366">
            <v>1202397.57</v>
          </cell>
          <cell r="BL366">
            <v>1187472.94</v>
          </cell>
          <cell r="BM366">
            <v>1165872.99</v>
          </cell>
        </row>
        <row r="367">
          <cell r="R367" t="str">
            <v>DenTCNPA sin II</v>
          </cell>
          <cell r="S367" t="str">
            <v>Denominador: Activos improductivos</v>
          </cell>
          <cell r="AE367">
            <v>7630937</v>
          </cell>
          <cell r="AI367">
            <v>6625047</v>
          </cell>
          <cell r="AJ367">
            <v>6403689</v>
          </cell>
          <cell r="AK367">
            <v>5843310</v>
          </cell>
          <cell r="AL367">
            <v>5649915</v>
          </cell>
          <cell r="AM367">
            <v>5369208</v>
          </cell>
          <cell r="AN367">
            <v>5225065</v>
          </cell>
          <cell r="AO367">
            <v>5038430</v>
          </cell>
          <cell r="AP367">
            <v>4913766</v>
          </cell>
          <cell r="AQ367">
            <v>4657612</v>
          </cell>
          <cell r="AR367">
            <v>4588208</v>
          </cell>
          <cell r="AS367">
            <v>4506035</v>
          </cell>
          <cell r="AT367">
            <v>4414966</v>
          </cell>
          <cell r="AU367">
            <v>4261864</v>
          </cell>
          <cell r="AV367">
            <v>4116297</v>
          </cell>
          <cell r="AW367">
            <v>3921442</v>
          </cell>
          <cell r="AX367">
            <v>3744804</v>
          </cell>
          <cell r="AY367">
            <v>3179353</v>
          </cell>
          <cell r="AZ367">
            <v>2963798</v>
          </cell>
          <cell r="BA367">
            <v>2839764</v>
          </cell>
          <cell r="BB367">
            <v>2764586</v>
          </cell>
          <cell r="BC367">
            <v>2495583</v>
          </cell>
          <cell r="BD367">
            <v>2391602</v>
          </cell>
          <cell r="BE367">
            <v>2246932</v>
          </cell>
          <cell r="BF367">
            <v>2162038.5</v>
          </cell>
          <cell r="BG367">
            <v>1973509.98</v>
          </cell>
          <cell r="BH367">
            <v>1932739.74</v>
          </cell>
          <cell r="BI367">
            <v>1757703.53</v>
          </cell>
          <cell r="BJ367">
            <v>1744900.1</v>
          </cell>
          <cell r="BK367">
            <v>1653396.83</v>
          </cell>
          <cell r="BL367">
            <v>1613251.34</v>
          </cell>
          <cell r="BM367">
            <v>1575119.51</v>
          </cell>
        </row>
        <row r="368">
          <cell r="R368" t="str">
            <v>TCNPAQUITA sin II</v>
          </cell>
          <cell r="S368" t="str">
            <v>Tasa cobertura Activos improductivos con quitas</v>
          </cell>
          <cell r="AE368">
            <v>0.44280000000000003</v>
          </cell>
          <cell r="AI368">
            <v>0.46310000000000001</v>
          </cell>
          <cell r="AJ368">
            <v>0.4945</v>
          </cell>
          <cell r="AK368">
            <v>0.48620000000000002</v>
          </cell>
          <cell r="AL368">
            <v>0.48409999999999997</v>
          </cell>
          <cell r="AM368">
            <v>0.48370000000000002</v>
          </cell>
          <cell r="AN368">
            <v>0.48649999999999999</v>
          </cell>
          <cell r="AO368">
            <v>0.50439999999999996</v>
          </cell>
          <cell r="AP368">
            <v>0.50819999999999999</v>
          </cell>
          <cell r="AQ368">
            <v>0.51519999999999999</v>
          </cell>
          <cell r="AR368">
            <v>0.5202</v>
          </cell>
          <cell r="AS368">
            <v>0.54830000000000001</v>
          </cell>
          <cell r="AT368">
            <v>0.55579999999999996</v>
          </cell>
          <cell r="AU368">
            <v>0.56679999999999997</v>
          </cell>
          <cell r="AV368">
            <v>0.64649999999999996</v>
          </cell>
          <cell r="AW368">
            <v>0.6542</v>
          </cell>
          <cell r="AX368">
            <v>0.65800000000000003</v>
          </cell>
          <cell r="AY368">
            <v>0.65380000000000005</v>
          </cell>
          <cell r="AZ368">
            <v>0.67249999999999999</v>
          </cell>
          <cell r="BA368">
            <v>0.68359999999999999</v>
          </cell>
          <cell r="BB368">
            <v>0.68489999999999995</v>
          </cell>
          <cell r="BC368">
            <v>0.66990000000000005</v>
          </cell>
          <cell r="BD368">
            <v>0.6865</v>
          </cell>
          <cell r="BE368">
            <v>0.69979999999999998</v>
          </cell>
          <cell r="BF368">
            <v>0.72709999999999997</v>
          </cell>
          <cell r="BG368">
            <v>0.75739999999999996</v>
          </cell>
          <cell r="BH368">
            <v>0.74399999999999999</v>
          </cell>
          <cell r="BI368">
            <v>0.70830000000000004</v>
          </cell>
          <cell r="BJ368">
            <v>0.71630000000000005</v>
          </cell>
          <cell r="BK368">
            <v>0.72719999999999996</v>
          </cell>
          <cell r="BL368">
            <v>0.73609999999999998</v>
          </cell>
          <cell r="BM368">
            <v>0.74019999999999997</v>
          </cell>
          <cell r="BP368">
            <v>0.74019999999999997</v>
          </cell>
          <cell r="BQ368">
            <v>0.70830000000000004</v>
          </cell>
          <cell r="BR368">
            <v>0.72719999999999996</v>
          </cell>
          <cell r="BS368">
            <v>0.73609999999999998</v>
          </cell>
          <cell r="BT368">
            <v>0.75739999999999996</v>
          </cell>
          <cell r="BU368">
            <v>3.19</v>
          </cell>
          <cell r="BW368">
            <v>1.3</v>
          </cell>
          <cell r="BY368">
            <v>0.41</v>
          </cell>
          <cell r="BZ368">
            <v>-3.02</v>
          </cell>
        </row>
        <row r="369">
          <cell r="R369" t="str">
            <v>numTCNPAQUITA sin II</v>
          </cell>
          <cell r="S369" t="str">
            <v>Numerador</v>
          </cell>
          <cell r="AE369">
            <v>3379197</v>
          </cell>
          <cell r="AI369">
            <v>3203704</v>
          </cell>
          <cell r="AJ369">
            <v>3314259</v>
          </cell>
          <cell r="AK369">
            <v>2991762</v>
          </cell>
          <cell r="AL369">
            <v>2881789</v>
          </cell>
          <cell r="AM369">
            <v>2738561</v>
          </cell>
          <cell r="AN369">
            <v>2682994</v>
          </cell>
          <cell r="AO369">
            <v>2693183</v>
          </cell>
          <cell r="AP369">
            <v>2652802</v>
          </cell>
          <cell r="AQ369">
            <v>2559282</v>
          </cell>
          <cell r="AR369">
            <v>2551964</v>
          </cell>
          <cell r="AS369">
            <v>2648271</v>
          </cell>
          <cell r="AT369">
            <v>2633469</v>
          </cell>
          <cell r="AU369">
            <v>2595079</v>
          </cell>
          <cell r="AV369">
            <v>2867339</v>
          </cell>
          <cell r="AW369">
            <v>2754561</v>
          </cell>
          <cell r="AX369">
            <v>2649398</v>
          </cell>
          <cell r="AY369">
            <v>2220218</v>
          </cell>
          <cell r="AZ369">
            <v>2143291</v>
          </cell>
          <cell r="BA369">
            <v>2089988</v>
          </cell>
          <cell r="BB369">
            <v>2047099</v>
          </cell>
          <cell r="BC369">
            <v>1812443</v>
          </cell>
          <cell r="BD369">
            <v>1784234</v>
          </cell>
          <cell r="BE369">
            <v>1714836</v>
          </cell>
          <cell r="BF369">
            <v>1710511.9</v>
          </cell>
          <cell r="BG369">
            <v>1627674.34</v>
          </cell>
          <cell r="BH369">
            <v>1437874.69</v>
          </cell>
          <cell r="BI369">
            <v>1245019.25</v>
          </cell>
          <cell r="BJ369">
            <v>1249935.92</v>
          </cell>
          <cell r="BK369">
            <v>1202397.57</v>
          </cell>
          <cell r="BL369">
            <v>1187472.94</v>
          </cell>
          <cell r="BM369">
            <v>1165872.99</v>
          </cell>
        </row>
        <row r="370">
          <cell r="R370" t="str">
            <v>denTCNPAQUITA sin II</v>
          </cell>
          <cell r="S370" t="str">
            <v>Denominador</v>
          </cell>
          <cell r="AE370">
            <v>7630937</v>
          </cell>
          <cell r="AI370">
            <v>6917916</v>
          </cell>
          <cell r="AJ370">
            <v>6701916</v>
          </cell>
          <cell r="AK370">
            <v>6152890</v>
          </cell>
          <cell r="AL370">
            <v>5953475</v>
          </cell>
          <cell r="AM370">
            <v>5661426</v>
          </cell>
          <cell r="AN370">
            <v>5514343</v>
          </cell>
          <cell r="AO370">
            <v>5339269</v>
          </cell>
          <cell r="AP370">
            <v>5220379</v>
          </cell>
          <cell r="AQ370">
            <v>4967504</v>
          </cell>
          <cell r="AR370">
            <v>4905814</v>
          </cell>
          <cell r="AS370">
            <v>4829793</v>
          </cell>
          <cell r="AT370">
            <v>4738358</v>
          </cell>
          <cell r="AU370">
            <v>4578641</v>
          </cell>
          <cell r="AV370">
            <v>4435416</v>
          </cell>
          <cell r="AW370">
            <v>4210405</v>
          </cell>
          <cell r="AX370">
            <v>4026364</v>
          </cell>
          <cell r="AY370">
            <v>3395781</v>
          </cell>
          <cell r="AZ370">
            <v>3186928</v>
          </cell>
          <cell r="BA370">
            <v>3057110</v>
          </cell>
          <cell r="BB370">
            <v>2989101</v>
          </cell>
          <cell r="BC370">
            <v>2705671</v>
          </cell>
          <cell r="BD370">
            <v>2599101</v>
          </cell>
          <cell r="BE370">
            <v>2450553</v>
          </cell>
          <cell r="BF370">
            <v>2352444.04</v>
          </cell>
          <cell r="BG370">
            <v>2148984.17</v>
          </cell>
          <cell r="BH370">
            <v>1932739.74</v>
          </cell>
          <cell r="BI370">
            <v>1757703.53</v>
          </cell>
          <cell r="BJ370">
            <v>1744900.1</v>
          </cell>
          <cell r="BK370">
            <v>1653396.83</v>
          </cell>
          <cell r="BL370">
            <v>1613251.34</v>
          </cell>
          <cell r="BM370">
            <v>1575119.51</v>
          </cell>
        </row>
        <row r="371">
          <cell r="R371" t="str">
            <v>TMT1 neta</v>
          </cell>
          <cell r="S371" t="str">
            <v>Tasa de morosidad neta</v>
          </cell>
          <cell r="AI371">
            <v>6.5799999999999997E-2</v>
          </cell>
          <cell r="AJ371">
            <v>5.5199999999999999E-2</v>
          </cell>
          <cell r="AK371">
            <v>4.9500000000000002E-2</v>
          </cell>
          <cell r="AL371">
            <v>4.7899999999999998E-2</v>
          </cell>
          <cell r="AM371">
            <v>4.4299999999999999E-2</v>
          </cell>
          <cell r="AN371">
            <v>4.2099999999999999E-2</v>
          </cell>
          <cell r="AO371">
            <v>3.7600000000000001E-2</v>
          </cell>
          <cell r="AP371">
            <v>3.5700000000000003E-2</v>
          </cell>
          <cell r="AQ371">
            <v>3.1800000000000002E-2</v>
          </cell>
          <cell r="AR371">
            <v>3.0099999999999998E-2</v>
          </cell>
          <cell r="AS371">
            <v>2.46E-2</v>
          </cell>
          <cell r="AT371">
            <v>2.3699999999999999E-2</v>
          </cell>
          <cell r="AU371">
            <v>2.01E-2</v>
          </cell>
          <cell r="AV371">
            <v>1.4E-2</v>
          </cell>
          <cell r="AW371">
            <v>1.18E-2</v>
          </cell>
          <cell r="AX371">
            <v>1.0699999999999999E-2</v>
          </cell>
          <cell r="AY371">
            <v>1.06E-2</v>
          </cell>
          <cell r="AZ371">
            <v>9.1000000000000004E-3</v>
          </cell>
          <cell r="BA371">
            <v>7.7000000000000002E-3</v>
          </cell>
          <cell r="BB371">
            <v>7.9000000000000008E-3</v>
          </cell>
          <cell r="BC371">
            <v>8.3999999999999995E-3</v>
          </cell>
          <cell r="BD371">
            <v>7.4000000000000003E-3</v>
          </cell>
          <cell r="BE371">
            <v>7.0000000000000001E-3</v>
          </cell>
          <cell r="BF371">
            <v>6.4000000000000003E-3</v>
          </cell>
          <cell r="BG371">
            <v>5.1999999999999998E-3</v>
          </cell>
          <cell r="BH371">
            <v>4.8999999999999998E-3</v>
          </cell>
          <cell r="BI371">
            <v>6.1000000000000004E-3</v>
          </cell>
          <cell r="BJ371">
            <v>6.1999999999999998E-3</v>
          </cell>
          <cell r="BK371">
            <v>5.4000000000000003E-3</v>
          </cell>
          <cell r="BL371">
            <v>4.7000000000000002E-3</v>
          </cell>
          <cell r="BM371">
            <v>4.4000000000000003E-3</v>
          </cell>
          <cell r="BP371">
            <v>4.4000000000000003E-3</v>
          </cell>
          <cell r="BQ371">
            <v>6.1000000000000004E-3</v>
          </cell>
          <cell r="BR371">
            <v>5.4000000000000003E-3</v>
          </cell>
          <cell r="BS371">
            <v>4.7000000000000002E-3</v>
          </cell>
          <cell r="BT371">
            <v>5.1999999999999998E-3</v>
          </cell>
          <cell r="BU371">
            <v>-0.17</v>
          </cell>
          <cell r="BW371">
            <v>-0.1</v>
          </cell>
          <cell r="BY371">
            <v>-0.03</v>
          </cell>
          <cell r="BZ371">
            <v>0.02</v>
          </cell>
        </row>
        <row r="372">
          <cell r="R372" t="str">
            <v>ACTPAGDEU</v>
          </cell>
          <cell r="S372" t="str">
            <v>Activos inmobiliarios recibidos en pago de deudas</v>
          </cell>
          <cell r="AI372">
            <v>3656942</v>
          </cell>
          <cell r="AJ372">
            <v>3623668</v>
          </cell>
          <cell r="AK372">
            <v>3496214</v>
          </cell>
          <cell r="AL372">
            <v>3406566</v>
          </cell>
          <cell r="AM372">
            <v>3287923</v>
          </cell>
          <cell r="AN372">
            <v>3241708</v>
          </cell>
          <cell r="AO372">
            <v>3196584</v>
          </cell>
          <cell r="AP372">
            <v>3124756</v>
          </cell>
          <cell r="AQ372">
            <v>2991714</v>
          </cell>
          <cell r="AR372">
            <v>2994466</v>
          </cell>
          <cell r="AS372">
            <v>3005578</v>
          </cell>
          <cell r="AT372">
            <v>2995233</v>
          </cell>
          <cell r="AU372">
            <v>2944384</v>
          </cell>
          <cell r="AV372">
            <v>2897636</v>
          </cell>
          <cell r="AW372">
            <v>2777100</v>
          </cell>
          <cell r="AX372">
            <v>2660743</v>
          </cell>
          <cell r="AY372">
            <v>2102597</v>
          </cell>
          <cell r="AZ372">
            <v>2023135</v>
          </cell>
          <cell r="BA372">
            <v>1924338</v>
          </cell>
          <cell r="BB372">
            <v>1868920</v>
          </cell>
          <cell r="BC372">
            <v>1641538</v>
          </cell>
          <cell r="BD372">
            <v>1592316</v>
          </cell>
          <cell r="BE372">
            <v>1517775</v>
          </cell>
          <cell r="BF372">
            <v>1451443.12</v>
          </cell>
          <cell r="BG372">
            <v>1325959.3</v>
          </cell>
          <cell r="BH372">
            <v>1291753.46</v>
          </cell>
          <cell r="BI372">
            <v>1110386.6000000001</v>
          </cell>
          <cell r="BJ372">
            <v>1057489.3700000001</v>
          </cell>
          <cell r="BK372">
            <v>962820.49</v>
          </cell>
          <cell r="BL372">
            <v>938023</v>
          </cell>
          <cell r="BM372">
            <v>880836.26</v>
          </cell>
          <cell r="BP372">
            <v>880836</v>
          </cell>
          <cell r="BQ372">
            <v>1110387</v>
          </cell>
          <cell r="BR372">
            <v>962820</v>
          </cell>
          <cell r="BS372">
            <v>938023</v>
          </cell>
          <cell r="BT372">
            <v>1325959</v>
          </cell>
          <cell r="BU372">
            <v>-229551</v>
          </cell>
          <cell r="BV372">
            <v>-0.20699999999999999</v>
          </cell>
          <cell r="BW372">
            <v>-81984</v>
          </cell>
          <cell r="BY372">
            <v>-57187</v>
          </cell>
        </row>
        <row r="373">
          <cell r="R373">
            <v>1</v>
          </cell>
          <cell r="S373" t="str">
            <v>Activos no corrientes en venta</v>
          </cell>
          <cell r="AI373">
            <v>785289</v>
          </cell>
          <cell r="AJ373">
            <v>765186</v>
          </cell>
          <cell r="AK373">
            <v>735680</v>
          </cell>
          <cell r="AL373">
            <v>698778</v>
          </cell>
          <cell r="AM373">
            <v>643362</v>
          </cell>
          <cell r="AN373">
            <v>629077</v>
          </cell>
          <cell r="AO373">
            <v>602107</v>
          </cell>
          <cell r="AP373">
            <v>586193</v>
          </cell>
          <cell r="AQ373">
            <v>549671</v>
          </cell>
          <cell r="AR373">
            <v>534584</v>
          </cell>
          <cell r="AS373">
            <v>526846</v>
          </cell>
          <cell r="AT373">
            <v>516207</v>
          </cell>
          <cell r="AU373">
            <v>501822</v>
          </cell>
          <cell r="AV373">
            <v>478363</v>
          </cell>
          <cell r="AW373">
            <v>454054</v>
          </cell>
          <cell r="AX373">
            <v>429032</v>
          </cell>
          <cell r="AY373">
            <v>272182</v>
          </cell>
          <cell r="AZ373">
            <v>261818</v>
          </cell>
          <cell r="BA373">
            <v>248284</v>
          </cell>
          <cell r="BB373">
            <v>235881</v>
          </cell>
          <cell r="BC373">
            <v>207440</v>
          </cell>
          <cell r="BD373">
            <v>193744</v>
          </cell>
          <cell r="BE373">
            <v>174880</v>
          </cell>
          <cell r="BF373">
            <v>159307.13</v>
          </cell>
          <cell r="BG373">
            <v>138391.81</v>
          </cell>
          <cell r="BH373">
            <v>1020227.64</v>
          </cell>
          <cell r="BI373">
            <v>840876.19</v>
          </cell>
          <cell r="BJ373">
            <v>809093.08</v>
          </cell>
          <cell r="BK373">
            <v>739811.83999999997</v>
          </cell>
          <cell r="BL373">
            <v>728962.11</v>
          </cell>
          <cell r="BM373">
            <v>682444.99</v>
          </cell>
          <cell r="BP373">
            <v>682445</v>
          </cell>
          <cell r="BQ373">
            <v>840876</v>
          </cell>
          <cell r="BR373">
            <v>739812</v>
          </cell>
          <cell r="BS373">
            <v>728962</v>
          </cell>
          <cell r="BT373">
            <v>138392</v>
          </cell>
          <cell r="BU373">
            <v>-158431</v>
          </cell>
          <cell r="BV373">
            <v>-0.188</v>
          </cell>
          <cell r="BW373">
            <v>-57367</v>
          </cell>
          <cell r="BY373">
            <v>-46517</v>
          </cell>
        </row>
        <row r="374">
          <cell r="R374">
            <v>2</v>
          </cell>
          <cell r="S374" t="str">
            <v>Existencias</v>
          </cell>
          <cell r="AI374">
            <v>2479168</v>
          </cell>
          <cell r="AJ374">
            <v>2471306</v>
          </cell>
          <cell r="AK374">
            <v>2370049</v>
          </cell>
          <cell r="AL374">
            <v>2319110</v>
          </cell>
          <cell r="AM374">
            <v>2266885</v>
          </cell>
          <cell r="AN374">
            <v>2230677</v>
          </cell>
          <cell r="AO374">
            <v>2229984</v>
          </cell>
          <cell r="AP374">
            <v>2216480</v>
          </cell>
          <cell r="AQ374">
            <v>2159865</v>
          </cell>
          <cell r="AR374">
            <v>2160771</v>
          </cell>
          <cell r="AS374">
            <v>2173749</v>
          </cell>
          <cell r="AT374">
            <v>2153616</v>
          </cell>
          <cell r="AU374">
            <v>2101737</v>
          </cell>
          <cell r="AV374">
            <v>2078669</v>
          </cell>
          <cell r="AW374">
            <v>1987838</v>
          </cell>
          <cell r="AX374">
            <v>1909499</v>
          </cell>
          <cell r="AY374">
            <v>1595247</v>
          </cell>
          <cell r="AZ374">
            <v>1513945</v>
          </cell>
          <cell r="BA374">
            <v>1470983</v>
          </cell>
          <cell r="BB374">
            <v>1432925</v>
          </cell>
          <cell r="BC374">
            <v>1274265</v>
          </cell>
          <cell r="BD374">
            <v>1241060</v>
          </cell>
          <cell r="BE374">
            <v>1191820</v>
          </cell>
          <cell r="BF374">
            <v>1144041.55</v>
          </cell>
          <cell r="BG374">
            <v>1056445.8700000001</v>
          </cell>
          <cell r="BH374">
            <v>142040.85</v>
          </cell>
          <cell r="BI374">
            <v>139696.68</v>
          </cell>
          <cell r="BJ374">
            <v>126552.24</v>
          </cell>
          <cell r="BK374">
            <v>127201.25</v>
          </cell>
          <cell r="BL374">
            <v>125290.37</v>
          </cell>
          <cell r="BM374">
            <v>130234.48</v>
          </cell>
          <cell r="BP374">
            <v>130234</v>
          </cell>
          <cell r="BQ374">
            <v>139697</v>
          </cell>
          <cell r="BR374">
            <v>127201</v>
          </cell>
          <cell r="BS374">
            <v>125290</v>
          </cell>
          <cell r="BT374">
            <v>1056446</v>
          </cell>
          <cell r="BU374">
            <v>-9463</v>
          </cell>
          <cell r="BV374">
            <v>-6.8000000000000005E-2</v>
          </cell>
          <cell r="BW374">
            <v>3033</v>
          </cell>
          <cell r="BY374">
            <v>4944</v>
          </cell>
        </row>
        <row r="375">
          <cell r="R375">
            <v>3</v>
          </cell>
          <cell r="S375" t="str">
            <v>Inversiones Inmobiliarias</v>
          </cell>
          <cell r="AI375">
            <v>392485</v>
          </cell>
          <cell r="AJ375">
            <v>387176</v>
          </cell>
          <cell r="AK375">
            <v>390486</v>
          </cell>
          <cell r="AL375">
            <v>388678</v>
          </cell>
          <cell r="AM375">
            <v>377676</v>
          </cell>
          <cell r="AN375">
            <v>381954</v>
          </cell>
          <cell r="AO375">
            <v>364493</v>
          </cell>
          <cell r="AP375">
            <v>322083</v>
          </cell>
          <cell r="AQ375">
            <v>282178</v>
          </cell>
          <cell r="AR375">
            <v>299111</v>
          </cell>
          <cell r="AS375">
            <v>304983</v>
          </cell>
          <cell r="AT375">
            <v>325410</v>
          </cell>
          <cell r="AU375">
            <v>340825</v>
          </cell>
          <cell r="AV375">
            <v>340604</v>
          </cell>
          <cell r="AW375">
            <v>335208</v>
          </cell>
          <cell r="AX375">
            <v>322211</v>
          </cell>
          <cell r="AY375">
            <v>235169</v>
          </cell>
          <cell r="AZ375">
            <v>247372</v>
          </cell>
          <cell r="BA375">
            <v>205071</v>
          </cell>
          <cell r="BB375">
            <v>200114</v>
          </cell>
          <cell r="BC375">
            <v>159834</v>
          </cell>
          <cell r="BD375">
            <v>157512</v>
          </cell>
          <cell r="BE375">
            <v>151076</v>
          </cell>
          <cell r="BF375">
            <v>148094.45000000001</v>
          </cell>
          <cell r="BG375">
            <v>131121.62</v>
          </cell>
          <cell r="BH375">
            <v>129484.97</v>
          </cell>
          <cell r="BI375">
            <v>129813.73</v>
          </cell>
          <cell r="BJ375">
            <v>121844.05</v>
          </cell>
          <cell r="BK375">
            <v>95807.4</v>
          </cell>
          <cell r="BL375">
            <v>83770.52</v>
          </cell>
          <cell r="BM375">
            <v>68156.789999999994</v>
          </cell>
          <cell r="BP375">
            <v>68157</v>
          </cell>
          <cell r="BQ375">
            <v>129814</v>
          </cell>
          <cell r="BR375">
            <v>95807</v>
          </cell>
          <cell r="BS375">
            <v>83771</v>
          </cell>
          <cell r="BT375">
            <v>131122</v>
          </cell>
          <cell r="BU375">
            <v>-61657</v>
          </cell>
          <cell r="BV375">
            <v>-0.47499999999999998</v>
          </cell>
          <cell r="BW375">
            <v>-27650</v>
          </cell>
          <cell r="BY375">
            <v>-15614</v>
          </cell>
        </row>
        <row r="377">
          <cell r="R377">
            <v>4</v>
          </cell>
          <cell r="S377" t="str">
            <v>Activo intangible/mobiliarios</v>
          </cell>
          <cell r="AI377">
            <v>20994</v>
          </cell>
          <cell r="AJ377">
            <v>20986</v>
          </cell>
          <cell r="AK377">
            <v>21017</v>
          </cell>
          <cell r="AL377">
            <v>21017</v>
          </cell>
          <cell r="AM377">
            <v>20823</v>
          </cell>
          <cell r="AN377">
            <v>20803</v>
          </cell>
          <cell r="AO377">
            <v>20739</v>
          </cell>
          <cell r="AP377">
            <v>20739</v>
          </cell>
          <cell r="AQ377">
            <v>20739</v>
          </cell>
          <cell r="AR377">
            <v>20749</v>
          </cell>
          <cell r="AS377">
            <v>20749</v>
          </cell>
          <cell r="AT377">
            <v>20772</v>
          </cell>
          <cell r="AU377">
            <v>20772</v>
          </cell>
          <cell r="AV377">
            <v>20852</v>
          </cell>
          <cell r="AW377">
            <v>20829</v>
          </cell>
          <cell r="AX377">
            <v>20846</v>
          </cell>
          <cell r="AY377">
            <v>21512</v>
          </cell>
          <cell r="AZ377">
            <v>20897</v>
          </cell>
          <cell r="BA377">
            <v>20881</v>
          </cell>
          <cell r="BB377">
            <v>20882</v>
          </cell>
          <cell r="BC377">
            <v>21394</v>
          </cell>
          <cell r="BD377">
            <v>24779</v>
          </cell>
          <cell r="BE377">
            <v>26328</v>
          </cell>
          <cell r="BF377">
            <v>25815.42</v>
          </cell>
          <cell r="BG377">
            <v>25853.040000000001</v>
          </cell>
          <cell r="BH377">
            <v>25388.06</v>
          </cell>
          <cell r="BI377">
            <v>25388.06</v>
          </cell>
          <cell r="BJ377">
            <v>25388.13</v>
          </cell>
          <cell r="BK377">
            <v>25286.93</v>
          </cell>
          <cell r="BL377">
            <v>25286.93</v>
          </cell>
          <cell r="BM377">
            <v>24925.5</v>
          </cell>
          <cell r="BP377">
            <v>24926</v>
          </cell>
          <cell r="BQ377">
            <v>25388</v>
          </cell>
          <cell r="BR377">
            <v>25287</v>
          </cell>
          <cell r="BS377">
            <v>25287</v>
          </cell>
          <cell r="BT377">
            <v>25853</v>
          </cell>
          <cell r="BU377">
            <v>-462</v>
          </cell>
          <cell r="BV377">
            <v>-1.7999999999999999E-2</v>
          </cell>
          <cell r="BW377">
            <v>-361</v>
          </cell>
          <cell r="BY377">
            <v>-361</v>
          </cell>
        </row>
        <row r="379">
          <cell r="AI379">
            <v>0</v>
          </cell>
          <cell r="AJ379">
            <v>0</v>
          </cell>
          <cell r="AK379">
            <v>-1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1</v>
          </cell>
          <cell r="AY379">
            <v>-1</v>
          </cell>
          <cell r="AZ379">
            <v>0</v>
          </cell>
          <cell r="BA379">
            <v>0</v>
          </cell>
          <cell r="BB379">
            <v>0</v>
          </cell>
          <cell r="BC379">
            <v>-1</v>
          </cell>
          <cell r="BD379">
            <v>0</v>
          </cell>
          <cell r="BE379">
            <v>-1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</row>
        <row r="380">
          <cell r="AI380">
            <v>-1</v>
          </cell>
          <cell r="AJ380">
            <v>0</v>
          </cell>
          <cell r="AK380">
            <v>1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1</v>
          </cell>
          <cell r="AS380">
            <v>0</v>
          </cell>
          <cell r="AT380">
            <v>-1</v>
          </cell>
          <cell r="AU380">
            <v>-1</v>
          </cell>
          <cell r="AV380">
            <v>-1</v>
          </cell>
          <cell r="AW380">
            <v>0</v>
          </cell>
          <cell r="AX380">
            <v>-1</v>
          </cell>
          <cell r="AY380">
            <v>0</v>
          </cell>
          <cell r="AZ380">
            <v>1</v>
          </cell>
          <cell r="BA380">
            <v>0</v>
          </cell>
          <cell r="BB380">
            <v>0</v>
          </cell>
          <cell r="BC380">
            <v>1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</row>
        <row r="381">
          <cell r="AI381">
            <v>-1</v>
          </cell>
          <cell r="AJ381">
            <v>0</v>
          </cell>
          <cell r="AK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1</v>
          </cell>
          <cell r="AS381">
            <v>0</v>
          </cell>
          <cell r="AT381">
            <v>0</v>
          </cell>
          <cell r="AU381">
            <v>-1</v>
          </cell>
          <cell r="AV381">
            <v>-1</v>
          </cell>
          <cell r="AW381">
            <v>0</v>
          </cell>
          <cell r="AX381">
            <v>0</v>
          </cell>
          <cell r="AY381">
            <v>0</v>
          </cell>
          <cell r="AZ381">
            <v>1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</row>
        <row r="382">
          <cell r="R382" t="str">
            <v>radj</v>
          </cell>
          <cell r="S382" t="str">
            <v>Ratio Adjudicados</v>
          </cell>
          <cell r="AM382">
            <v>4.6399999999999997E-2</v>
          </cell>
          <cell r="AN382">
            <v>4.53E-2</v>
          </cell>
          <cell r="AO382">
            <v>4.48E-2</v>
          </cell>
          <cell r="AP382">
            <v>4.4699999999999997E-2</v>
          </cell>
          <cell r="AQ382">
            <v>4.2999999999999997E-2</v>
          </cell>
          <cell r="AR382">
            <v>4.2099999999999999E-2</v>
          </cell>
          <cell r="AS382">
            <v>4.0300000000000002E-2</v>
          </cell>
          <cell r="AT382">
            <v>3.8300000000000001E-2</v>
          </cell>
          <cell r="AU382">
            <v>3.6700000000000003E-2</v>
          </cell>
          <cell r="AV382">
            <v>3.0800000000000001E-2</v>
          </cell>
          <cell r="AW382">
            <v>2.9100000000000001E-2</v>
          </cell>
          <cell r="AX382">
            <v>2.7799999999999998E-2</v>
          </cell>
          <cell r="AY382">
            <v>2.1999999999999999E-2</v>
          </cell>
          <cell r="AZ382">
            <v>1.9599999999999999E-2</v>
          </cell>
          <cell r="BA382">
            <v>1.8200000000000001E-2</v>
          </cell>
          <cell r="BB382">
            <v>1.7399999999999999E-2</v>
          </cell>
          <cell r="BC382">
            <v>1.4999999999999999E-2</v>
          </cell>
          <cell r="BD382">
            <v>1.41E-2</v>
          </cell>
          <cell r="BE382">
            <v>1.1900000000000001E-2</v>
          </cell>
          <cell r="BF382">
            <v>1.04E-2</v>
          </cell>
          <cell r="BG382">
            <v>8.3999999999999995E-3</v>
          </cell>
          <cell r="BH382">
            <v>8.0000000000000002E-3</v>
          </cell>
          <cell r="BI382">
            <v>7.0000000000000001E-3</v>
          </cell>
          <cell r="BJ382">
            <v>6.6E-3</v>
          </cell>
          <cell r="BK382">
            <v>5.8999999999999999E-3</v>
          </cell>
          <cell r="BL382">
            <v>5.7999999999999996E-3</v>
          </cell>
          <cell r="BM382">
            <v>5.3E-3</v>
          </cell>
          <cell r="BP382">
            <v>5.3E-3</v>
          </cell>
          <cell r="BQ382">
            <v>7.0000000000000001E-3</v>
          </cell>
          <cell r="BR382">
            <v>5.8999999999999999E-3</v>
          </cell>
          <cell r="BS382">
            <v>5.7999999999999996E-3</v>
          </cell>
          <cell r="BT382">
            <v>8.3999999999999995E-3</v>
          </cell>
          <cell r="BU382">
            <v>-0.17</v>
          </cell>
          <cell r="BW382">
            <v>-0.06</v>
          </cell>
          <cell r="BY382">
            <v>-0.05</v>
          </cell>
          <cell r="BZ382">
            <v>-0.25</v>
          </cell>
        </row>
        <row r="383">
          <cell r="R383" t="str">
            <v>ACTPAGDEU</v>
          </cell>
          <cell r="S383" t="str">
            <v>Neto Activos inmobiliarios recibidos en pago de deudas</v>
          </cell>
          <cell r="AM383">
            <v>1749775</v>
          </cell>
          <cell r="AN383">
            <v>1723979</v>
          </cell>
          <cell r="AO383">
            <v>1677721</v>
          </cell>
          <cell r="AP383">
            <v>1648505</v>
          </cell>
          <cell r="AQ383">
            <v>1580946</v>
          </cell>
          <cell r="AR383">
            <v>1578660</v>
          </cell>
          <cell r="AS383">
            <v>1557287</v>
          </cell>
          <cell r="AT383">
            <v>1523858</v>
          </cell>
          <cell r="AU383">
            <v>1497535</v>
          </cell>
          <cell r="AV383">
            <v>1267779</v>
          </cell>
          <cell r="AW383">
            <v>1223473</v>
          </cell>
          <cell r="AX383">
            <v>1173035</v>
          </cell>
          <cell r="AY383">
            <v>922058</v>
          </cell>
          <cell r="AZ383">
            <v>831515</v>
          </cell>
          <cell r="BA383">
            <v>779977</v>
          </cell>
          <cell r="BB383">
            <v>744336</v>
          </cell>
          <cell r="BC383">
            <v>649026</v>
          </cell>
          <cell r="BD383">
            <v>604320</v>
          </cell>
          <cell r="BE383">
            <v>527985</v>
          </cell>
          <cell r="BF383">
            <v>455647.33</v>
          </cell>
          <cell r="BG383">
            <v>364128.34</v>
          </cell>
          <cell r="BH383">
            <v>349844.22</v>
          </cell>
          <cell r="BI383">
            <v>316487.01</v>
          </cell>
          <cell r="BJ383">
            <v>296698.40999999997</v>
          </cell>
          <cell r="BK383">
            <v>264348.98</v>
          </cell>
          <cell r="BL383">
            <v>258933.83</v>
          </cell>
          <cell r="BM383">
            <v>240419.28</v>
          </cell>
        </row>
        <row r="384">
          <cell r="R384" t="str">
            <v>coberturaACTPAGDEU</v>
          </cell>
          <cell r="S384" t="str">
            <v>cobertura Activos inmobiliarios recibidos en pago de deudas</v>
          </cell>
          <cell r="AM384">
            <v>1538148</v>
          </cell>
          <cell r="AN384">
            <v>1517729</v>
          </cell>
          <cell r="AO384">
            <v>1518863</v>
          </cell>
          <cell r="AP384">
            <v>1476251</v>
          </cell>
          <cell r="AQ384">
            <v>1410768</v>
          </cell>
          <cell r="AR384">
            <v>1415806</v>
          </cell>
          <cell r="AS384">
            <v>1448291</v>
          </cell>
          <cell r="AT384">
            <v>1471375</v>
          </cell>
          <cell r="AU384">
            <v>1446849</v>
          </cell>
          <cell r="AV384">
            <v>1629857</v>
          </cell>
          <cell r="AW384">
            <v>1553627</v>
          </cell>
          <cell r="AX384">
            <v>1487708</v>
          </cell>
          <cell r="AY384">
            <v>1180539</v>
          </cell>
          <cell r="AZ384">
            <v>1191620</v>
          </cell>
          <cell r="BA384">
            <v>1144361</v>
          </cell>
          <cell r="BB384">
            <v>1124584</v>
          </cell>
          <cell r="BC384">
            <v>992512</v>
          </cell>
          <cell r="BD384">
            <v>987996</v>
          </cell>
          <cell r="BE384">
            <v>989790</v>
          </cell>
          <cell r="BF384">
            <v>995795.79</v>
          </cell>
          <cell r="BG384">
            <v>961830.96</v>
          </cell>
          <cell r="BH384">
            <v>941909.24</v>
          </cell>
          <cell r="BI384">
            <v>793899.59</v>
          </cell>
          <cell r="BJ384">
            <v>760790.96</v>
          </cell>
          <cell r="BK384">
            <v>698471.51</v>
          </cell>
          <cell r="BL384">
            <v>679089.17</v>
          </cell>
          <cell r="BM384">
            <v>640416.98</v>
          </cell>
        </row>
        <row r="386">
          <cell r="BU386">
            <v>37098</v>
          </cell>
        </row>
        <row r="387">
          <cell r="R387" t="str">
            <v>FIT</v>
          </cell>
          <cell r="S387" t="str">
            <v>FONDOS DE INSOLVENCIA</v>
          </cell>
          <cell r="V387">
            <v>-2786321</v>
          </cell>
          <cell r="W387">
            <v>-2902532</v>
          </cell>
          <cell r="X387">
            <v>-2823486</v>
          </cell>
          <cell r="Y387">
            <v>-2741762</v>
          </cell>
          <cell r="Z387">
            <v>-2712522</v>
          </cell>
          <cell r="AA387">
            <v>-2451761</v>
          </cell>
          <cell r="AB387">
            <v>-2455921</v>
          </cell>
          <cell r="AC387">
            <v>-2153758</v>
          </cell>
          <cell r="AD387">
            <v>-2084481</v>
          </cell>
          <cell r="AE387">
            <v>-1819721</v>
          </cell>
          <cell r="AF387">
            <v>-1801571</v>
          </cell>
          <cell r="AG387">
            <v>-1774055</v>
          </cell>
          <cell r="AH387">
            <v>-1610001</v>
          </cell>
          <cell r="AI387">
            <v>-1370065</v>
          </cell>
          <cell r="AJ387">
            <v>-1493978</v>
          </cell>
          <cell r="AK387">
            <v>-1229668</v>
          </cell>
          <cell r="AL387">
            <v>-1174379</v>
          </cell>
          <cell r="AM387">
            <v>-1088713</v>
          </cell>
          <cell r="AN387">
            <v>-1058662</v>
          </cell>
          <cell r="AO387">
            <v>-1053568</v>
          </cell>
          <cell r="AP387">
            <v>-1020632</v>
          </cell>
          <cell r="AQ387">
            <v>-969103</v>
          </cell>
          <cell r="AR387">
            <v>-954764</v>
          </cell>
          <cell r="AS387">
            <v>-1019062</v>
          </cell>
          <cell r="AT387">
            <v>-992750</v>
          </cell>
          <cell r="AU387">
            <v>-993552</v>
          </cell>
          <cell r="AV387">
            <v>-1099609</v>
          </cell>
          <cell r="AW387">
            <v>-1084351</v>
          </cell>
          <cell r="AX387">
            <v>-1045653</v>
          </cell>
          <cell r="AY387">
            <v>-948246</v>
          </cell>
          <cell r="AZ387">
            <v>-876181</v>
          </cell>
          <cell r="BA387">
            <v>-849279</v>
          </cell>
          <cell r="BB387">
            <v>-815412</v>
          </cell>
          <cell r="BC387">
            <v>-708179</v>
          </cell>
          <cell r="BD387">
            <v>-689710</v>
          </cell>
          <cell r="BE387">
            <v>-623289</v>
          </cell>
          <cell r="BF387">
            <v>-626434.69999999995</v>
          </cell>
          <cell r="BG387">
            <v>-592237.30000000005</v>
          </cell>
          <cell r="BH387">
            <v>-596001.82999999996</v>
          </cell>
          <cell r="BI387">
            <v>-552747.12</v>
          </cell>
          <cell r="BJ387">
            <v>-587195.49</v>
          </cell>
          <cell r="BK387">
            <v>-593332.21</v>
          </cell>
          <cell r="BL387">
            <v>-594767.64</v>
          </cell>
          <cell r="BM387">
            <v>-603246.06000000006</v>
          </cell>
          <cell r="BP387">
            <v>603246</v>
          </cell>
          <cell r="BQ387">
            <v>552747</v>
          </cell>
          <cell r="BR387">
            <v>593332</v>
          </cell>
          <cell r="BS387">
            <v>594768</v>
          </cell>
          <cell r="BT387">
            <v>592237</v>
          </cell>
          <cell r="BU387">
            <v>50499</v>
          </cell>
          <cell r="BV387">
            <v>9.0999999999999998E-2</v>
          </cell>
          <cell r="BW387">
            <v>9914</v>
          </cell>
          <cell r="BX387">
            <v>1.7000000000000001E-2</v>
          </cell>
          <cell r="BY387">
            <v>8478</v>
          </cell>
          <cell r="BZ387">
            <v>1095</v>
          </cell>
          <cell r="CA387">
            <v>2E-3</v>
          </cell>
        </row>
        <row r="388">
          <cell r="R388" t="str">
            <v>FITI</v>
          </cell>
          <cell r="S388" t="str">
            <v xml:space="preserve">- Relativos a la Inversión </v>
          </cell>
          <cell r="T388" t="str">
            <v>FICC</v>
          </cell>
          <cell r="V388">
            <v>-2764816</v>
          </cell>
          <cell r="W388">
            <v>-2880639</v>
          </cell>
          <cell r="X388">
            <v>-2803670</v>
          </cell>
          <cell r="Y388">
            <v>-2720147</v>
          </cell>
          <cell r="Z388">
            <v>-2690108</v>
          </cell>
          <cell r="AA388">
            <v>-2426857</v>
          </cell>
          <cell r="AB388">
            <v>-2423868</v>
          </cell>
          <cell r="AC388">
            <v>-2125526</v>
          </cell>
          <cell r="AD388">
            <v>-2061033</v>
          </cell>
          <cell r="AE388">
            <v>-1773611</v>
          </cell>
          <cell r="AF388">
            <v>-1764247</v>
          </cell>
          <cell r="AG388">
            <v>-1724262</v>
          </cell>
          <cell r="AH388">
            <v>-1578620</v>
          </cell>
          <cell r="AI388">
            <v>-1353603</v>
          </cell>
          <cell r="AJ388">
            <v>-1475946</v>
          </cell>
          <cell r="AK388">
            <v>-1212930</v>
          </cell>
          <cell r="AL388">
            <v>-1157908</v>
          </cell>
          <cell r="AM388">
            <v>-1072032</v>
          </cell>
          <cell r="AN388">
            <v>-1041010</v>
          </cell>
          <cell r="AO388">
            <v>-1034949</v>
          </cell>
          <cell r="AP388">
            <v>-1003721</v>
          </cell>
          <cell r="AQ388">
            <v>-956524</v>
          </cell>
          <cell r="AR388">
            <v>-942553</v>
          </cell>
          <cell r="AS388">
            <v>-1004808</v>
          </cell>
          <cell r="AT388">
            <v>-979197</v>
          </cell>
          <cell r="AU388">
            <v>-977020</v>
          </cell>
          <cell r="AV388">
            <v>-1083306</v>
          </cell>
          <cell r="AW388">
            <v>-1069017</v>
          </cell>
          <cell r="AX388">
            <v>-1030904</v>
          </cell>
          <cell r="AY388">
            <v>-935167</v>
          </cell>
          <cell r="AZ388">
            <v>-862394</v>
          </cell>
          <cell r="BA388">
            <v>-834744</v>
          </cell>
          <cell r="BB388">
            <v>-802363</v>
          </cell>
          <cell r="BC388">
            <v>-693663</v>
          </cell>
          <cell r="BD388">
            <v>-675500</v>
          </cell>
          <cell r="BE388">
            <v>-605063</v>
          </cell>
          <cell r="BF388">
            <v>-603533.02</v>
          </cell>
          <cell r="BG388">
            <v>-576343.30000000005</v>
          </cell>
          <cell r="BH388">
            <v>-580619.49</v>
          </cell>
          <cell r="BI388">
            <v>-535935.67000000004</v>
          </cell>
          <cell r="BJ388">
            <v>-567081.57999999996</v>
          </cell>
          <cell r="BK388">
            <v>-567105.30000000005</v>
          </cell>
          <cell r="BL388">
            <v>-564855.62</v>
          </cell>
          <cell r="BM388">
            <v>-573034.17000000004</v>
          </cell>
          <cell r="BN388">
            <v>576343</v>
          </cell>
          <cell r="BO388">
            <v>567105</v>
          </cell>
          <cell r="BP388">
            <v>573034</v>
          </cell>
          <cell r="BQ388">
            <v>535936</v>
          </cell>
          <cell r="BR388">
            <v>567105</v>
          </cell>
          <cell r="BS388">
            <v>564856</v>
          </cell>
          <cell r="BT388">
            <v>576343</v>
          </cell>
          <cell r="BU388">
            <v>37098</v>
          </cell>
          <cell r="BV388">
            <v>6.9000000000000006E-2</v>
          </cell>
          <cell r="BW388">
            <v>5929</v>
          </cell>
          <cell r="BX388">
            <v>0.01</v>
          </cell>
          <cell r="BY388">
            <v>8178</v>
          </cell>
        </row>
        <row r="389">
          <cell r="R389" t="str">
            <v>FIEC</v>
          </cell>
          <cell r="S389" t="str">
            <v>- de los que Relativos entidades de crédito</v>
          </cell>
          <cell r="X389">
            <v>-1069</v>
          </cell>
          <cell r="Y389">
            <v>-4291</v>
          </cell>
          <cell r="Z389">
            <v>-4667</v>
          </cell>
          <cell r="AA389">
            <v>-4667</v>
          </cell>
          <cell r="AB389">
            <v>-4667</v>
          </cell>
          <cell r="AC389">
            <v>-1082</v>
          </cell>
          <cell r="AD389">
            <v>-1072</v>
          </cell>
          <cell r="AE389">
            <v>-2154</v>
          </cell>
          <cell r="AF389">
            <v>0</v>
          </cell>
          <cell r="AG389">
            <v>-2154</v>
          </cell>
          <cell r="AH389">
            <v>-2154</v>
          </cell>
          <cell r="AI389">
            <v>-2154</v>
          </cell>
          <cell r="AJ389">
            <v>-1086</v>
          </cell>
          <cell r="AK389">
            <v>-1086</v>
          </cell>
          <cell r="AL389">
            <v>-1086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-6</v>
          </cell>
          <cell r="AV389">
            <v>-4</v>
          </cell>
          <cell r="AW389">
            <v>-22</v>
          </cell>
          <cell r="AX389">
            <v>-3</v>
          </cell>
          <cell r="AY389">
            <v>-2</v>
          </cell>
          <cell r="AZ389">
            <v>-5</v>
          </cell>
          <cell r="BA389">
            <v>-11</v>
          </cell>
          <cell r="BB389">
            <v>0</v>
          </cell>
          <cell r="BC389">
            <v>0</v>
          </cell>
          <cell r="BD389">
            <v>-6</v>
          </cell>
          <cell r="BE389">
            <v>-14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 t="str">
            <v>OK</v>
          </cell>
          <cell r="BO389" t="str">
            <v>OK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 t="e">
            <v>#DIV/0!</v>
          </cell>
          <cell r="BW389">
            <v>0</v>
          </cell>
          <cell r="BY389">
            <v>0</v>
          </cell>
        </row>
        <row r="390">
          <cell r="R390" t="str">
            <v xml:space="preserve">21005        </v>
          </cell>
          <cell r="S390" t="str">
            <v>- Relativos a los riesgos y compromisos contingentes</v>
          </cell>
          <cell r="T390">
            <v>924</v>
          </cell>
          <cell r="V390">
            <v>-16700</v>
          </cell>
          <cell r="W390">
            <v>-20836</v>
          </cell>
          <cell r="X390">
            <v>-19187</v>
          </cell>
          <cell r="Y390">
            <v>-19144</v>
          </cell>
          <cell r="Z390">
            <v>-19750</v>
          </cell>
          <cell r="AA390">
            <v>-22206</v>
          </cell>
          <cell r="AB390">
            <v>-24872</v>
          </cell>
          <cell r="AC390">
            <v>-23640</v>
          </cell>
          <cell r="AD390">
            <v>-23374</v>
          </cell>
          <cell r="AE390">
            <v>-43808</v>
          </cell>
          <cell r="AF390">
            <v>-35610</v>
          </cell>
          <cell r="AG390">
            <v>-44693</v>
          </cell>
          <cell r="AH390">
            <v>-26424</v>
          </cell>
          <cell r="AI390">
            <v>-11647</v>
          </cell>
          <cell r="AJ390">
            <v>-11924</v>
          </cell>
          <cell r="AK390">
            <v>-12222</v>
          </cell>
          <cell r="AL390">
            <v>-11823</v>
          </cell>
          <cell r="AM390">
            <v>-11907</v>
          </cell>
          <cell r="AN390">
            <v>-12712</v>
          </cell>
          <cell r="AO390">
            <v>-13403</v>
          </cell>
          <cell r="AP390">
            <v>-11728</v>
          </cell>
          <cell r="AQ390">
            <v>-7330</v>
          </cell>
          <cell r="AR390">
            <v>-7062</v>
          </cell>
          <cell r="AS390">
            <v>-8788</v>
          </cell>
          <cell r="AT390">
            <v>-8031</v>
          </cell>
          <cell r="AU390">
            <v>-10997</v>
          </cell>
          <cell r="AV390">
            <v>-10853</v>
          </cell>
          <cell r="AW390">
            <v>-9874</v>
          </cell>
          <cell r="AX390">
            <v>-9318</v>
          </cell>
          <cell r="AY390">
            <v>-7603</v>
          </cell>
          <cell r="AZ390">
            <v>-8351</v>
          </cell>
          <cell r="BA390">
            <v>-9075</v>
          </cell>
          <cell r="BB390">
            <v>-7538</v>
          </cell>
          <cell r="BC390">
            <v>-9002</v>
          </cell>
          <cell r="BD390">
            <v>-8715</v>
          </cell>
          <cell r="BE390">
            <v>-10259</v>
          </cell>
          <cell r="BF390">
            <v>-8769.4500000000007</v>
          </cell>
          <cell r="BG390">
            <v>-10198.94</v>
          </cell>
          <cell r="BH390">
            <v>-9724.52</v>
          </cell>
          <cell r="BI390">
            <v>-10872.88</v>
          </cell>
          <cell r="BJ390">
            <v>-11374.03</v>
          </cell>
          <cell r="BK390">
            <v>-15079.14</v>
          </cell>
          <cell r="BL390">
            <v>-18429.740000000002</v>
          </cell>
          <cell r="BM390">
            <v>-16509.52</v>
          </cell>
          <cell r="BP390">
            <v>16510</v>
          </cell>
          <cell r="BQ390">
            <v>10873</v>
          </cell>
          <cell r="BR390">
            <v>15079</v>
          </cell>
          <cell r="BS390">
            <v>18430</v>
          </cell>
          <cell r="BT390">
            <v>10199</v>
          </cell>
          <cell r="BU390">
            <v>5637</v>
          </cell>
          <cell r="BV390">
            <v>0.51800000000000002</v>
          </cell>
          <cell r="BW390">
            <v>1431</v>
          </cell>
          <cell r="BY390">
            <v>-1920</v>
          </cell>
        </row>
        <row r="391">
          <cell r="R391" t="str">
            <v xml:space="preserve">1040201      </v>
          </cell>
          <cell r="S391" t="str">
            <v>- Relativo a intermediarios financieros y a Cartera Renta Fija</v>
          </cell>
          <cell r="T391">
            <v>310</v>
          </cell>
          <cell r="V391">
            <v>-4805</v>
          </cell>
          <cell r="W391">
            <v>-1057</v>
          </cell>
          <cell r="X391">
            <v>-629</v>
          </cell>
          <cell r="Y391">
            <v>-2471</v>
          </cell>
          <cell r="Z391">
            <v>-2664</v>
          </cell>
          <cell r="AA391">
            <v>-2698</v>
          </cell>
          <cell r="AB391">
            <v>-7181</v>
          </cell>
          <cell r="AC391">
            <v>-4592</v>
          </cell>
          <cell r="AD391">
            <v>-74</v>
          </cell>
          <cell r="AE391">
            <v>-2302</v>
          </cell>
          <cell r="AF391">
            <v>-1714</v>
          </cell>
          <cell r="AG391">
            <v>-5100</v>
          </cell>
          <cell r="AH391">
            <v>-4957</v>
          </cell>
          <cell r="AI391">
            <v>-4815</v>
          </cell>
          <cell r="AJ391">
            <v>-6108</v>
          </cell>
          <cell r="AK391">
            <v>-4516</v>
          </cell>
          <cell r="AL391">
            <v>-4648</v>
          </cell>
          <cell r="AM391">
            <v>-4774</v>
          </cell>
          <cell r="AN391">
            <v>-4940</v>
          </cell>
          <cell r="AO391">
            <v>-5216</v>
          </cell>
          <cell r="AP391">
            <v>-5183</v>
          </cell>
          <cell r="AQ391">
            <v>-5249</v>
          </cell>
          <cell r="AR391">
            <v>-5149</v>
          </cell>
          <cell r="AS391">
            <v>-5466</v>
          </cell>
          <cell r="AT391">
            <v>-5522</v>
          </cell>
          <cell r="AU391">
            <v>-5535</v>
          </cell>
          <cell r="AV391">
            <v>-5450</v>
          </cell>
          <cell r="AW391">
            <v>-5460</v>
          </cell>
          <cell r="AX391">
            <v>-5431</v>
          </cell>
          <cell r="AY391">
            <v>-5476</v>
          </cell>
          <cell r="AZ391">
            <v>-5436</v>
          </cell>
          <cell r="BA391">
            <v>-5460</v>
          </cell>
          <cell r="BB391">
            <v>-5508</v>
          </cell>
          <cell r="BC391">
            <v>-5507</v>
          </cell>
          <cell r="BD391">
            <v>-5495</v>
          </cell>
          <cell r="BE391">
            <v>-7967</v>
          </cell>
          <cell r="BF391">
            <v>-14103.53</v>
          </cell>
          <cell r="BG391">
            <v>-5682.52</v>
          </cell>
          <cell r="BH391">
            <v>-5626.96</v>
          </cell>
          <cell r="BI391">
            <v>-5932.88</v>
          </cell>
          <cell r="BJ391">
            <v>-8732.89</v>
          </cell>
          <cell r="BK391">
            <v>-11140.25</v>
          </cell>
          <cell r="BL391">
            <v>-11476.06</v>
          </cell>
          <cell r="BM391">
            <v>-13693.72</v>
          </cell>
          <cell r="BP391">
            <v>13694</v>
          </cell>
          <cell r="BQ391">
            <v>5933</v>
          </cell>
          <cell r="BR391">
            <v>11140</v>
          </cell>
          <cell r="BS391">
            <v>11476</v>
          </cell>
          <cell r="BT391">
            <v>5683</v>
          </cell>
          <cell r="BU391">
            <v>7761</v>
          </cell>
          <cell r="BV391">
            <v>1.3080000000000001</v>
          </cell>
          <cell r="BW391">
            <v>2554</v>
          </cell>
          <cell r="BY391">
            <v>2218</v>
          </cell>
        </row>
        <row r="392">
          <cell r="R392" t="str">
            <v>fiecsee</v>
          </cell>
          <cell r="S392" t="str">
            <v>- Relativo a saldos de efectivo EC</v>
          </cell>
          <cell r="BB392">
            <v>-3</v>
          </cell>
          <cell r="BC392">
            <v>-7</v>
          </cell>
          <cell r="BD392">
            <v>0</v>
          </cell>
          <cell r="BE392">
            <v>0</v>
          </cell>
          <cell r="BF392">
            <v>-28.7</v>
          </cell>
          <cell r="BG392">
            <v>-12.54</v>
          </cell>
          <cell r="BH392">
            <v>-30.86</v>
          </cell>
          <cell r="BI392">
            <v>-5.69</v>
          </cell>
          <cell r="BJ392">
            <v>-6.99</v>
          </cell>
          <cell r="BK392">
            <v>-7.52</v>
          </cell>
          <cell r="BL392">
            <v>-6.22</v>
          </cell>
          <cell r="BM392">
            <v>-8.65</v>
          </cell>
        </row>
        <row r="393">
          <cell r="R393" t="str">
            <v>21005 rgc</v>
          </cell>
          <cell r="S393" t="str">
            <v>- Relativos a los riesgos contingentes</v>
          </cell>
          <cell r="AM393">
            <v>-9736</v>
          </cell>
          <cell r="AN393">
            <v>-10386</v>
          </cell>
          <cell r="AO393">
            <v>-10883</v>
          </cell>
          <cell r="AP393">
            <v>-9388</v>
          </cell>
          <cell r="AQ393">
            <v>-4820</v>
          </cell>
          <cell r="AR393">
            <v>-4530</v>
          </cell>
          <cell r="AS393">
            <v>-4573</v>
          </cell>
          <cell r="AT393">
            <v>-4364</v>
          </cell>
          <cell r="AU393">
            <v>-7261</v>
          </cell>
          <cell r="AV393">
            <v>-7208</v>
          </cell>
          <cell r="AW393">
            <v>-7090</v>
          </cell>
          <cell r="AX393">
            <v>-6292</v>
          </cell>
          <cell r="AY393">
            <v>-3959</v>
          </cell>
          <cell r="AZ393">
            <v>-4705</v>
          </cell>
          <cell r="BA393">
            <v>-5305</v>
          </cell>
          <cell r="BB393">
            <v>-4235</v>
          </cell>
          <cell r="BC393">
            <v>-5409</v>
          </cell>
          <cell r="BD393">
            <v>-5671</v>
          </cell>
          <cell r="BE393">
            <v>-5454</v>
          </cell>
          <cell r="BF393">
            <v>-5177</v>
          </cell>
          <cell r="BG393">
            <v>-6375</v>
          </cell>
          <cell r="BH393">
            <v>-5706</v>
          </cell>
          <cell r="BI393">
            <v>-6331</v>
          </cell>
          <cell r="BJ393">
            <v>-6062</v>
          </cell>
          <cell r="BK393">
            <v>-6479</v>
          </cell>
          <cell r="BL393">
            <v>-7870</v>
          </cell>
          <cell r="BM393">
            <v>-7236</v>
          </cell>
        </row>
        <row r="394">
          <cell r="R394" t="str">
            <v>RiToT</v>
          </cell>
          <cell r="S394" t="str">
            <v>Riesgo Totales</v>
          </cell>
          <cell r="X394">
            <v>5783253</v>
          </cell>
          <cell r="Y394">
            <v>5614196</v>
          </cell>
          <cell r="Z394">
            <v>5486302</v>
          </cell>
          <cell r="AA394">
            <v>5214646</v>
          </cell>
          <cell r="AB394">
            <v>5081435</v>
          </cell>
          <cell r="AC394">
            <v>4565527</v>
          </cell>
          <cell r="AD394">
            <v>4377281</v>
          </cell>
          <cell r="AE394">
            <v>4223285</v>
          </cell>
          <cell r="AF394">
            <v>4124549</v>
          </cell>
          <cell r="AG394">
            <v>3895345</v>
          </cell>
          <cell r="AH394">
            <v>3704016</v>
          </cell>
          <cell r="AI394">
            <v>3370146</v>
          </cell>
          <cell r="AJ394">
            <v>3174083</v>
          </cell>
          <cell r="AK394">
            <v>2744696</v>
          </cell>
          <cell r="AL394">
            <v>2639027</v>
          </cell>
          <cell r="AM394">
            <v>2465218</v>
          </cell>
          <cell r="AN394">
            <v>2372564</v>
          </cell>
          <cell r="AO394">
            <v>2214663</v>
          </cell>
          <cell r="AP394">
            <v>2119104</v>
          </cell>
          <cell r="AQ394">
            <v>1955938</v>
          </cell>
          <cell r="AR394">
            <v>1900638</v>
          </cell>
          <cell r="AS394">
            <v>1813225</v>
          </cell>
          <cell r="AT394">
            <v>1754810</v>
          </cell>
          <cell r="AU394">
            <v>1666888</v>
          </cell>
          <cell r="AV394">
            <v>1566417</v>
          </cell>
          <cell r="AW394">
            <v>1486388</v>
          </cell>
          <cell r="AX394">
            <v>1411294</v>
          </cell>
          <cell r="AY394">
            <v>1316949</v>
          </cell>
          <cell r="AZ394">
            <v>1193340</v>
          </cell>
          <cell r="BA394">
            <v>1125608</v>
          </cell>
          <cell r="BB394">
            <v>1100547</v>
          </cell>
          <cell r="BC394">
            <v>1018838</v>
          </cell>
          <cell r="BD394">
            <v>961894</v>
          </cell>
          <cell r="BE394">
            <v>885344</v>
          </cell>
          <cell r="BF394">
            <v>863660.24</v>
          </cell>
          <cell r="BG394">
            <v>783666.81</v>
          </cell>
          <cell r="BH394">
            <v>774403.18</v>
          </cell>
          <cell r="BI394">
            <v>782224.94</v>
          </cell>
          <cell r="BJ394">
            <v>813996.38</v>
          </cell>
          <cell r="BK394">
            <v>791051.63</v>
          </cell>
          <cell r="BL394">
            <v>764152.83</v>
          </cell>
          <cell r="BM394">
            <v>767200.82</v>
          </cell>
          <cell r="BP394">
            <v>767201</v>
          </cell>
          <cell r="BQ394">
            <v>782225</v>
          </cell>
          <cell r="BR394">
            <v>791052</v>
          </cell>
          <cell r="BS394">
            <v>764153</v>
          </cell>
          <cell r="BT394">
            <v>783667</v>
          </cell>
          <cell r="BU394">
            <v>-15024</v>
          </cell>
          <cell r="BV394">
            <v>-1.9E-2</v>
          </cell>
          <cell r="BW394">
            <v>-23851</v>
          </cell>
          <cell r="BY394">
            <v>3048</v>
          </cell>
        </row>
        <row r="395">
          <cell r="AF395">
            <v>-1764247</v>
          </cell>
          <cell r="AG395">
            <v>-1722108</v>
          </cell>
          <cell r="AH395">
            <v>-1576466</v>
          </cell>
          <cell r="AI395">
            <v>-1351449</v>
          </cell>
          <cell r="AJ395">
            <v>-1474860</v>
          </cell>
          <cell r="AK395">
            <v>-1211844</v>
          </cell>
          <cell r="AL395">
            <v>-1156822</v>
          </cell>
          <cell r="AM395">
            <v>-1072032</v>
          </cell>
          <cell r="AN395">
            <v>-1041010</v>
          </cell>
          <cell r="AO395">
            <v>-1034949</v>
          </cell>
          <cell r="AP395">
            <v>-1003721</v>
          </cell>
          <cell r="AQ395">
            <v>-956524</v>
          </cell>
          <cell r="AR395">
            <v>-942553</v>
          </cell>
          <cell r="AS395">
            <v>-1004808</v>
          </cell>
          <cell r="AT395">
            <v>-979197</v>
          </cell>
          <cell r="AU395">
            <v>-977014</v>
          </cell>
          <cell r="AV395">
            <v>-1083302</v>
          </cell>
          <cell r="AW395">
            <v>-1068995</v>
          </cell>
          <cell r="AX395">
            <v>-1030901</v>
          </cell>
          <cell r="AY395">
            <v>-935165</v>
          </cell>
          <cell r="AZ395">
            <v>-862389</v>
          </cell>
          <cell r="BA395">
            <v>-834733</v>
          </cell>
          <cell r="BB395">
            <v>-802363</v>
          </cell>
          <cell r="BC395">
            <v>-693663</v>
          </cell>
          <cell r="BD395">
            <v>-675494</v>
          </cell>
          <cell r="BE395">
            <v>-605049</v>
          </cell>
          <cell r="BF395">
            <v>-603533.02</v>
          </cell>
          <cell r="BG395">
            <v>-576343.30000000005</v>
          </cell>
          <cell r="BH395">
            <v>-580619.49</v>
          </cell>
          <cell r="BI395">
            <v>-535935.67000000004</v>
          </cell>
          <cell r="BJ395">
            <v>-567081.57999999996</v>
          </cell>
          <cell r="BK395">
            <v>-567105.30000000005</v>
          </cell>
          <cell r="BL395">
            <v>-564855.62</v>
          </cell>
          <cell r="BM395">
            <v>-573034.17000000004</v>
          </cell>
          <cell r="BP395">
            <v>-573034</v>
          </cell>
          <cell r="BQ395">
            <v>-535936</v>
          </cell>
          <cell r="BR395">
            <v>-567105</v>
          </cell>
          <cell r="BS395">
            <v>-564856</v>
          </cell>
          <cell r="BT395">
            <v>-576343</v>
          </cell>
          <cell r="BU395">
            <v>-37098</v>
          </cell>
          <cell r="BV395">
            <v>6.9000000000000006E-2</v>
          </cell>
          <cell r="BW395">
            <v>-5929</v>
          </cell>
          <cell r="BY395">
            <v>-8178</v>
          </cell>
        </row>
        <row r="396">
          <cell r="R396" t="str">
            <v>Generica</v>
          </cell>
          <cell r="S396" t="str">
            <v>Genérica</v>
          </cell>
          <cell r="X396">
            <v>85733</v>
          </cell>
          <cell r="Y396">
            <v>83593</v>
          </cell>
          <cell r="Z396">
            <v>104906</v>
          </cell>
          <cell r="AA396">
            <v>49806</v>
          </cell>
          <cell r="AB396">
            <v>79322</v>
          </cell>
          <cell r="AC396">
            <v>40941</v>
          </cell>
          <cell r="AD396">
            <v>32356</v>
          </cell>
          <cell r="AE396">
            <v>334414</v>
          </cell>
          <cell r="AF396">
            <v>339411</v>
          </cell>
          <cell r="AG396">
            <v>343477</v>
          </cell>
          <cell r="AH396">
            <v>307450</v>
          </cell>
          <cell r="AI396">
            <v>185891</v>
          </cell>
          <cell r="AJ396">
            <v>0</v>
          </cell>
          <cell r="AK396">
            <v>0</v>
          </cell>
          <cell r="AL396">
            <v>0</v>
          </cell>
          <cell r="AM396">
            <v>74277</v>
          </cell>
          <cell r="AN396">
            <v>71414</v>
          </cell>
          <cell r="AO396">
            <v>68701</v>
          </cell>
          <cell r="AP396">
            <v>78235</v>
          </cell>
          <cell r="AQ396">
            <v>73115</v>
          </cell>
          <cell r="AR396">
            <v>70715</v>
          </cell>
          <cell r="AS396">
            <v>151287</v>
          </cell>
          <cell r="AT396">
            <v>151053</v>
          </cell>
          <cell r="AU396">
            <v>137992</v>
          </cell>
          <cell r="AV396">
            <v>215116</v>
          </cell>
          <cell r="AW396">
            <v>183007</v>
          </cell>
          <cell r="AX396">
            <v>171421</v>
          </cell>
          <cell r="AY396">
            <v>130727</v>
          </cell>
          <cell r="AZ396">
            <v>135732</v>
          </cell>
          <cell r="BA396">
            <v>144733</v>
          </cell>
          <cell r="BB396">
            <v>137892</v>
          </cell>
          <cell r="BC396">
            <v>139945</v>
          </cell>
          <cell r="BD396">
            <v>146843</v>
          </cell>
          <cell r="BE396">
            <v>146506</v>
          </cell>
          <cell r="BF396">
            <v>164719</v>
          </cell>
          <cell r="BG396">
            <v>148921</v>
          </cell>
          <cell r="BH396">
            <v>154208</v>
          </cell>
          <cell r="BI396">
            <v>104018</v>
          </cell>
          <cell r="BJ396">
            <v>107846</v>
          </cell>
          <cell r="BK396">
            <v>95448</v>
          </cell>
          <cell r="BL396">
            <v>96008</v>
          </cell>
          <cell r="BM396">
            <v>100650.55</v>
          </cell>
          <cell r="BP396">
            <v>100651</v>
          </cell>
          <cell r="BQ396">
            <v>104018</v>
          </cell>
          <cell r="BR396">
            <v>95448</v>
          </cell>
          <cell r="BS396">
            <v>96008</v>
          </cell>
          <cell r="BT396">
            <v>148921</v>
          </cell>
          <cell r="BU396">
            <v>-3367</v>
          </cell>
          <cell r="BV396">
            <v>-3.2000000000000001E-2</v>
          </cell>
          <cell r="BW396">
            <v>5203</v>
          </cell>
          <cell r="BX396">
            <v>5.5E-2</v>
          </cell>
          <cell r="BY396">
            <v>4643</v>
          </cell>
        </row>
        <row r="397">
          <cell r="R397" t="str">
            <v>Específica</v>
          </cell>
          <cell r="S397" t="str">
            <v xml:space="preserve">Específica </v>
          </cell>
          <cell r="X397">
            <v>2737753</v>
          </cell>
          <cell r="Y397">
            <v>2658169</v>
          </cell>
          <cell r="Z397">
            <v>2607616</v>
          </cell>
          <cell r="AA397">
            <v>2401955</v>
          </cell>
          <cell r="AB397">
            <v>2376599</v>
          </cell>
          <cell r="AC397">
            <v>2112817</v>
          </cell>
          <cell r="AD397">
            <v>2052125</v>
          </cell>
          <cell r="AE397">
            <v>1485307</v>
          </cell>
          <cell r="AF397">
            <v>1462160</v>
          </cell>
          <cell r="AG397">
            <v>1430578</v>
          </cell>
          <cell r="AH397">
            <v>1302551</v>
          </cell>
          <cell r="AI397">
            <v>1184174</v>
          </cell>
          <cell r="AJ397">
            <v>74551</v>
          </cell>
          <cell r="AK397">
            <v>62645</v>
          </cell>
          <cell r="AL397">
            <v>75946</v>
          </cell>
          <cell r="AM397">
            <v>106834</v>
          </cell>
          <cell r="AN397">
            <v>101265</v>
          </cell>
          <cell r="AO397">
            <v>99608</v>
          </cell>
          <cell r="AP397">
            <v>98367</v>
          </cell>
          <cell r="AQ397">
            <v>134345</v>
          </cell>
          <cell r="AR397">
            <v>120303</v>
          </cell>
          <cell r="AS397">
            <v>118284</v>
          </cell>
          <cell r="AT397">
            <v>106073</v>
          </cell>
          <cell r="AU397">
            <v>112893</v>
          </cell>
          <cell r="AV397">
            <v>122639</v>
          </cell>
          <cell r="AW397">
            <v>120083</v>
          </cell>
          <cell r="AX397">
            <v>126170</v>
          </cell>
          <cell r="AY397">
            <v>116507</v>
          </cell>
          <cell r="AZ397">
            <v>113096</v>
          </cell>
          <cell r="BA397">
            <v>111125</v>
          </cell>
          <cell r="BB397">
            <v>108573</v>
          </cell>
          <cell r="BC397">
            <v>102906</v>
          </cell>
          <cell r="BD397">
            <v>102130</v>
          </cell>
          <cell r="BE397">
            <v>112191</v>
          </cell>
          <cell r="BF397">
            <v>103408</v>
          </cell>
          <cell r="BG397">
            <v>130576</v>
          </cell>
          <cell r="BH397">
            <v>134145</v>
          </cell>
          <cell r="BI397">
            <v>142616</v>
          </cell>
          <cell r="BJ397">
            <v>134472</v>
          </cell>
          <cell r="BK397">
            <v>124728</v>
          </cell>
          <cell r="BL397">
            <v>118354</v>
          </cell>
          <cell r="BM397">
            <v>105556.8</v>
          </cell>
          <cell r="BP397">
            <v>105557</v>
          </cell>
          <cell r="BQ397">
            <v>142616</v>
          </cell>
          <cell r="BR397">
            <v>124728</v>
          </cell>
          <cell r="BS397">
            <v>118354</v>
          </cell>
          <cell r="BT397">
            <v>130576</v>
          </cell>
          <cell r="BU397">
            <v>-37059</v>
          </cell>
          <cell r="BV397">
            <v>-0.26</v>
          </cell>
          <cell r="BW397">
            <v>-19171</v>
          </cell>
          <cell r="BX397">
            <v>-0.154</v>
          </cell>
          <cell r="BY397">
            <v>-12797</v>
          </cell>
        </row>
        <row r="398">
          <cell r="R398" t="str">
            <v>CobPRANP</v>
          </cell>
          <cell r="S398" t="str">
            <v>Cobertura Inversión (incluye cartera corporativa)</v>
          </cell>
          <cell r="AA398">
            <v>-2426857</v>
          </cell>
          <cell r="AB398">
            <v>-2423868</v>
          </cell>
          <cell r="AC398">
            <v>-2125526</v>
          </cell>
          <cell r="AD398">
            <v>-2061033</v>
          </cell>
          <cell r="AE398">
            <v>-1773611</v>
          </cell>
          <cell r="AF398">
            <v>-1764247</v>
          </cell>
          <cell r="AG398">
            <v>-1724262</v>
          </cell>
          <cell r="AH398">
            <v>-1578620</v>
          </cell>
          <cell r="AI398">
            <v>-1353603</v>
          </cell>
          <cell r="AJ398">
            <v>-1475946</v>
          </cell>
          <cell r="AK398">
            <v>-1212930</v>
          </cell>
          <cell r="AL398">
            <v>-1157908</v>
          </cell>
          <cell r="AM398">
            <v>-1072032</v>
          </cell>
          <cell r="AN398">
            <v>-1041010</v>
          </cell>
          <cell r="AO398">
            <v>-1034949</v>
          </cell>
          <cell r="AP398">
            <v>-1003721</v>
          </cell>
          <cell r="AQ398">
            <v>-956524</v>
          </cell>
          <cell r="AR398">
            <v>-942553</v>
          </cell>
          <cell r="AS398">
            <v>-1004808</v>
          </cell>
          <cell r="AT398">
            <v>-979197</v>
          </cell>
          <cell r="AU398">
            <v>-977020</v>
          </cell>
          <cell r="AV398">
            <v>-1083306</v>
          </cell>
          <cell r="AW398">
            <v>-1069017</v>
          </cell>
          <cell r="AX398">
            <v>-1030904</v>
          </cell>
          <cell r="AY398">
            <v>-935167</v>
          </cell>
          <cell r="AZ398">
            <v>-862394</v>
          </cell>
          <cell r="BA398">
            <v>-834744</v>
          </cell>
          <cell r="BB398">
            <v>-802363</v>
          </cell>
          <cell r="BC398">
            <v>-693663</v>
          </cell>
          <cell r="BD398">
            <v>-675500</v>
          </cell>
          <cell r="BE398">
            <v>-607585</v>
          </cell>
          <cell r="BF398">
            <v>-612055</v>
          </cell>
          <cell r="BG398">
            <v>-576343.27</v>
          </cell>
          <cell r="BH398">
            <v>-580619</v>
          </cell>
          <cell r="BI398">
            <v>-535936</v>
          </cell>
          <cell r="BJ398">
            <v>-567082</v>
          </cell>
          <cell r="BK398">
            <v>-567105</v>
          </cell>
          <cell r="BL398">
            <v>-564856</v>
          </cell>
          <cell r="BM398">
            <v>-573034</v>
          </cell>
        </row>
        <row r="399">
          <cell r="S399" t="str">
            <v>Comprobación apartados generica/específica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-1419427</v>
          </cell>
          <cell r="AK399">
            <v>-1167023</v>
          </cell>
          <cell r="AL399">
            <v>-1098433</v>
          </cell>
          <cell r="AM399">
            <v>-907602</v>
          </cell>
          <cell r="AN399">
            <v>-885983</v>
          </cell>
          <cell r="AO399">
            <v>-885259</v>
          </cell>
          <cell r="AP399">
            <v>-844030</v>
          </cell>
          <cell r="AQ399">
            <v>-761643</v>
          </cell>
          <cell r="AR399">
            <v>-763746</v>
          </cell>
          <cell r="AS399">
            <v>-749491</v>
          </cell>
          <cell r="AT399">
            <v>-735624</v>
          </cell>
          <cell r="AU399">
            <v>-742667</v>
          </cell>
          <cell r="AV399">
            <v>-761854</v>
          </cell>
          <cell r="AW399">
            <v>-781261</v>
          </cell>
          <cell r="AX399">
            <v>-748062</v>
          </cell>
          <cell r="AY399">
            <v>-701012</v>
          </cell>
          <cell r="AZ399">
            <v>-627353</v>
          </cell>
          <cell r="BA399">
            <v>-593421</v>
          </cell>
          <cell r="BB399">
            <v>-568947</v>
          </cell>
          <cell r="BC399">
            <v>-465328</v>
          </cell>
          <cell r="BD399">
            <v>-440737</v>
          </cell>
          <cell r="BE399">
            <v>-364592</v>
          </cell>
          <cell r="BF399">
            <v>-358308</v>
          </cell>
          <cell r="BG399">
            <v>-312740</v>
          </cell>
          <cell r="BH399">
            <v>-307649</v>
          </cell>
          <cell r="BI399">
            <v>-306113</v>
          </cell>
          <cell r="BJ399">
            <v>-344877</v>
          </cell>
          <cell r="BK399">
            <v>-373156</v>
          </cell>
          <cell r="BL399">
            <v>-380406</v>
          </cell>
          <cell r="BM399">
            <v>-397039</v>
          </cell>
          <cell r="BP399">
            <v>-397039</v>
          </cell>
          <cell r="BQ399">
            <v>-306113</v>
          </cell>
          <cell r="BR399">
            <v>-373156</v>
          </cell>
          <cell r="BS399">
            <v>-380406</v>
          </cell>
          <cell r="BT399">
            <v>-312740</v>
          </cell>
          <cell r="BU399">
            <v>-90926</v>
          </cell>
          <cell r="BV399">
            <v>0.29699999999999999</v>
          </cell>
          <cell r="BW399">
            <v>-23883</v>
          </cell>
        </row>
        <row r="400">
          <cell r="S400" t="str">
            <v>Comprobación con hoja de coberturas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0</v>
          </cell>
          <cell r="AX400">
            <v>0</v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</row>
        <row r="401">
          <cell r="AE401">
            <v>2042778</v>
          </cell>
          <cell r="AF401">
            <v>2041444</v>
          </cell>
          <cell r="AG401">
            <v>2016526</v>
          </cell>
          <cell r="AH401">
            <v>2086756</v>
          </cell>
          <cell r="AI401">
            <v>2055026</v>
          </cell>
          <cell r="AJ401">
            <v>2043602</v>
          </cell>
          <cell r="AK401">
            <v>1982686</v>
          </cell>
          <cell r="AL401">
            <v>1924856</v>
          </cell>
          <cell r="AM401">
            <v>1866561</v>
          </cell>
          <cell r="AN401">
            <v>1848934</v>
          </cell>
          <cell r="AO401">
            <v>1860536</v>
          </cell>
          <cell r="AP401">
            <v>1827261</v>
          </cell>
          <cell r="AQ401">
            <v>1764181</v>
          </cell>
          <cell r="AR401">
            <v>1782028</v>
          </cell>
          <cell r="AS401">
            <v>1824624</v>
          </cell>
          <cell r="AT401">
            <v>1856722</v>
          </cell>
          <cell r="AU401">
            <v>1830009</v>
          </cell>
          <cell r="AV401">
            <v>2015691</v>
          </cell>
          <cell r="AW401">
            <v>1908766</v>
          </cell>
          <cell r="AX401">
            <v>1836118</v>
          </cell>
          <cell r="AY401">
            <v>1453638</v>
          </cell>
          <cell r="AZ401">
            <v>1476461</v>
          </cell>
          <cell r="BA401">
            <v>1418200</v>
          </cell>
          <cell r="BB401">
            <v>1402865</v>
          </cell>
          <cell r="BC401">
            <v>1248075</v>
          </cell>
          <cell r="BD401">
            <v>1236154</v>
          </cell>
          <cell r="BE401">
            <v>1233838</v>
          </cell>
          <cell r="BF401">
            <v>1226303.3899999999</v>
          </cell>
          <cell r="BG401">
            <v>1175229.08</v>
          </cell>
          <cell r="BH401" t="e">
            <v>#N/A</v>
          </cell>
          <cell r="BI401" t="e">
            <v>#N/A</v>
          </cell>
          <cell r="BJ401" t="e">
            <v>#N/A</v>
          </cell>
          <cell r="BK401" t="e">
            <v>#N/A</v>
          </cell>
          <cell r="BL401" t="e">
            <v>#N/A</v>
          </cell>
          <cell r="BM401" t="e">
            <v>#N/A</v>
          </cell>
        </row>
        <row r="402">
          <cell r="AE402">
            <v>4091985</v>
          </cell>
          <cell r="AF402">
            <v>4074389</v>
          </cell>
          <cell r="AG402">
            <v>4053824</v>
          </cell>
          <cell r="AH402">
            <v>4108489</v>
          </cell>
          <cell r="AI402">
            <v>3984712</v>
          </cell>
          <cell r="AJ402">
            <v>3958455</v>
          </cell>
          <cell r="AK402">
            <v>3844526</v>
          </cell>
          <cell r="AL402">
            <v>3750917</v>
          </cell>
          <cell r="AM402">
            <v>3623684</v>
          </cell>
          <cell r="AN402">
            <v>3580114</v>
          </cell>
          <cell r="AO402">
            <v>3545310</v>
          </cell>
          <cell r="AP402">
            <v>3482688</v>
          </cell>
          <cell r="AQ402">
            <v>3351932</v>
          </cell>
          <cell r="AR402">
            <v>3367365</v>
          </cell>
          <cell r="AS402">
            <v>3388453</v>
          </cell>
          <cell r="AT402">
            <v>3386989</v>
          </cell>
          <cell r="AU402">
            <v>3333822</v>
          </cell>
          <cell r="AV402">
            <v>3289620</v>
          </cell>
          <cell r="AW402">
            <v>3138259</v>
          </cell>
          <cell r="AX402">
            <v>3015052</v>
          </cell>
          <cell r="AY402">
            <v>2381515</v>
          </cell>
          <cell r="AZ402">
            <v>2313607</v>
          </cell>
          <cell r="BA402">
            <v>2203668</v>
          </cell>
          <cell r="BB402">
            <v>2152556</v>
          </cell>
          <cell r="BC402">
            <v>1902641</v>
          </cell>
          <cell r="BD402">
            <v>1847879</v>
          </cell>
          <cell r="BE402">
            <v>1769700</v>
          </cell>
          <cell r="BF402">
            <v>1689521.6</v>
          </cell>
          <cell r="BG402">
            <v>1546636.18</v>
          </cell>
          <cell r="BH402" t="e">
            <v>#N/A</v>
          </cell>
          <cell r="BI402" t="e">
            <v>#N/A</v>
          </cell>
          <cell r="BJ402" t="e">
            <v>#N/A</v>
          </cell>
          <cell r="BK402" t="e">
            <v>#N/A</v>
          </cell>
          <cell r="BL402" t="e">
            <v>#N/A</v>
          </cell>
          <cell r="BM402" t="e">
            <v>#N/A</v>
          </cell>
        </row>
        <row r="403"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 t="e">
            <v>#N/A</v>
          </cell>
          <cell r="BI403" t="e">
            <v>#N/A</v>
          </cell>
          <cell r="BJ403" t="e">
            <v>#N/A</v>
          </cell>
          <cell r="BK403" t="e">
            <v>#N/A</v>
          </cell>
          <cell r="BL403" t="e">
            <v>#N/A</v>
          </cell>
          <cell r="BM403" t="e">
            <v>#N/A</v>
          </cell>
        </row>
        <row r="404">
          <cell r="X404">
            <v>0</v>
          </cell>
          <cell r="Y404">
            <v>0</v>
          </cell>
          <cell r="Z404">
            <v>0</v>
          </cell>
          <cell r="AA404">
            <v>-122288</v>
          </cell>
          <cell r="AB404">
            <v>-122180</v>
          </cell>
          <cell r="AC404">
            <v>-122180</v>
          </cell>
          <cell r="AD404">
            <v>-121909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20739</v>
          </cell>
          <cell r="AQ404">
            <v>20739</v>
          </cell>
          <cell r="AR404">
            <v>20748</v>
          </cell>
          <cell r="AS404">
            <v>20749</v>
          </cell>
          <cell r="AT404">
            <v>20773</v>
          </cell>
          <cell r="AU404">
            <v>20773</v>
          </cell>
          <cell r="AV404">
            <v>20853</v>
          </cell>
          <cell r="AW404">
            <v>20829</v>
          </cell>
          <cell r="AX404">
            <v>20846</v>
          </cell>
          <cell r="AY404">
            <v>21513</v>
          </cell>
          <cell r="AZ404">
            <v>20896</v>
          </cell>
          <cell r="BA404">
            <v>20881</v>
          </cell>
          <cell r="BB404">
            <v>20882</v>
          </cell>
          <cell r="BC404">
            <v>21394</v>
          </cell>
          <cell r="BD404">
            <v>24779</v>
          </cell>
          <cell r="BE404">
            <v>26329</v>
          </cell>
          <cell r="BF404">
            <v>25815.42</v>
          </cell>
          <cell r="BG404">
            <v>25853.040000000001</v>
          </cell>
          <cell r="BH404">
            <v>25388.06</v>
          </cell>
          <cell r="BI404">
            <v>25388.06</v>
          </cell>
          <cell r="BJ404">
            <v>25388.13</v>
          </cell>
          <cell r="BK404">
            <v>25286.92</v>
          </cell>
          <cell r="BL404">
            <v>25286.93</v>
          </cell>
          <cell r="BM404">
            <v>24925.5</v>
          </cell>
          <cell r="BP404">
            <v>24926</v>
          </cell>
          <cell r="BQ404">
            <v>25388</v>
          </cell>
          <cell r="BR404">
            <v>25287</v>
          </cell>
          <cell r="BS404">
            <v>25287</v>
          </cell>
          <cell r="BT404">
            <v>25853</v>
          </cell>
          <cell r="BU404">
            <v>-462</v>
          </cell>
          <cell r="BW404">
            <v>-361</v>
          </cell>
          <cell r="BY404">
            <v>-361</v>
          </cell>
        </row>
        <row r="405">
          <cell r="R405" t="str">
            <v>titdud</v>
          </cell>
          <cell r="S405" t="str">
            <v>Titulizados dudosos</v>
          </cell>
          <cell r="X405">
            <v>7443</v>
          </cell>
          <cell r="Y405">
            <v>7601</v>
          </cell>
          <cell r="Z405">
            <v>7320</v>
          </cell>
          <cell r="AA405">
            <v>7459</v>
          </cell>
          <cell r="AB405">
            <v>7477</v>
          </cell>
          <cell r="AC405">
            <v>7017</v>
          </cell>
          <cell r="AD405">
            <v>6881</v>
          </cell>
          <cell r="AE405">
            <v>6998</v>
          </cell>
          <cell r="AF405">
            <v>6824</v>
          </cell>
          <cell r="AG405">
            <v>6513</v>
          </cell>
          <cell r="AH405">
            <v>6309</v>
          </cell>
          <cell r="AI405">
            <v>4497</v>
          </cell>
          <cell r="AJ405">
            <v>4081</v>
          </cell>
          <cell r="AK405">
            <v>3607</v>
          </cell>
          <cell r="AL405">
            <v>3487</v>
          </cell>
          <cell r="AM405">
            <v>2480</v>
          </cell>
          <cell r="AN405">
            <v>2475</v>
          </cell>
          <cell r="AO405">
            <v>2452</v>
          </cell>
          <cell r="AP405">
            <v>1215</v>
          </cell>
          <cell r="AQ405">
            <v>1213</v>
          </cell>
          <cell r="AR405">
            <v>1184</v>
          </cell>
          <cell r="AS405">
            <v>1183</v>
          </cell>
          <cell r="AT405">
            <v>1141</v>
          </cell>
          <cell r="AU405">
            <v>1056</v>
          </cell>
          <cell r="AV405">
            <v>1078</v>
          </cell>
          <cell r="AW405">
            <v>1088</v>
          </cell>
          <cell r="AX405">
            <v>1049</v>
          </cell>
          <cell r="AY405">
            <v>1115</v>
          </cell>
          <cell r="AZ405">
            <v>1006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W405">
            <v>0</v>
          </cell>
          <cell r="BY405">
            <v>0</v>
          </cell>
        </row>
        <row r="406"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-122288</v>
          </cell>
          <cell r="AB406">
            <v>-122180</v>
          </cell>
          <cell r="AC406">
            <v>-122180</v>
          </cell>
          <cell r="AD406">
            <v>-121909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20739</v>
          </cell>
          <cell r="AQ406">
            <v>20739</v>
          </cell>
          <cell r="AR406">
            <v>20748</v>
          </cell>
          <cell r="AS406">
            <v>20749</v>
          </cell>
          <cell r="AT406">
            <v>20773</v>
          </cell>
          <cell r="AU406">
            <v>20773</v>
          </cell>
          <cell r="AV406">
            <v>20853</v>
          </cell>
          <cell r="AW406">
            <v>20829</v>
          </cell>
          <cell r="AX406">
            <v>20846</v>
          </cell>
          <cell r="AY406">
            <v>21513</v>
          </cell>
          <cell r="AZ406">
            <v>20896</v>
          </cell>
          <cell r="BA406">
            <v>20881</v>
          </cell>
          <cell r="BB406">
            <v>20882</v>
          </cell>
          <cell r="BC406">
            <v>21394</v>
          </cell>
          <cell r="BD406">
            <v>24779</v>
          </cell>
          <cell r="BE406">
            <v>26329</v>
          </cell>
          <cell r="BF406">
            <v>25815.42</v>
          </cell>
          <cell r="BG406">
            <v>25853.040000000001</v>
          </cell>
          <cell r="BH406">
            <v>25388.06</v>
          </cell>
          <cell r="BI406">
            <v>25388.06</v>
          </cell>
          <cell r="BJ406">
            <v>25388.13</v>
          </cell>
          <cell r="BK406">
            <v>25286.92</v>
          </cell>
          <cell r="BL406">
            <v>25286.93</v>
          </cell>
          <cell r="BM406">
            <v>24925.5</v>
          </cell>
        </row>
        <row r="407">
          <cell r="R407" t="str">
            <v>ICT1</v>
          </cell>
          <cell r="S407" t="str">
            <v>INVERSIÓN TOTAL</v>
          </cell>
          <cell r="X407">
            <v>42466136</v>
          </cell>
          <cell r="Y407">
            <v>45385649</v>
          </cell>
          <cell r="Z407">
            <v>44049231</v>
          </cell>
          <cell r="AA407">
            <v>43534415</v>
          </cell>
          <cell r="AB407">
            <v>42367041</v>
          </cell>
          <cell r="AC407">
            <v>42733867</v>
          </cell>
          <cell r="AD407">
            <v>42013496</v>
          </cell>
          <cell r="AE407">
            <v>41657953</v>
          </cell>
          <cell r="AF407">
            <v>42858333</v>
          </cell>
          <cell r="AG407">
            <v>43784419</v>
          </cell>
          <cell r="AH407">
            <v>42777506</v>
          </cell>
          <cell r="AI407">
            <v>42882922</v>
          </cell>
          <cell r="AJ407">
            <v>44999897</v>
          </cell>
          <cell r="AK407">
            <v>44948403</v>
          </cell>
          <cell r="AL407">
            <v>45651241</v>
          </cell>
          <cell r="AM407">
            <v>46611385</v>
          </cell>
          <cell r="AN407">
            <v>47512852</v>
          </cell>
          <cell r="AO407">
            <v>49559760</v>
          </cell>
          <cell r="AP407">
            <v>50038511</v>
          </cell>
          <cell r="AQ407">
            <v>50008804</v>
          </cell>
          <cell r="AR407">
            <v>50468039</v>
          </cell>
          <cell r="AS407">
            <v>55290451</v>
          </cell>
          <cell r="AT407">
            <v>55600033</v>
          </cell>
          <cell r="AU407">
            <v>56555670</v>
          </cell>
          <cell r="AV407">
            <v>57544827</v>
          </cell>
          <cell r="AW407">
            <v>58798973</v>
          </cell>
          <cell r="AX407">
            <v>59536732</v>
          </cell>
          <cell r="AY407">
            <v>59635901</v>
          </cell>
          <cell r="AZ407">
            <v>59792236</v>
          </cell>
          <cell r="BA407">
            <v>60721761</v>
          </cell>
          <cell r="BB407">
            <v>60611293</v>
          </cell>
          <cell r="BC407">
            <v>62536996</v>
          </cell>
          <cell r="BD407">
            <v>61360333</v>
          </cell>
          <cell r="BE407">
            <v>60115997</v>
          </cell>
          <cell r="BF407">
            <v>58361732.670000002</v>
          </cell>
          <cell r="BG407">
            <v>59452899.020000003</v>
          </cell>
          <cell r="BH407">
            <v>59698115.759999998</v>
          </cell>
          <cell r="BI407">
            <v>59980572.649999999</v>
          </cell>
          <cell r="BJ407">
            <v>59863689.539999999</v>
          </cell>
          <cell r="BK407">
            <v>62168269.859999999</v>
          </cell>
          <cell r="BL407">
            <v>63036060.75</v>
          </cell>
          <cell r="BM407">
            <v>64825252.82</v>
          </cell>
        </row>
        <row r="408">
          <cell r="R408" t="str">
            <v>CCIRREG1</v>
          </cell>
          <cell r="S408" t="str">
            <v>CARTERA CREDITICIA IRREGULAR</v>
          </cell>
          <cell r="X408">
            <v>8500455</v>
          </cell>
          <cell r="Y408">
            <v>8447747</v>
          </cell>
          <cell r="Z408">
            <v>7957514</v>
          </cell>
          <cell r="AA408">
            <v>7888367</v>
          </cell>
          <cell r="AB408">
            <v>7833855</v>
          </cell>
          <cell r="AC408">
            <v>7175755</v>
          </cell>
          <cell r="AD408">
            <v>7063375</v>
          </cell>
          <cell r="AE408">
            <v>6751492</v>
          </cell>
          <cell r="AF408">
            <v>6656658</v>
          </cell>
          <cell r="AG408">
            <v>6458614</v>
          </cell>
          <cell r="AH408">
            <v>6322963</v>
          </cell>
          <cell r="AI408">
            <v>5910241</v>
          </cell>
          <cell r="AJ408">
            <v>5753384</v>
          </cell>
          <cell r="AK408">
            <v>5289945</v>
          </cell>
          <cell r="AL408">
            <v>5197655</v>
          </cell>
          <cell r="AM408">
            <v>4933921</v>
          </cell>
          <cell r="AN408">
            <v>4856900</v>
          </cell>
          <cell r="AO408">
            <v>4728721</v>
          </cell>
          <cell r="AP408">
            <v>4658598</v>
          </cell>
          <cell r="AQ408">
            <v>4467218</v>
          </cell>
          <cell r="AR408">
            <v>4439185</v>
          </cell>
          <cell r="AS408">
            <v>4375688</v>
          </cell>
          <cell r="AT408">
            <v>4309100</v>
          </cell>
          <cell r="AU408">
            <v>4215693</v>
          </cell>
          <cell r="AV408">
            <v>3912785</v>
          </cell>
          <cell r="AW408">
            <v>3816244</v>
          </cell>
          <cell r="AX408">
            <v>3743753</v>
          </cell>
          <cell r="AY408">
            <v>3452911</v>
          </cell>
          <cell r="AZ408">
            <v>3369143</v>
          </cell>
          <cell r="BA408">
            <v>3268116</v>
          </cell>
          <cell r="BB408">
            <v>2541025</v>
          </cell>
          <cell r="BC408">
            <v>2102438</v>
          </cell>
          <cell r="BD408">
            <v>1962425</v>
          </cell>
          <cell r="BE408">
            <v>1828168</v>
          </cell>
          <cell r="BF408">
            <v>1800269.9</v>
          </cell>
          <cell r="BG408">
            <v>1537581.91</v>
          </cell>
          <cell r="BH408">
            <v>1543497.21</v>
          </cell>
          <cell r="BI408">
            <v>1571943.54</v>
          </cell>
          <cell r="BJ408">
            <v>1585974.16</v>
          </cell>
          <cell r="BK408">
            <v>1525203.43</v>
          </cell>
          <cell r="BL408">
            <v>1493109.6</v>
          </cell>
          <cell r="BM408">
            <v>1484718.34</v>
          </cell>
          <cell r="BU408">
            <v>6106067</v>
          </cell>
        </row>
        <row r="410">
          <cell r="R410" t="str">
            <v>FIN</v>
          </cell>
          <cell r="S410" t="str">
            <v>FONDOS DE INVERSION</v>
          </cell>
          <cell r="T410" t="str">
            <v>FIN</v>
          </cell>
          <cell r="V410">
            <v>447943</v>
          </cell>
          <cell r="W410">
            <v>640097</v>
          </cell>
          <cell r="X410">
            <v>784810</v>
          </cell>
          <cell r="Y410">
            <v>874001</v>
          </cell>
          <cell r="Z410">
            <v>873585</v>
          </cell>
          <cell r="AA410">
            <v>904909</v>
          </cell>
          <cell r="AB410">
            <v>923282</v>
          </cell>
          <cell r="AC410">
            <v>1018087</v>
          </cell>
          <cell r="AD410">
            <v>1169705</v>
          </cell>
          <cell r="AE410">
            <v>1347364</v>
          </cell>
          <cell r="AF410">
            <v>1609116</v>
          </cell>
          <cell r="AG410">
            <v>1832525</v>
          </cell>
          <cell r="AH410">
            <v>1977426</v>
          </cell>
          <cell r="AI410">
            <v>2196249</v>
          </cell>
          <cell r="AJ410">
            <v>2401143</v>
          </cell>
          <cell r="AK410">
            <v>2503931</v>
          </cell>
          <cell r="AL410">
            <v>2556166</v>
          </cell>
          <cell r="AM410">
            <v>2391135</v>
          </cell>
          <cell r="AN410">
            <v>2466437</v>
          </cell>
          <cell r="AO410">
            <v>2574904</v>
          </cell>
          <cell r="AP410">
            <v>2694782</v>
          </cell>
          <cell r="AQ410">
            <v>2893771</v>
          </cell>
          <cell r="AR410">
            <v>2602384</v>
          </cell>
          <cell r="AS410">
            <v>2756411</v>
          </cell>
          <cell r="AT410">
            <v>2883940</v>
          </cell>
          <cell r="AU410">
            <v>3122216</v>
          </cell>
          <cell r="AV410">
            <v>3435094</v>
          </cell>
          <cell r="AW410">
            <v>3796874</v>
          </cell>
          <cell r="AX410">
            <v>4095534</v>
          </cell>
          <cell r="AY410">
            <v>4409670</v>
          </cell>
          <cell r="AZ410">
            <v>4248944</v>
          </cell>
          <cell r="BA410">
            <v>4000241</v>
          </cell>
          <cell r="BB410">
            <v>4229115</v>
          </cell>
          <cell r="BC410">
            <v>4368698</v>
          </cell>
          <cell r="BD410">
            <v>4667576</v>
          </cell>
          <cell r="BE410">
            <v>4963321</v>
          </cell>
          <cell r="BF410">
            <v>5193744.0999999996</v>
          </cell>
          <cell r="BG410">
            <v>5634771.4400000004</v>
          </cell>
          <cell r="BH410">
            <v>6069068.3200000003</v>
          </cell>
          <cell r="BI410">
            <v>6555040.0199999996</v>
          </cell>
          <cell r="BJ410">
            <v>7096477.5</v>
          </cell>
          <cell r="BK410">
            <v>7533936.0899999999</v>
          </cell>
          <cell r="BL410">
            <v>8178489.4299999997</v>
          </cell>
          <cell r="BM410">
            <v>8895776.0299999993</v>
          </cell>
          <cell r="BN410">
            <v>8895776</v>
          </cell>
          <cell r="BO410">
            <v>7533936</v>
          </cell>
          <cell r="BP410">
            <v>8895776</v>
          </cell>
          <cell r="BQ410">
            <v>6555040</v>
          </cell>
          <cell r="BR410">
            <v>7533936</v>
          </cell>
          <cell r="BS410">
            <v>8178489</v>
          </cell>
          <cell r="BT410">
            <v>5634771</v>
          </cell>
          <cell r="BU410">
            <v>2340736</v>
          </cell>
          <cell r="BV410">
            <v>0.35699999999999998</v>
          </cell>
          <cell r="BW410">
            <v>1361840</v>
          </cell>
          <cell r="BX410">
            <v>0.18099999999999999</v>
          </cell>
          <cell r="BY410">
            <v>717287</v>
          </cell>
          <cell r="BZ410">
            <v>1899165</v>
          </cell>
          <cell r="CA410">
            <v>0.33700000000000002</v>
          </cell>
        </row>
        <row r="411">
          <cell r="R411" t="str">
            <v>RFP</v>
          </cell>
          <cell r="S411" t="str">
            <v>RENTA FIJA PÚBLICA Y PRIVADA</v>
          </cell>
          <cell r="T411" t="str">
            <v>RFP</v>
          </cell>
          <cell r="V411">
            <v>204235</v>
          </cell>
          <cell r="W411">
            <v>192026</v>
          </cell>
          <cell r="X411">
            <v>193575</v>
          </cell>
          <cell r="Y411">
            <v>146310</v>
          </cell>
          <cell r="Z411">
            <v>137066</v>
          </cell>
          <cell r="AA411">
            <v>161718</v>
          </cell>
          <cell r="AB411">
            <v>165187</v>
          </cell>
          <cell r="AC411">
            <v>173941</v>
          </cell>
          <cell r="AD411">
            <v>173178</v>
          </cell>
          <cell r="AE411">
            <v>165511</v>
          </cell>
          <cell r="AF411">
            <v>163029</v>
          </cell>
          <cell r="AG411">
            <v>145948</v>
          </cell>
          <cell r="AH411">
            <v>130872</v>
          </cell>
          <cell r="AI411">
            <v>135329</v>
          </cell>
          <cell r="AJ411">
            <v>132616</v>
          </cell>
          <cell r="AK411">
            <v>131259</v>
          </cell>
          <cell r="AL411">
            <v>132243</v>
          </cell>
          <cell r="AM411">
            <v>123215</v>
          </cell>
          <cell r="AN411">
            <v>124245</v>
          </cell>
          <cell r="AO411">
            <v>121910</v>
          </cell>
          <cell r="AP411">
            <v>128590</v>
          </cell>
          <cell r="AQ411">
            <v>123269</v>
          </cell>
          <cell r="AR411">
            <v>120933</v>
          </cell>
          <cell r="AS411">
            <v>118867</v>
          </cell>
          <cell r="AT411">
            <v>121155</v>
          </cell>
          <cell r="AU411">
            <v>105655</v>
          </cell>
          <cell r="AV411">
            <v>102954</v>
          </cell>
          <cell r="AW411">
            <v>99083</v>
          </cell>
          <cell r="AX411">
            <v>112421</v>
          </cell>
          <cell r="AY411">
            <v>107841</v>
          </cell>
          <cell r="AZ411">
            <v>132034</v>
          </cell>
          <cell r="BA411">
            <v>148407</v>
          </cell>
          <cell r="BB411">
            <v>138212</v>
          </cell>
          <cell r="BC411">
            <v>186755</v>
          </cell>
          <cell r="BD411">
            <v>546656</v>
          </cell>
          <cell r="BE411">
            <v>713232</v>
          </cell>
          <cell r="BF411">
            <v>743214.78</v>
          </cell>
          <cell r="BG411">
            <v>728996.83</v>
          </cell>
          <cell r="BH411">
            <v>1239468.71</v>
          </cell>
          <cell r="BI411">
            <v>1253971.1000000001</v>
          </cell>
          <cell r="BJ411">
            <v>1272759.3600000001</v>
          </cell>
          <cell r="BK411">
            <v>1229092.71</v>
          </cell>
          <cell r="BL411">
            <v>1192729.08</v>
          </cell>
          <cell r="BM411">
            <v>1135426.8500000001</v>
          </cell>
          <cell r="BP411">
            <v>1135427</v>
          </cell>
          <cell r="BQ411">
            <v>1253971</v>
          </cell>
          <cell r="BR411">
            <v>1229093</v>
          </cell>
          <cell r="BS411">
            <v>1192729</v>
          </cell>
          <cell r="BT411">
            <v>728997</v>
          </cell>
          <cell r="BU411">
            <v>-118544</v>
          </cell>
          <cell r="BV411">
            <v>-9.5000000000000001E-2</v>
          </cell>
          <cell r="BW411">
            <v>-93666</v>
          </cell>
          <cell r="BX411">
            <v>-7.5999999999999998E-2</v>
          </cell>
          <cell r="BY411">
            <v>-57302</v>
          </cell>
          <cell r="BZ411">
            <v>500096</v>
          </cell>
          <cell r="CA411">
            <v>0.68600000000000005</v>
          </cell>
        </row>
        <row r="412">
          <cell r="R412" t="str">
            <v>PP</v>
          </cell>
          <cell r="S412" t="str">
            <v>PLANES DE PENSIONES</v>
          </cell>
          <cell r="T412" t="str">
            <v>PP</v>
          </cell>
          <cell r="V412">
            <v>666017</v>
          </cell>
          <cell r="W412">
            <v>708478</v>
          </cell>
          <cell r="X412">
            <v>711985</v>
          </cell>
          <cell r="Y412">
            <v>693938</v>
          </cell>
          <cell r="Z412">
            <v>693895</v>
          </cell>
          <cell r="AA412">
            <v>732243</v>
          </cell>
          <cell r="AB412">
            <v>732303</v>
          </cell>
          <cell r="AC412">
            <v>732075</v>
          </cell>
          <cell r="AD412">
            <v>742217</v>
          </cell>
          <cell r="AE412">
            <v>759349</v>
          </cell>
          <cell r="AF412">
            <v>763232</v>
          </cell>
          <cell r="AG412">
            <v>761243</v>
          </cell>
          <cell r="AH412">
            <v>767038</v>
          </cell>
          <cell r="AI412">
            <v>790191</v>
          </cell>
          <cell r="AJ412">
            <v>787833</v>
          </cell>
          <cell r="AK412">
            <v>786184</v>
          </cell>
          <cell r="AL412">
            <v>789448</v>
          </cell>
          <cell r="AM412">
            <v>787634</v>
          </cell>
          <cell r="AN412">
            <v>806087</v>
          </cell>
          <cell r="AO412">
            <v>823656</v>
          </cell>
          <cell r="AP412">
            <v>827300</v>
          </cell>
          <cell r="AQ412">
            <v>832230</v>
          </cell>
          <cell r="AR412">
            <v>857221</v>
          </cell>
          <cell r="AS412">
            <v>825847</v>
          </cell>
          <cell r="AT412">
            <v>842788</v>
          </cell>
          <cell r="AU412">
            <v>875176</v>
          </cell>
          <cell r="AV412">
            <v>901856</v>
          </cell>
          <cell r="AW412">
            <v>926388</v>
          </cell>
          <cell r="AX412">
            <v>935229</v>
          </cell>
          <cell r="AY412">
            <v>944318</v>
          </cell>
          <cell r="AZ412">
            <v>942022</v>
          </cell>
          <cell r="BA412">
            <v>926594</v>
          </cell>
          <cell r="BB412">
            <v>908274</v>
          </cell>
          <cell r="BC412">
            <v>905533</v>
          </cell>
          <cell r="BD412">
            <v>904788</v>
          </cell>
          <cell r="BE412">
            <v>913858</v>
          </cell>
          <cell r="BF412">
            <v>928294.66</v>
          </cell>
          <cell r="BG412">
            <v>942101.95</v>
          </cell>
          <cell r="BH412">
            <v>1008208.03</v>
          </cell>
          <cell r="BI412">
            <v>1036715.37</v>
          </cell>
          <cell r="BJ412">
            <v>1058465.73</v>
          </cell>
          <cell r="BK412">
            <v>1075890.1599999999</v>
          </cell>
          <cell r="BL412">
            <v>1093440.6299999999</v>
          </cell>
          <cell r="BM412">
            <v>1097139.6000000001</v>
          </cell>
          <cell r="BN412">
            <v>1505280</v>
          </cell>
          <cell r="BO412">
            <v>1505354</v>
          </cell>
          <cell r="BP412">
            <v>1097140</v>
          </cell>
          <cell r="BQ412">
            <v>1036715</v>
          </cell>
          <cell r="BR412">
            <v>1075890</v>
          </cell>
          <cell r="BS412">
            <v>1093441</v>
          </cell>
          <cell r="BT412">
            <v>942102</v>
          </cell>
          <cell r="BU412">
            <v>60425</v>
          </cell>
          <cell r="BV412">
            <v>5.8000000000000003E-2</v>
          </cell>
          <cell r="BW412">
            <v>21250</v>
          </cell>
          <cell r="BX412">
            <v>0.02</v>
          </cell>
          <cell r="BY412">
            <v>3699</v>
          </cell>
          <cell r="BZ412">
            <v>133788</v>
          </cell>
          <cell r="CA412">
            <v>0.14199999999999999</v>
          </cell>
        </row>
        <row r="413">
          <cell r="R413" t="str">
            <v>SA</v>
          </cell>
          <cell r="S413" t="str">
            <v>SEGUROS DE AHORRO</v>
          </cell>
          <cell r="T413" t="str">
            <v>SA</v>
          </cell>
          <cell r="V413">
            <v>320032</v>
          </cell>
          <cell r="W413">
            <v>401727</v>
          </cell>
          <cell r="X413">
            <v>419890</v>
          </cell>
          <cell r="Y413">
            <v>429564</v>
          </cell>
          <cell r="Z413">
            <v>444056</v>
          </cell>
          <cell r="AA413">
            <v>458683</v>
          </cell>
          <cell r="AB413">
            <v>558416</v>
          </cell>
          <cell r="AC413">
            <v>572125</v>
          </cell>
          <cell r="AD413">
            <v>586440</v>
          </cell>
          <cell r="AE413">
            <v>606841</v>
          </cell>
          <cell r="AF413">
            <v>621707</v>
          </cell>
          <cell r="AG413">
            <v>622359</v>
          </cell>
          <cell r="AH413">
            <v>629492</v>
          </cell>
          <cell r="AI413">
            <v>637625</v>
          </cell>
          <cell r="AJ413">
            <v>648154</v>
          </cell>
          <cell r="AK413">
            <v>654662</v>
          </cell>
          <cell r="AL413">
            <v>659596</v>
          </cell>
          <cell r="AM413">
            <v>668895</v>
          </cell>
          <cell r="AN413">
            <v>674134</v>
          </cell>
          <cell r="AO413">
            <v>671110</v>
          </cell>
          <cell r="AP413">
            <v>661056</v>
          </cell>
          <cell r="AQ413">
            <v>671219</v>
          </cell>
          <cell r="AR413">
            <v>660922</v>
          </cell>
          <cell r="AS413">
            <v>657790</v>
          </cell>
          <cell r="AT413">
            <v>654311</v>
          </cell>
          <cell r="AU413">
            <v>629182</v>
          </cell>
          <cell r="AV413">
            <v>623830</v>
          </cell>
          <cell r="AW413">
            <v>606269</v>
          </cell>
          <cell r="AX413">
            <v>593802</v>
          </cell>
          <cell r="AY413">
            <v>569443</v>
          </cell>
          <cell r="AZ413">
            <v>549494</v>
          </cell>
          <cell r="BA413">
            <v>538190</v>
          </cell>
          <cell r="BB413">
            <v>528784</v>
          </cell>
          <cell r="BC413">
            <v>519793</v>
          </cell>
          <cell r="BD413">
            <v>504497</v>
          </cell>
          <cell r="BE413">
            <v>491744</v>
          </cell>
          <cell r="BF413">
            <v>480437.23</v>
          </cell>
          <cell r="BG413">
            <v>470680.96</v>
          </cell>
          <cell r="BH413">
            <v>457995.93</v>
          </cell>
          <cell r="BI413">
            <v>445818.74</v>
          </cell>
          <cell r="BJ413">
            <v>440214.41</v>
          </cell>
          <cell r="BK413">
            <v>429463.84</v>
          </cell>
          <cell r="BL413">
            <v>416379.71</v>
          </cell>
          <cell r="BM413">
            <v>408140.12</v>
          </cell>
          <cell r="BO413" t="str">
            <v>OK</v>
          </cell>
          <cell r="BP413">
            <v>408140</v>
          </cell>
          <cell r="BQ413">
            <v>445819</v>
          </cell>
          <cell r="BR413">
            <v>429464</v>
          </cell>
          <cell r="BS413">
            <v>416380</v>
          </cell>
          <cell r="BT413">
            <v>470681</v>
          </cell>
          <cell r="BU413">
            <v>-37679</v>
          </cell>
          <cell r="BV413">
            <v>-8.5000000000000006E-2</v>
          </cell>
          <cell r="BW413">
            <v>-21324</v>
          </cell>
          <cell r="BX413">
            <v>-0.05</v>
          </cell>
          <cell r="BY413">
            <v>-8240</v>
          </cell>
          <cell r="BZ413">
            <v>-41217</v>
          </cell>
          <cell r="CA413">
            <v>-8.7999999999999995E-2</v>
          </cell>
        </row>
        <row r="414">
          <cell r="R414" t="str">
            <v>VA</v>
          </cell>
          <cell r="S414" t="str">
            <v>VALORES</v>
          </cell>
          <cell r="T414" t="str">
            <v>VA</v>
          </cell>
          <cell r="V414">
            <v>396008</v>
          </cell>
          <cell r="W414">
            <v>380714</v>
          </cell>
          <cell r="X414">
            <v>413456</v>
          </cell>
          <cell r="Y414">
            <v>390591</v>
          </cell>
          <cell r="Z414">
            <v>353314</v>
          </cell>
          <cell r="AA414">
            <v>349814</v>
          </cell>
          <cell r="AB414">
            <v>334299</v>
          </cell>
          <cell r="AC414">
            <v>316048</v>
          </cell>
          <cell r="AD414">
            <v>340174</v>
          </cell>
          <cell r="AE414">
            <v>362444</v>
          </cell>
          <cell r="AF414">
            <v>401023</v>
          </cell>
          <cell r="AG414">
            <v>373998</v>
          </cell>
          <cell r="AH414">
            <v>376706</v>
          </cell>
          <cell r="AI414">
            <v>367173</v>
          </cell>
          <cell r="AJ414">
            <v>371996</v>
          </cell>
          <cell r="AK414">
            <v>352871</v>
          </cell>
          <cell r="AL414">
            <v>345195</v>
          </cell>
          <cell r="AM414">
            <v>322280</v>
          </cell>
          <cell r="AN414">
            <v>342261</v>
          </cell>
          <cell r="AO414">
            <v>346058</v>
          </cell>
          <cell r="AP414">
            <v>336493</v>
          </cell>
          <cell r="AQ414">
            <v>330079</v>
          </cell>
          <cell r="AR414">
            <v>257274</v>
          </cell>
          <cell r="AS414">
            <v>296108</v>
          </cell>
          <cell r="AT414">
            <v>270136</v>
          </cell>
          <cell r="AU414">
            <v>323999</v>
          </cell>
          <cell r="AV414">
            <v>372888</v>
          </cell>
          <cell r="AW414">
            <v>381635</v>
          </cell>
          <cell r="AX414">
            <v>377436</v>
          </cell>
          <cell r="AY414">
            <v>373571</v>
          </cell>
          <cell r="AZ414">
            <v>394897</v>
          </cell>
          <cell r="BA414">
            <v>398253</v>
          </cell>
          <cell r="BB414">
            <v>356683</v>
          </cell>
          <cell r="BC414">
            <v>464937</v>
          </cell>
          <cell r="BD414">
            <v>506714</v>
          </cell>
          <cell r="BE414">
            <v>502972</v>
          </cell>
          <cell r="BF414">
            <v>437003.02</v>
          </cell>
          <cell r="BG414">
            <v>458522.19</v>
          </cell>
          <cell r="BH414">
            <v>526201.47</v>
          </cell>
          <cell r="BI414">
            <v>483393.31</v>
          </cell>
          <cell r="BJ414">
            <v>508843.52000000002</v>
          </cell>
          <cell r="BK414">
            <v>513904.63</v>
          </cell>
          <cell r="BL414">
            <v>562674.16</v>
          </cell>
          <cell r="BM414">
            <v>600982.48</v>
          </cell>
          <cell r="BN414">
            <v>1736409</v>
          </cell>
          <cell r="BO414">
            <v>1742997</v>
          </cell>
          <cell r="BP414">
            <v>600982</v>
          </cell>
          <cell r="BQ414">
            <v>483393</v>
          </cell>
          <cell r="BR414">
            <v>513905</v>
          </cell>
          <cell r="BS414">
            <v>562674</v>
          </cell>
          <cell r="BT414">
            <v>458522</v>
          </cell>
          <cell r="BU414">
            <v>117589</v>
          </cell>
          <cell r="BV414">
            <v>0.24299999999999999</v>
          </cell>
          <cell r="BW414">
            <v>87077</v>
          </cell>
          <cell r="BX414">
            <v>0.16900000000000001</v>
          </cell>
          <cell r="BY414">
            <v>38308</v>
          </cell>
          <cell r="BZ414">
            <v>55383</v>
          </cell>
          <cell r="CA414">
            <v>0.121</v>
          </cell>
        </row>
        <row r="415">
          <cell r="R415" t="str">
            <v>rfb</v>
          </cell>
          <cell r="S415" t="str">
            <v>RECURSOS FUERA DE BALANCE</v>
          </cell>
          <cell r="T415" t="str">
            <v>rfb</v>
          </cell>
          <cell r="V415">
            <v>2034234</v>
          </cell>
          <cell r="W415">
            <v>2323042</v>
          </cell>
          <cell r="X415">
            <v>2523715</v>
          </cell>
          <cell r="Y415">
            <v>2534405</v>
          </cell>
          <cell r="Z415">
            <v>2501916</v>
          </cell>
          <cell r="AA415">
            <v>2607367</v>
          </cell>
          <cell r="AB415">
            <v>2713486</v>
          </cell>
          <cell r="AC415">
            <v>2812277</v>
          </cell>
          <cell r="AD415">
            <v>3011714</v>
          </cell>
          <cell r="AE415">
            <v>3241508</v>
          </cell>
          <cell r="AF415">
            <v>3558107</v>
          </cell>
          <cell r="AG415">
            <v>3736073</v>
          </cell>
          <cell r="AH415">
            <v>3881534</v>
          </cell>
          <cell r="AI415">
            <v>4126567</v>
          </cell>
          <cell r="AJ415">
            <v>4341743</v>
          </cell>
          <cell r="AK415">
            <v>4428907</v>
          </cell>
          <cell r="AL415">
            <v>4482648</v>
          </cell>
          <cell r="AM415">
            <v>4293159</v>
          </cell>
          <cell r="AN415">
            <v>4413163</v>
          </cell>
          <cell r="AO415">
            <v>4537637</v>
          </cell>
          <cell r="AP415">
            <v>4648220</v>
          </cell>
          <cell r="AQ415">
            <v>4850569</v>
          </cell>
          <cell r="AR415">
            <v>4498734</v>
          </cell>
          <cell r="AS415">
            <v>4655023</v>
          </cell>
          <cell r="AT415">
            <v>4772330</v>
          </cell>
          <cell r="AU415">
            <v>5056227</v>
          </cell>
          <cell r="AV415">
            <v>5436621</v>
          </cell>
          <cell r="AW415">
            <v>5810248</v>
          </cell>
          <cell r="AX415">
            <v>6114422</v>
          </cell>
          <cell r="AY415">
            <v>6404843</v>
          </cell>
          <cell r="AZ415">
            <v>6267390</v>
          </cell>
          <cell r="BA415">
            <v>6011685</v>
          </cell>
          <cell r="BB415">
            <v>6161068</v>
          </cell>
          <cell r="BC415">
            <v>6445716</v>
          </cell>
          <cell r="BD415">
            <v>7130230</v>
          </cell>
          <cell r="BE415">
            <v>7585127</v>
          </cell>
          <cell r="BF415">
            <v>7782693.79</v>
          </cell>
          <cell r="BG415">
            <v>8235073.3700000001</v>
          </cell>
          <cell r="BH415">
            <v>9300942.4600000009</v>
          </cell>
          <cell r="BI415">
            <v>9774938.5399999991</v>
          </cell>
          <cell r="BJ415">
            <v>10376760.52</v>
          </cell>
          <cell r="BK415">
            <v>10782287.43</v>
          </cell>
          <cell r="BL415">
            <v>11443713.01</v>
          </cell>
          <cell r="BM415">
            <v>12137465.08</v>
          </cell>
          <cell r="BN415">
            <v>12137465</v>
          </cell>
          <cell r="BO415">
            <v>10782287</v>
          </cell>
          <cell r="BP415">
            <v>12137465</v>
          </cell>
          <cell r="BQ415">
            <v>9774939</v>
          </cell>
          <cell r="BR415">
            <v>10782287</v>
          </cell>
          <cell r="BS415">
            <v>11443713</v>
          </cell>
          <cell r="BT415">
            <v>8235073</v>
          </cell>
          <cell r="BU415">
            <v>2362526</v>
          </cell>
          <cell r="BV415">
            <v>0.24199999999999999</v>
          </cell>
          <cell r="BW415">
            <v>1355178</v>
          </cell>
          <cell r="BX415">
            <v>0.126</v>
          </cell>
          <cell r="BY415">
            <v>693752</v>
          </cell>
          <cell r="BZ415">
            <v>2547214</v>
          </cell>
          <cell r="CA415">
            <v>0.309</v>
          </cell>
        </row>
        <row r="416">
          <cell r="S416" t="str">
            <v>comprobación recursos fuera de balance</v>
          </cell>
          <cell r="AA416">
            <v>0</v>
          </cell>
          <cell r="AB416">
            <v>-1</v>
          </cell>
          <cell r="AC416">
            <v>1</v>
          </cell>
          <cell r="AD416">
            <v>0</v>
          </cell>
          <cell r="AE416">
            <v>-1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1</v>
          </cell>
          <cell r="AK416">
            <v>0</v>
          </cell>
          <cell r="AL416">
            <v>0</v>
          </cell>
          <cell r="AM416">
            <v>0</v>
          </cell>
          <cell r="AN416">
            <v>-1</v>
          </cell>
          <cell r="AO416">
            <v>-1</v>
          </cell>
          <cell r="AP416">
            <v>-1</v>
          </cell>
          <cell r="AQ416">
            <v>1</v>
          </cell>
          <cell r="AR416">
            <v>0</v>
          </cell>
          <cell r="AS416">
            <v>0</v>
          </cell>
          <cell r="AT416">
            <v>0</v>
          </cell>
          <cell r="AU416">
            <v>-1</v>
          </cell>
          <cell r="AV416">
            <v>-1</v>
          </cell>
          <cell r="AW416">
            <v>-1</v>
          </cell>
          <cell r="AX416">
            <v>0</v>
          </cell>
          <cell r="AY416">
            <v>0</v>
          </cell>
          <cell r="AZ416">
            <v>-1</v>
          </cell>
          <cell r="BA416">
            <v>0</v>
          </cell>
          <cell r="BB416">
            <v>0</v>
          </cell>
          <cell r="BC416">
            <v>0</v>
          </cell>
          <cell r="BD416">
            <v>-1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O416">
            <v>1742997</v>
          </cell>
        </row>
        <row r="417">
          <cell r="X417">
            <v>607031</v>
          </cell>
          <cell r="Y417">
            <v>536901</v>
          </cell>
          <cell r="Z417">
            <v>490380</v>
          </cell>
          <cell r="AA417">
            <v>511532</v>
          </cell>
          <cell r="AB417">
            <v>499486</v>
          </cell>
          <cell r="AC417">
            <v>489989</v>
          </cell>
          <cell r="AD417">
            <v>513352</v>
          </cell>
          <cell r="AE417">
            <v>527955</v>
          </cell>
          <cell r="AF417">
            <v>564052</v>
          </cell>
          <cell r="AG417">
            <v>519946</v>
          </cell>
          <cell r="AH417">
            <v>507578</v>
          </cell>
          <cell r="AI417">
            <v>502502</v>
          </cell>
          <cell r="AJ417">
            <v>504612</v>
          </cell>
          <cell r="AK417">
            <v>484130</v>
          </cell>
          <cell r="AL417">
            <v>477438</v>
          </cell>
          <cell r="AM417">
            <v>445495</v>
          </cell>
          <cell r="AN417">
            <v>466506</v>
          </cell>
          <cell r="AO417">
            <v>467968</v>
          </cell>
          <cell r="AP417">
            <v>465083</v>
          </cell>
          <cell r="AQ417">
            <v>453348</v>
          </cell>
          <cell r="AR417">
            <v>378207</v>
          </cell>
          <cell r="AS417">
            <v>414975</v>
          </cell>
          <cell r="AT417">
            <v>391291</v>
          </cell>
          <cell r="AU417">
            <v>429654</v>
          </cell>
          <cell r="AV417">
            <v>475842</v>
          </cell>
          <cell r="AW417">
            <v>480718</v>
          </cell>
          <cell r="AX417">
            <v>489857</v>
          </cell>
          <cell r="AY417">
            <v>481412</v>
          </cell>
          <cell r="AZ417">
            <v>526931</v>
          </cell>
          <cell r="BA417">
            <v>546660</v>
          </cell>
          <cell r="BB417">
            <v>494895</v>
          </cell>
          <cell r="BC417">
            <v>651692</v>
          </cell>
          <cell r="BD417">
            <v>1053370</v>
          </cell>
          <cell r="BE417">
            <v>1216204</v>
          </cell>
          <cell r="BF417">
            <v>1180218</v>
          </cell>
          <cell r="BG417">
            <v>1187519</v>
          </cell>
          <cell r="BH417">
            <v>1765670</v>
          </cell>
          <cell r="BI417">
            <v>1737364</v>
          </cell>
          <cell r="BJ417">
            <v>1781603</v>
          </cell>
          <cell r="BK417">
            <v>1742997</v>
          </cell>
          <cell r="BL417">
            <v>1755403</v>
          </cell>
          <cell r="BM417">
            <v>1736409</v>
          </cell>
          <cell r="BP417">
            <v>1736409</v>
          </cell>
          <cell r="BQ417">
            <v>1737364</v>
          </cell>
          <cell r="BR417">
            <v>1742997</v>
          </cell>
          <cell r="BS417">
            <v>1755403</v>
          </cell>
          <cell r="BT417">
            <v>1187519</v>
          </cell>
          <cell r="BU417">
            <v>-955</v>
          </cell>
          <cell r="BV417">
            <v>-1E-3</v>
          </cell>
          <cell r="BW417">
            <v>-6588</v>
          </cell>
          <cell r="BX417">
            <v>-4.0000000000000001E-3</v>
          </cell>
          <cell r="BY417">
            <v>-18994</v>
          </cell>
          <cell r="BZ417">
            <v>555478</v>
          </cell>
          <cell r="CA417">
            <v>0.46800000000000003</v>
          </cell>
        </row>
        <row r="419">
          <cell r="R419" t="str">
            <v>A0058</v>
          </cell>
          <cell r="S419" t="str">
            <v>Total Balance</v>
          </cell>
          <cell r="T419">
            <v>550</v>
          </cell>
          <cell r="U419">
            <v>43097362</v>
          </cell>
          <cell r="V419">
            <v>42126972</v>
          </cell>
          <cell r="W419">
            <v>36031658</v>
          </cell>
          <cell r="X419">
            <v>38510874</v>
          </cell>
          <cell r="Y419">
            <v>41285515</v>
          </cell>
          <cell r="Z419">
            <v>40464126</v>
          </cell>
          <cell r="AA419">
            <v>40461437</v>
          </cell>
          <cell r="AB419">
            <v>39525952</v>
          </cell>
          <cell r="AC419">
            <v>39892718</v>
          </cell>
          <cell r="AD419">
            <v>38980061</v>
          </cell>
          <cell r="AE419">
            <v>39166082</v>
          </cell>
          <cell r="AF419">
            <v>39593663</v>
          </cell>
          <cell r="AG419">
            <v>39943077</v>
          </cell>
          <cell r="AH419">
            <v>39910114</v>
          </cell>
          <cell r="AI419">
            <v>40507329</v>
          </cell>
          <cell r="AJ419">
            <v>41857368</v>
          </cell>
          <cell r="AK419">
            <v>42815704</v>
          </cell>
          <cell r="AL419">
            <v>42718227</v>
          </cell>
          <cell r="AM419">
            <v>44078805</v>
          </cell>
          <cell r="AN419">
            <v>44358209</v>
          </cell>
          <cell r="AO419">
            <v>45334985</v>
          </cell>
          <cell r="AP419">
            <v>45620963</v>
          </cell>
          <cell r="AQ419">
            <v>47406455</v>
          </cell>
          <cell r="AR419">
            <v>48183200</v>
          </cell>
          <cell r="AS419">
            <v>52725077</v>
          </cell>
          <cell r="AT419">
            <v>52690201</v>
          </cell>
          <cell r="AU419">
            <v>53617061</v>
          </cell>
          <cell r="AV419">
            <v>54793981</v>
          </cell>
          <cell r="AW419">
            <v>56380479</v>
          </cell>
          <cell r="AX419">
            <v>57594049</v>
          </cell>
          <cell r="AY419">
            <v>58513026</v>
          </cell>
          <cell r="AZ419">
            <v>59666236</v>
          </cell>
          <cell r="BA419">
            <v>62302777</v>
          </cell>
          <cell r="BB419">
            <v>63273138</v>
          </cell>
          <cell r="BC419">
            <v>62315697</v>
          </cell>
          <cell r="BD419">
            <v>62982277</v>
          </cell>
          <cell r="BE419">
            <v>61975200</v>
          </cell>
          <cell r="BF419">
            <v>60965266</v>
          </cell>
          <cell r="BG419">
            <v>60156442</v>
          </cell>
          <cell r="BH419">
            <v>60132099</v>
          </cell>
          <cell r="BI419">
            <v>60911165</v>
          </cell>
          <cell r="BJ419">
            <v>61139390</v>
          </cell>
          <cell r="BK419">
            <v>62203765</v>
          </cell>
          <cell r="BL419">
            <v>63019624</v>
          </cell>
          <cell r="BM419">
            <v>64539953</v>
          </cell>
          <cell r="BP419">
            <v>64539953</v>
          </cell>
          <cell r="BQ419">
            <v>60911165</v>
          </cell>
          <cell r="BR419">
            <v>62203765</v>
          </cell>
          <cell r="BS419">
            <v>63019624</v>
          </cell>
          <cell r="BT419">
            <v>60156442</v>
          </cell>
          <cell r="BU419">
            <v>3628788</v>
          </cell>
          <cell r="BV419">
            <v>0.06</v>
          </cell>
          <cell r="BW419">
            <v>2336188</v>
          </cell>
          <cell r="BY419">
            <v>1520329</v>
          </cell>
          <cell r="BZ419">
            <v>2047323</v>
          </cell>
          <cell r="CA419">
            <v>3.4000000000000002E-2</v>
          </cell>
        </row>
        <row r="420">
          <cell r="R420" t="str">
            <v>PN0045</v>
          </cell>
          <cell r="S420" t="str">
            <v>Patrimonio Neto</v>
          </cell>
          <cell r="T420">
            <v>1095</v>
          </cell>
          <cell r="U420">
            <v>2492450</v>
          </cell>
          <cell r="V420">
            <v>2711232</v>
          </cell>
          <cell r="W420">
            <v>2760792</v>
          </cell>
          <cell r="X420">
            <v>2766230</v>
          </cell>
          <cell r="Y420">
            <v>2737026</v>
          </cell>
          <cell r="Z420">
            <v>2737287</v>
          </cell>
          <cell r="AA420">
            <v>2797842</v>
          </cell>
          <cell r="AB420">
            <v>2824417</v>
          </cell>
          <cell r="AC420">
            <v>2886491</v>
          </cell>
          <cell r="AD420">
            <v>2911314</v>
          </cell>
          <cell r="AE420">
            <v>2954184</v>
          </cell>
          <cell r="AF420">
            <v>3025076</v>
          </cell>
          <cell r="AG420">
            <v>3066906</v>
          </cell>
          <cell r="AH420">
            <v>3071391</v>
          </cell>
          <cell r="AI420">
            <v>3053828</v>
          </cell>
          <cell r="AJ420">
            <v>2921829</v>
          </cell>
          <cell r="AK420">
            <v>2963190</v>
          </cell>
          <cell r="AL420">
            <v>3010691</v>
          </cell>
          <cell r="AM420">
            <v>3067196</v>
          </cell>
          <cell r="AN420">
            <v>3143484</v>
          </cell>
          <cell r="AO420">
            <v>3220707</v>
          </cell>
          <cell r="AP420">
            <v>3264305</v>
          </cell>
          <cell r="AQ420">
            <v>3326171</v>
          </cell>
          <cell r="AR420">
            <v>3298045</v>
          </cell>
          <cell r="AS420">
            <v>3354234</v>
          </cell>
          <cell r="AT420">
            <v>3348152</v>
          </cell>
          <cell r="AU420">
            <v>3376783</v>
          </cell>
          <cell r="AV420">
            <v>3437449</v>
          </cell>
          <cell r="AW420">
            <v>3509574</v>
          </cell>
          <cell r="AX420">
            <v>3530152</v>
          </cell>
          <cell r="AY420">
            <v>3578807</v>
          </cell>
          <cell r="AZ420">
            <v>3649959</v>
          </cell>
          <cell r="BA420">
            <v>3699605</v>
          </cell>
          <cell r="BB420">
            <v>3737650</v>
          </cell>
          <cell r="BC420">
            <v>3784275</v>
          </cell>
          <cell r="BD420">
            <v>3848159</v>
          </cell>
          <cell r="BE420">
            <v>3910693</v>
          </cell>
          <cell r="BF420">
            <v>3939258</v>
          </cell>
          <cell r="BG420">
            <v>4008759</v>
          </cell>
          <cell r="BH420">
            <v>4119340</v>
          </cell>
          <cell r="BI420">
            <v>4193099</v>
          </cell>
          <cell r="BJ420">
            <v>4241801</v>
          </cell>
          <cell r="BK420">
            <v>4347916</v>
          </cell>
          <cell r="BL420">
            <v>4467708</v>
          </cell>
          <cell r="BM420">
            <v>4559904</v>
          </cell>
          <cell r="BP420">
            <v>4559904</v>
          </cell>
          <cell r="BQ420">
            <v>4193099</v>
          </cell>
          <cell r="BR420">
            <v>4347916</v>
          </cell>
          <cell r="BS420">
            <v>4467708</v>
          </cell>
          <cell r="BT420">
            <v>4008759</v>
          </cell>
          <cell r="BU420">
            <v>366805</v>
          </cell>
          <cell r="BW420">
            <v>211988</v>
          </cell>
          <cell r="BY420">
            <v>92196</v>
          </cell>
        </row>
        <row r="421">
          <cell r="R421" t="str">
            <v>promedioPN</v>
          </cell>
          <cell r="S421" t="str">
            <v>RRPP Medio (Patrimonio Neto)</v>
          </cell>
          <cell r="V421">
            <v>2661662</v>
          </cell>
          <cell r="W421">
            <v>2854082</v>
          </cell>
          <cell r="X421">
            <v>2763511</v>
          </cell>
          <cell r="Y421">
            <v>2754683</v>
          </cell>
          <cell r="Z421">
            <v>2750334</v>
          </cell>
          <cell r="AA421">
            <v>2759835</v>
          </cell>
          <cell r="AB421">
            <v>2811130</v>
          </cell>
          <cell r="AC421">
            <v>2836250</v>
          </cell>
          <cell r="AD421">
            <v>2855016</v>
          </cell>
          <cell r="AE421">
            <v>2874850</v>
          </cell>
          <cell r="AF421">
            <v>2989630</v>
          </cell>
          <cell r="AG421">
            <v>3015389</v>
          </cell>
          <cell r="AH421">
            <v>3029389</v>
          </cell>
          <cell r="AI421">
            <v>3034277</v>
          </cell>
          <cell r="AJ421">
            <v>2987829</v>
          </cell>
          <cell r="AK421">
            <v>2979616</v>
          </cell>
          <cell r="AL421">
            <v>2987385</v>
          </cell>
          <cell r="AM421">
            <v>3003347</v>
          </cell>
          <cell r="AN421">
            <v>3105340</v>
          </cell>
          <cell r="AO421">
            <v>3143796</v>
          </cell>
          <cell r="AP421">
            <v>3173923</v>
          </cell>
          <cell r="AQ421">
            <v>3204373</v>
          </cell>
          <cell r="AR421">
            <v>3312108</v>
          </cell>
          <cell r="AS421">
            <v>3326150</v>
          </cell>
          <cell r="AT421">
            <v>3331651</v>
          </cell>
          <cell r="AU421">
            <v>3340677</v>
          </cell>
          <cell r="AV421">
            <v>3407116</v>
          </cell>
          <cell r="AW421">
            <v>3441269</v>
          </cell>
          <cell r="AX421">
            <v>3463490</v>
          </cell>
          <cell r="AY421">
            <v>3486553</v>
          </cell>
          <cell r="AZ421">
            <v>3614383</v>
          </cell>
          <cell r="BA421">
            <v>3642790</v>
          </cell>
          <cell r="BB421">
            <v>3666505</v>
          </cell>
          <cell r="BC421">
            <v>3690059</v>
          </cell>
          <cell r="BD421">
            <v>3816217</v>
          </cell>
          <cell r="BE421">
            <v>3847709</v>
          </cell>
          <cell r="BF421">
            <v>3870596.25</v>
          </cell>
          <cell r="BG421">
            <v>3898228.8</v>
          </cell>
          <cell r="BH421">
            <v>4064049.5</v>
          </cell>
          <cell r="BI421">
            <v>4107066</v>
          </cell>
          <cell r="BJ421">
            <v>4140749.75</v>
          </cell>
          <cell r="BK421">
            <v>4182183</v>
          </cell>
          <cell r="BL421">
            <v>4407812</v>
          </cell>
          <cell r="BM421">
            <v>4458509.33</v>
          </cell>
          <cell r="BN421">
            <v>4182183</v>
          </cell>
        </row>
        <row r="422">
          <cell r="R422" t="str">
            <v>ROE</v>
          </cell>
          <cell r="S422" t="str">
            <v>ROE</v>
          </cell>
          <cell r="V422">
            <v>1.9400000000000001E-2</v>
          </cell>
          <cell r="W422">
            <v>1.2999999999999999E-2</v>
          </cell>
          <cell r="X422">
            <v>1.4200000000000001E-2</v>
          </cell>
          <cell r="Y422">
            <v>1.4200000000000001E-2</v>
          </cell>
          <cell r="Z422">
            <v>1.9099999999999999E-2</v>
          </cell>
          <cell r="AA422">
            <v>2.5399999999999999E-2</v>
          </cell>
          <cell r="AB422">
            <v>1.95E-2</v>
          </cell>
          <cell r="AC422">
            <v>2.5100000000000001E-2</v>
          </cell>
          <cell r="AD422">
            <v>2.3599999999999999E-2</v>
          </cell>
          <cell r="AE422">
            <v>2.6499999999999999E-2</v>
          </cell>
          <cell r="AF422">
            <v>3.3500000000000002E-2</v>
          </cell>
          <cell r="AG422">
            <v>2.9600000000000001E-2</v>
          </cell>
          <cell r="AH422">
            <v>2.9700000000000001E-2</v>
          </cell>
          <cell r="AI422">
            <v>2.64E-2</v>
          </cell>
          <cell r="AJ422">
            <v>4.2700000000000002E-2</v>
          </cell>
          <cell r="AK422">
            <v>3.0599999999999999E-2</v>
          </cell>
          <cell r="AL422">
            <v>3.1300000000000001E-2</v>
          </cell>
          <cell r="AM422">
            <v>2.7400000000000001E-2</v>
          </cell>
          <cell r="AN422">
            <v>3.2199999999999999E-2</v>
          </cell>
          <cell r="AO422">
            <v>3.0200000000000001E-2</v>
          </cell>
          <cell r="AP422">
            <v>3.4599999999999999E-2</v>
          </cell>
          <cell r="AQ422">
            <v>2.8899999999999999E-2</v>
          </cell>
          <cell r="AR422">
            <v>2.1000000000000001E-2</v>
          </cell>
          <cell r="AS422">
            <v>1.0999999999999999E-2</v>
          </cell>
          <cell r="AT422">
            <v>5.7999999999999996E-3</v>
          </cell>
          <cell r="AU422">
            <v>7.1000000000000004E-3</v>
          </cell>
          <cell r="AV422">
            <v>1.67E-2</v>
          </cell>
          <cell r="AW422">
            <v>3.3500000000000002E-2</v>
          </cell>
          <cell r="AX422">
            <v>2.41E-2</v>
          </cell>
          <cell r="AY422">
            <v>1.7999999999999999E-2</v>
          </cell>
          <cell r="AZ422">
            <v>3.3099999999999997E-2</v>
          </cell>
          <cell r="BA422">
            <v>2.6700000000000002E-2</v>
          </cell>
          <cell r="BB422">
            <v>2.8799999999999999E-2</v>
          </cell>
          <cell r="BC422">
            <v>2.0500000000000001E-2</v>
          </cell>
          <cell r="BD422">
            <v>2.5499999999999998E-2</v>
          </cell>
          <cell r="BE422">
            <v>3.1300000000000001E-2</v>
          </cell>
          <cell r="BF422">
            <v>3.2199999999999999E-2</v>
          </cell>
          <cell r="BG422">
            <v>3.2599999999999997E-2</v>
          </cell>
          <cell r="BH422">
            <v>8.5800000000000001E-2</v>
          </cell>
          <cell r="BI422">
            <v>8.5300000000000001E-2</v>
          </cell>
          <cell r="BJ422">
            <v>7.9299999999999995E-2</v>
          </cell>
          <cell r="BK422">
            <v>7.8E-2</v>
          </cell>
          <cell r="BL422">
            <v>8.3599999999999994E-2</v>
          </cell>
          <cell r="BM422">
            <v>8.0299999999999996E-2</v>
          </cell>
          <cell r="BN422">
            <v>9.2899999999999996E-2</v>
          </cell>
          <cell r="BP422">
            <v>8.0299999999999996E-2</v>
          </cell>
          <cell r="BQ422">
            <v>8.5300000000000001E-2</v>
          </cell>
          <cell r="BR422">
            <v>7.8E-2</v>
          </cell>
          <cell r="BS422">
            <v>8.3599999999999994E-2</v>
          </cell>
          <cell r="BT422">
            <v>3.2599999999999997E-2</v>
          </cell>
          <cell r="BU422">
            <v>-0.5</v>
          </cell>
          <cell r="BW422">
            <v>0.23</v>
          </cell>
          <cell r="BY422">
            <v>-0.33</v>
          </cell>
        </row>
        <row r="423">
          <cell r="R423" t="str">
            <v xml:space="preserve">22101        </v>
          </cell>
          <cell r="S423" t="str">
            <v>CAPITAL SOCIAL</v>
          </cell>
          <cell r="W423">
            <v>2395423</v>
          </cell>
          <cell r="X423">
            <v>2400990</v>
          </cell>
          <cell r="Y423">
            <v>2395253</v>
          </cell>
          <cell r="Z423">
            <v>2386715</v>
          </cell>
          <cell r="AA423">
            <v>2433798</v>
          </cell>
          <cell r="AB423">
            <v>2456841</v>
          </cell>
          <cell r="AC423">
            <v>2496024</v>
          </cell>
          <cell r="AD423">
            <v>2517052</v>
          </cell>
          <cell r="AE423">
            <v>2535546</v>
          </cell>
          <cell r="AF423">
            <v>2585486</v>
          </cell>
          <cell r="AG423">
            <v>2598965</v>
          </cell>
          <cell r="AH423">
            <v>2591144</v>
          </cell>
          <cell r="AI423">
            <v>2602380</v>
          </cell>
          <cell r="AJ423">
            <v>2659605</v>
          </cell>
          <cell r="AK423">
            <v>2694484</v>
          </cell>
          <cell r="AL423">
            <v>2732751</v>
          </cell>
          <cell r="AM423">
            <v>2776579</v>
          </cell>
          <cell r="AN423">
            <v>2830809</v>
          </cell>
          <cell r="AO423">
            <v>2873040</v>
          </cell>
          <cell r="AP423">
            <v>2893310</v>
          </cell>
          <cell r="AQ423">
            <v>2947594</v>
          </cell>
          <cell r="AR423">
            <v>2981886</v>
          </cell>
          <cell r="AS423">
            <v>3010007</v>
          </cell>
          <cell r="AT423">
            <v>3014107</v>
          </cell>
          <cell r="AU423">
            <v>3033545</v>
          </cell>
          <cell r="AV423">
            <v>3096124</v>
          </cell>
          <cell r="AW423">
            <v>3135323</v>
          </cell>
          <cell r="AX423">
            <v>3162407</v>
          </cell>
          <cell r="AY423">
            <v>3222634</v>
          </cell>
          <cell r="AZ423">
            <v>3296635</v>
          </cell>
          <cell r="BA423">
            <v>3347900</v>
          </cell>
          <cell r="BB423">
            <v>3388645</v>
          </cell>
          <cell r="BC423">
            <v>3426768</v>
          </cell>
          <cell r="BD423">
            <v>3469081</v>
          </cell>
          <cell r="BE423">
            <v>3496815</v>
          </cell>
          <cell r="BF423">
            <v>3518272.16</v>
          </cell>
          <cell r="BG423">
            <v>3533077.62</v>
          </cell>
          <cell r="BH423">
            <v>3561613.85</v>
          </cell>
          <cell r="BI423">
            <v>3577634.92</v>
          </cell>
          <cell r="BJ423">
            <v>3595923.58</v>
          </cell>
          <cell r="BK423">
            <v>3622607.03</v>
          </cell>
          <cell r="BL423">
            <v>3653820.92</v>
          </cell>
          <cell r="BM423">
            <v>3704574.23</v>
          </cell>
          <cell r="BP423">
            <v>3704574</v>
          </cell>
          <cell r="BQ423">
            <v>3577635</v>
          </cell>
          <cell r="BR423">
            <v>3622607</v>
          </cell>
          <cell r="BS423">
            <v>3653821</v>
          </cell>
          <cell r="BT423">
            <v>3533078</v>
          </cell>
          <cell r="BU423">
            <v>126939</v>
          </cell>
          <cell r="BV423">
            <v>3.5000000000000003E-2</v>
          </cell>
          <cell r="BW423">
            <v>81967</v>
          </cell>
          <cell r="BY423">
            <v>50753</v>
          </cell>
        </row>
        <row r="424">
          <cell r="R424" t="str">
            <v xml:space="preserve">22106        </v>
          </cell>
          <cell r="S424" t="str">
            <v>Reservas</v>
          </cell>
          <cell r="W424">
            <v>357969</v>
          </cell>
          <cell r="X424">
            <v>395023</v>
          </cell>
          <cell r="Y424">
            <v>325798</v>
          </cell>
          <cell r="Z424">
            <v>325802</v>
          </cell>
          <cell r="AA424">
            <v>326767</v>
          </cell>
          <cell r="AB424">
            <v>397120</v>
          </cell>
          <cell r="AC424">
            <v>355925</v>
          </cell>
          <cell r="AD424">
            <v>355897</v>
          </cell>
          <cell r="AE424">
            <v>356321</v>
          </cell>
          <cell r="AF424">
            <v>432300</v>
          </cell>
          <cell r="AG424">
            <v>396086</v>
          </cell>
          <cell r="AH424">
            <v>396036</v>
          </cell>
          <cell r="AI424">
            <v>387604</v>
          </cell>
          <cell r="AJ424">
            <v>259853</v>
          </cell>
          <cell r="AK424">
            <v>223869</v>
          </cell>
          <cell r="AL424">
            <v>234419</v>
          </cell>
          <cell r="AM424">
            <v>235010</v>
          </cell>
          <cell r="AN424">
            <v>318677</v>
          </cell>
          <cell r="AO424">
            <v>281571</v>
          </cell>
          <cell r="AP424">
            <v>280897</v>
          </cell>
          <cell r="AQ424">
            <v>284231</v>
          </cell>
          <cell r="AR424">
            <v>377727</v>
          </cell>
          <cell r="AS424">
            <v>334993</v>
          </cell>
          <cell r="AT424">
            <v>335181</v>
          </cell>
          <cell r="AU424">
            <v>305353</v>
          </cell>
          <cell r="AV424">
            <v>328012</v>
          </cell>
          <cell r="AW424">
            <v>317183</v>
          </cell>
          <cell r="AX424">
            <v>317563</v>
          </cell>
          <cell r="AY424">
            <v>318104</v>
          </cell>
          <cell r="AZ424">
            <v>381849</v>
          </cell>
          <cell r="BA424">
            <v>358165</v>
          </cell>
          <cell r="BB424">
            <v>357617</v>
          </cell>
          <cell r="BC424">
            <v>358070</v>
          </cell>
          <cell r="BD424">
            <v>438442</v>
          </cell>
          <cell r="BE424">
            <v>411973</v>
          </cell>
          <cell r="BF424">
            <v>412022.32</v>
          </cell>
          <cell r="BG424">
            <v>412010.12</v>
          </cell>
          <cell r="BH424">
            <v>536684.24</v>
          </cell>
          <cell r="BI424">
            <v>472752.42</v>
          </cell>
          <cell r="BJ424">
            <v>473180.56</v>
          </cell>
          <cell r="BK424">
            <v>473929.33</v>
          </cell>
          <cell r="BL424">
            <v>800805.04</v>
          </cell>
          <cell r="BM424">
            <v>688845.86</v>
          </cell>
          <cell r="BP424">
            <v>688846</v>
          </cell>
          <cell r="BQ424">
            <v>472752</v>
          </cell>
          <cell r="BR424">
            <v>473929</v>
          </cell>
          <cell r="BS424">
            <v>800805</v>
          </cell>
          <cell r="BT424">
            <v>412010</v>
          </cell>
          <cell r="BU424">
            <v>216094</v>
          </cell>
          <cell r="BW424">
            <v>214917</v>
          </cell>
          <cell r="BY424">
            <v>-111959</v>
          </cell>
        </row>
        <row r="425">
          <cell r="R425" t="str">
            <v>rrpp</v>
          </cell>
          <cell r="S425" t="str">
            <v>Recursos propios</v>
          </cell>
          <cell r="W425">
            <v>2753392</v>
          </cell>
          <cell r="X425">
            <v>2796013</v>
          </cell>
          <cell r="Y425">
            <v>2721051</v>
          </cell>
          <cell r="Z425">
            <v>2712517</v>
          </cell>
          <cell r="AA425">
            <v>2760565</v>
          </cell>
          <cell r="AB425">
            <v>2853961</v>
          </cell>
          <cell r="AC425">
            <v>2851949</v>
          </cell>
          <cell r="AD425">
            <v>2872949</v>
          </cell>
          <cell r="AE425">
            <v>2891867</v>
          </cell>
          <cell r="AF425">
            <v>3017786</v>
          </cell>
          <cell r="AG425">
            <v>2995051</v>
          </cell>
          <cell r="AH425">
            <v>2987180</v>
          </cell>
          <cell r="AI425">
            <v>2989984</v>
          </cell>
          <cell r="AJ425">
            <v>2919458</v>
          </cell>
          <cell r="AK425">
            <v>2918353</v>
          </cell>
          <cell r="AL425">
            <v>2967170</v>
          </cell>
          <cell r="AM425">
            <v>3011589</v>
          </cell>
          <cell r="AN425">
            <v>3149486</v>
          </cell>
          <cell r="AO425">
            <v>3154611</v>
          </cell>
          <cell r="AP425">
            <v>3174207</v>
          </cell>
          <cell r="AQ425">
            <v>3231825</v>
          </cell>
          <cell r="AR425">
            <v>3359613</v>
          </cell>
          <cell r="AS425">
            <v>3345000</v>
          </cell>
          <cell r="AT425">
            <v>3349288</v>
          </cell>
          <cell r="AU425">
            <v>3338898</v>
          </cell>
          <cell r="AV425">
            <v>3424136</v>
          </cell>
          <cell r="AW425">
            <v>3452506</v>
          </cell>
          <cell r="AX425">
            <v>3479970</v>
          </cell>
          <cell r="AY425">
            <v>3540738</v>
          </cell>
          <cell r="AZ425">
            <v>3678484</v>
          </cell>
          <cell r="BA425">
            <v>3706065</v>
          </cell>
          <cell r="BB425">
            <v>3746262</v>
          </cell>
          <cell r="BC425">
            <v>3784838</v>
          </cell>
          <cell r="BD425">
            <v>3907523</v>
          </cell>
          <cell r="BE425">
            <v>3908788</v>
          </cell>
          <cell r="BF425">
            <v>3930294.48</v>
          </cell>
          <cell r="BG425">
            <v>3945087.74</v>
          </cell>
          <cell r="BH425">
            <v>4098298.09</v>
          </cell>
          <cell r="BI425">
            <v>4050387.34</v>
          </cell>
          <cell r="BJ425">
            <v>4069104.14</v>
          </cell>
          <cell r="BK425">
            <v>4096536.36</v>
          </cell>
          <cell r="BL425">
            <v>4454625.96</v>
          </cell>
          <cell r="BM425">
            <v>4393420.09</v>
          </cell>
          <cell r="BP425">
            <v>4393420</v>
          </cell>
          <cell r="BQ425">
            <v>4050387</v>
          </cell>
          <cell r="BR425">
            <v>4096536</v>
          </cell>
          <cell r="BS425">
            <v>4454626</v>
          </cell>
          <cell r="BT425">
            <v>3945088</v>
          </cell>
          <cell r="BU425">
            <v>343033</v>
          </cell>
          <cell r="BW425">
            <v>296884</v>
          </cell>
          <cell r="BY425">
            <v>-61206</v>
          </cell>
        </row>
        <row r="426">
          <cell r="R426" t="str">
            <v>RRPPM</v>
          </cell>
          <cell r="S426" t="str">
            <v>Recursos propios medios</v>
          </cell>
          <cell r="X426">
            <v>2774703</v>
          </cell>
          <cell r="Y426">
            <v>2756819</v>
          </cell>
          <cell r="Z426">
            <v>2745743</v>
          </cell>
          <cell r="AA426">
            <v>2748708</v>
          </cell>
          <cell r="AB426">
            <v>2807263</v>
          </cell>
          <cell r="AC426">
            <v>2822158</v>
          </cell>
          <cell r="AD426">
            <v>2834856</v>
          </cell>
          <cell r="AE426">
            <v>2846258</v>
          </cell>
          <cell r="AF426">
            <v>2954827</v>
          </cell>
          <cell r="AG426">
            <v>2968235</v>
          </cell>
          <cell r="AH426">
            <v>2972971</v>
          </cell>
          <cell r="AI426">
            <v>2976374</v>
          </cell>
          <cell r="AJ426">
            <v>2954721</v>
          </cell>
          <cell r="AK426">
            <v>2942598</v>
          </cell>
          <cell r="AL426">
            <v>2948741</v>
          </cell>
          <cell r="AM426">
            <v>2961311</v>
          </cell>
          <cell r="AN426">
            <v>3080538</v>
          </cell>
          <cell r="AO426">
            <v>3105229</v>
          </cell>
          <cell r="AP426">
            <v>3122473</v>
          </cell>
          <cell r="AQ426">
            <v>3144344</v>
          </cell>
          <cell r="AR426">
            <v>3295719</v>
          </cell>
          <cell r="AS426">
            <v>3312146</v>
          </cell>
          <cell r="AT426">
            <v>3321432</v>
          </cell>
          <cell r="AU426">
            <v>3324925</v>
          </cell>
          <cell r="AV426">
            <v>3381517</v>
          </cell>
          <cell r="AW426">
            <v>3405180</v>
          </cell>
          <cell r="AX426">
            <v>3423878</v>
          </cell>
          <cell r="AY426">
            <v>3447250</v>
          </cell>
          <cell r="AZ426">
            <v>3609611</v>
          </cell>
          <cell r="BA426">
            <v>3641762</v>
          </cell>
          <cell r="BB426">
            <v>3667887</v>
          </cell>
          <cell r="BC426">
            <v>3691277</v>
          </cell>
          <cell r="BD426">
            <v>3846181</v>
          </cell>
          <cell r="BE426">
            <v>3867050</v>
          </cell>
          <cell r="BF426">
            <v>3882861</v>
          </cell>
          <cell r="BG426">
            <v>3895306</v>
          </cell>
          <cell r="BH426">
            <v>4021693</v>
          </cell>
          <cell r="BI426">
            <v>4031258</v>
          </cell>
          <cell r="BJ426">
            <v>4040719</v>
          </cell>
          <cell r="BK426">
            <v>4051883</v>
          </cell>
          <cell r="BL426">
            <v>4275581</v>
          </cell>
          <cell r="BM426">
            <v>4314861</v>
          </cell>
          <cell r="BP426">
            <v>4314861</v>
          </cell>
          <cell r="BQ426">
            <v>4031258</v>
          </cell>
          <cell r="BR426">
            <v>4051883</v>
          </cell>
          <cell r="BS426">
            <v>4275581</v>
          </cell>
          <cell r="BT426">
            <v>3895306</v>
          </cell>
          <cell r="BU426">
            <v>283603</v>
          </cell>
          <cell r="BW426">
            <v>262978</v>
          </cell>
          <cell r="BY426">
            <v>39280</v>
          </cell>
        </row>
        <row r="427">
          <cell r="R427" t="str">
            <v>0075</v>
          </cell>
          <cell r="S427" t="str">
            <v>Resultado neto</v>
          </cell>
          <cell r="T427">
            <v>170</v>
          </cell>
          <cell r="V427">
            <v>51576</v>
          </cell>
          <cell r="W427">
            <v>37113</v>
          </cell>
          <cell r="X427">
            <v>9697</v>
          </cell>
          <cell r="Y427">
            <v>19425</v>
          </cell>
          <cell r="Z427">
            <v>39324</v>
          </cell>
          <cell r="AA427">
            <v>70218</v>
          </cell>
          <cell r="AB427">
            <v>13613</v>
          </cell>
          <cell r="AC427">
            <v>35410</v>
          </cell>
          <cell r="AD427">
            <v>50536</v>
          </cell>
          <cell r="AE427">
            <v>76141</v>
          </cell>
          <cell r="AF427">
            <v>24666</v>
          </cell>
          <cell r="AG427">
            <v>44296</v>
          </cell>
          <cell r="AH427">
            <v>67390</v>
          </cell>
          <cell r="AI427">
            <v>80058</v>
          </cell>
          <cell r="AJ427">
            <v>31476</v>
          </cell>
          <cell r="AK427">
            <v>45178</v>
          </cell>
          <cell r="AL427">
            <v>70018</v>
          </cell>
          <cell r="AM427">
            <v>82252</v>
          </cell>
          <cell r="AN427">
            <v>24632</v>
          </cell>
          <cell r="AO427">
            <v>47010</v>
          </cell>
          <cell r="AP427">
            <v>82056</v>
          </cell>
          <cell r="AQ427">
            <v>92495</v>
          </cell>
          <cell r="AR427">
            <v>17261</v>
          </cell>
          <cell r="AS427">
            <v>18247</v>
          </cell>
          <cell r="AT427">
            <v>14586</v>
          </cell>
          <cell r="AU427">
            <v>23760</v>
          </cell>
          <cell r="AV427">
            <v>14033</v>
          </cell>
          <cell r="AW427">
            <v>57148</v>
          </cell>
          <cell r="AX427">
            <v>62320</v>
          </cell>
          <cell r="AY427">
            <v>62626</v>
          </cell>
          <cell r="AZ427">
            <v>29491</v>
          </cell>
          <cell r="BA427">
            <v>48275</v>
          </cell>
          <cell r="BB427">
            <v>78862</v>
          </cell>
          <cell r="BC427">
            <v>75737</v>
          </cell>
          <cell r="BD427">
            <v>24039</v>
          </cell>
          <cell r="BE427">
            <v>59688</v>
          </cell>
          <cell r="BF427">
            <v>93270.69</v>
          </cell>
          <cell r="BG427">
            <v>126947.38</v>
          </cell>
          <cell r="BH427">
            <v>86730.79</v>
          </cell>
          <cell r="BI427">
            <v>174132</v>
          </cell>
          <cell r="BJ427">
            <v>245973.02</v>
          </cell>
          <cell r="BK427">
            <v>326260.47999999998</v>
          </cell>
          <cell r="BL427">
            <v>90901.81</v>
          </cell>
          <cell r="BM427">
            <v>177623.01</v>
          </cell>
          <cell r="BN427">
            <v>388724</v>
          </cell>
          <cell r="BP427">
            <v>177623</v>
          </cell>
          <cell r="BQ427">
            <v>174132</v>
          </cell>
          <cell r="BR427">
            <v>326260</v>
          </cell>
          <cell r="BS427">
            <v>90902</v>
          </cell>
          <cell r="BT427">
            <v>126947</v>
          </cell>
          <cell r="BU427">
            <v>3491</v>
          </cell>
          <cell r="BW427">
            <v>-148637</v>
          </cell>
          <cell r="BY427">
            <v>86721</v>
          </cell>
        </row>
        <row r="428">
          <cell r="R428" t="str">
            <v>ROECAP</v>
          </cell>
          <cell r="S428" t="str">
            <v>ROE (Capital y Reservas)</v>
          </cell>
          <cell r="X428">
            <v>1.4200000000000001E-2</v>
          </cell>
          <cell r="Y428">
            <v>1.4200000000000001E-2</v>
          </cell>
          <cell r="Z428">
            <v>1.9099999999999999E-2</v>
          </cell>
          <cell r="AA428">
            <v>2.5499999999999998E-2</v>
          </cell>
          <cell r="AB428">
            <v>1.95E-2</v>
          </cell>
          <cell r="AC428">
            <v>2.52E-2</v>
          </cell>
          <cell r="AD428">
            <v>2.3800000000000002E-2</v>
          </cell>
          <cell r="AE428">
            <v>2.6800000000000001E-2</v>
          </cell>
          <cell r="AF428">
            <v>3.39E-2</v>
          </cell>
          <cell r="AG428">
            <v>3.0099999999999998E-2</v>
          </cell>
          <cell r="AH428">
            <v>3.0300000000000001E-2</v>
          </cell>
          <cell r="AI428">
            <v>2.69E-2</v>
          </cell>
          <cell r="AJ428">
            <v>4.3200000000000002E-2</v>
          </cell>
          <cell r="AK428">
            <v>3.1E-2</v>
          </cell>
          <cell r="AL428">
            <v>3.1699999999999999E-2</v>
          </cell>
          <cell r="AM428">
            <v>2.7799999999999998E-2</v>
          </cell>
          <cell r="AN428">
            <v>3.2399999999999998E-2</v>
          </cell>
          <cell r="AO428">
            <v>3.0499999999999999E-2</v>
          </cell>
          <cell r="AP428">
            <v>3.5099999999999999E-2</v>
          </cell>
          <cell r="AQ428">
            <v>2.9399999999999999E-2</v>
          </cell>
          <cell r="AR428">
            <v>2.1100000000000001E-2</v>
          </cell>
          <cell r="AS428">
            <v>1.11E-2</v>
          </cell>
          <cell r="AT428">
            <v>5.8999999999999999E-3</v>
          </cell>
          <cell r="AU428">
            <v>7.1000000000000004E-3</v>
          </cell>
          <cell r="AV428">
            <v>1.6799999999999999E-2</v>
          </cell>
          <cell r="AW428">
            <v>3.3799999999999997E-2</v>
          </cell>
          <cell r="AX428">
            <v>2.4299999999999999E-2</v>
          </cell>
          <cell r="AY428">
            <v>1.8200000000000001E-2</v>
          </cell>
          <cell r="AZ428">
            <v>3.3099999999999997E-2</v>
          </cell>
          <cell r="BA428">
            <v>2.6700000000000002E-2</v>
          </cell>
          <cell r="BB428">
            <v>2.87E-2</v>
          </cell>
          <cell r="BC428">
            <v>2.0500000000000001E-2</v>
          </cell>
          <cell r="BD428">
            <v>2.53E-2</v>
          </cell>
          <cell r="BE428">
            <v>3.1099999999999999E-2</v>
          </cell>
          <cell r="BF428">
            <v>3.2099999999999997E-2</v>
          </cell>
          <cell r="BG428">
            <v>3.2599999999999997E-2</v>
          </cell>
          <cell r="BH428">
            <v>8.6699999999999999E-2</v>
          </cell>
          <cell r="BI428">
            <v>8.6900000000000005E-2</v>
          </cell>
          <cell r="BJ428">
            <v>8.1299999999999997E-2</v>
          </cell>
          <cell r="BK428">
            <v>8.0500000000000002E-2</v>
          </cell>
          <cell r="BL428">
            <v>8.6199999999999999E-2</v>
          </cell>
          <cell r="BM428">
            <v>8.3000000000000004E-2</v>
          </cell>
          <cell r="BP428">
            <v>8.3000000000000004E-2</v>
          </cell>
          <cell r="BQ428">
            <v>8.6900000000000005E-2</v>
          </cell>
          <cell r="BR428">
            <v>8.0500000000000002E-2</v>
          </cell>
          <cell r="BS428">
            <v>8.6199999999999999E-2</v>
          </cell>
          <cell r="BT428">
            <v>3.2599999999999997E-2</v>
          </cell>
          <cell r="BU428">
            <v>-0.39</v>
          </cell>
          <cell r="BW428">
            <v>0.25</v>
          </cell>
          <cell r="BY428">
            <v>-0.32</v>
          </cell>
        </row>
        <row r="429">
          <cell r="R429" t="str">
            <v>atm</v>
          </cell>
          <cell r="S429" t="str">
            <v>Balance medio ATM</v>
          </cell>
          <cell r="V429">
            <v>43235112</v>
          </cell>
          <cell r="W429">
            <v>39640421</v>
          </cell>
          <cell r="X429">
            <v>37271266</v>
          </cell>
          <cell r="Y429">
            <v>38609349</v>
          </cell>
          <cell r="Z429">
            <v>39073043</v>
          </cell>
          <cell r="AA429">
            <v>39350722</v>
          </cell>
          <cell r="AB429">
            <v>39993695</v>
          </cell>
          <cell r="AC429">
            <v>39960036</v>
          </cell>
          <cell r="AD429">
            <v>39715042</v>
          </cell>
          <cell r="AE429">
            <v>39605250</v>
          </cell>
          <cell r="AF429">
            <v>39379873</v>
          </cell>
          <cell r="AG429">
            <v>39567607</v>
          </cell>
          <cell r="AH429">
            <v>39653234</v>
          </cell>
          <cell r="AI429">
            <v>39824053</v>
          </cell>
          <cell r="AJ429">
            <v>41182349</v>
          </cell>
          <cell r="AK429">
            <v>41726800</v>
          </cell>
          <cell r="AL429">
            <v>41974657</v>
          </cell>
          <cell r="AM429">
            <v>42395487</v>
          </cell>
          <cell r="AN429">
            <v>44218507</v>
          </cell>
          <cell r="AO429">
            <v>44590666</v>
          </cell>
          <cell r="AP429">
            <v>44848241</v>
          </cell>
          <cell r="AQ429">
            <v>45359883</v>
          </cell>
          <cell r="AR429">
            <v>47794828</v>
          </cell>
          <cell r="AS429">
            <v>49438244</v>
          </cell>
          <cell r="AT429">
            <v>50251233</v>
          </cell>
          <cell r="AU429">
            <v>50924399</v>
          </cell>
          <cell r="AV429">
            <v>54205521</v>
          </cell>
          <cell r="AW429">
            <v>54930507</v>
          </cell>
          <cell r="AX429">
            <v>55596393</v>
          </cell>
          <cell r="AY429">
            <v>56179719</v>
          </cell>
          <cell r="AZ429">
            <v>59089631</v>
          </cell>
          <cell r="BA429">
            <v>60160680</v>
          </cell>
          <cell r="BB429">
            <v>60938794</v>
          </cell>
          <cell r="BC429">
            <v>61214175</v>
          </cell>
          <cell r="BD429">
            <v>62648987</v>
          </cell>
          <cell r="BE429">
            <v>62424391</v>
          </cell>
          <cell r="BF429">
            <v>62059610</v>
          </cell>
          <cell r="BG429">
            <v>61678976</v>
          </cell>
          <cell r="BH429">
            <v>60144271</v>
          </cell>
          <cell r="BI429">
            <v>60399902</v>
          </cell>
          <cell r="BJ429">
            <v>60584774</v>
          </cell>
          <cell r="BK429">
            <v>60908572</v>
          </cell>
          <cell r="BL429">
            <v>62611695</v>
          </cell>
          <cell r="BM429">
            <v>63254447</v>
          </cell>
          <cell r="BP429">
            <v>63254447</v>
          </cell>
          <cell r="BQ429">
            <v>60399902</v>
          </cell>
          <cell r="BR429">
            <v>60908572</v>
          </cell>
          <cell r="BS429">
            <v>62611695</v>
          </cell>
          <cell r="BT429">
            <v>61678976</v>
          </cell>
          <cell r="BU429">
            <v>2854545</v>
          </cell>
          <cell r="BV429">
            <v>4.7E-2</v>
          </cell>
          <cell r="BW429">
            <v>2345875</v>
          </cell>
          <cell r="BY429">
            <v>642752</v>
          </cell>
        </row>
        <row r="430">
          <cell r="R430" t="str">
            <v>ROA</v>
          </cell>
          <cell r="S430" t="str">
            <v>ROA</v>
          </cell>
          <cell r="V430">
            <v>1.1999999999999999E-3</v>
          </cell>
          <cell r="W430">
            <v>8.9999999999999998E-4</v>
          </cell>
          <cell r="X430">
            <v>1.1000000000000001E-3</v>
          </cell>
          <cell r="Y430">
            <v>1E-3</v>
          </cell>
          <cell r="Z430">
            <v>1.2999999999999999E-3</v>
          </cell>
          <cell r="AA430">
            <v>1.8E-3</v>
          </cell>
          <cell r="AB430">
            <v>1.4E-3</v>
          </cell>
          <cell r="AC430">
            <v>1.7819999999999999E-3</v>
          </cell>
          <cell r="AD430">
            <v>1.6999999999999999E-3</v>
          </cell>
          <cell r="AE430">
            <v>1.9220000000000001E-3</v>
          </cell>
          <cell r="AF430">
            <v>2.5400000000000002E-3</v>
          </cell>
          <cell r="AG430">
            <v>2.258E-3</v>
          </cell>
          <cell r="AH430">
            <v>2.2720000000000001E-3</v>
          </cell>
          <cell r="AI430">
            <v>2.0100000000000001E-3</v>
          </cell>
          <cell r="AJ430">
            <v>3.0999999999999999E-3</v>
          </cell>
          <cell r="AK430">
            <v>2.183E-3</v>
          </cell>
          <cell r="AL430">
            <v>2.2300000000000002E-3</v>
          </cell>
          <cell r="AM430">
            <v>1.9400000000000001E-3</v>
          </cell>
          <cell r="AN430">
            <v>2.2590000000000002E-3</v>
          </cell>
          <cell r="AO430">
            <v>2.1259999999999999E-3</v>
          </cell>
          <cell r="AP430">
            <v>2.4459999999999998E-3</v>
          </cell>
          <cell r="AQ430">
            <v>2.039E-3</v>
          </cell>
          <cell r="AR430">
            <v>1.4530000000000001E-3</v>
          </cell>
          <cell r="AS430">
            <v>7.4200000000000004E-4</v>
          </cell>
          <cell r="AT430">
            <v>3.88E-4</v>
          </cell>
          <cell r="AU430">
            <v>4.6700000000000002E-4</v>
          </cell>
          <cell r="AV430">
            <v>1.0499999999999999E-3</v>
          </cell>
          <cell r="AW430">
            <v>2.098E-3</v>
          </cell>
          <cell r="AX430">
            <v>1.4989999999999999E-3</v>
          </cell>
          <cell r="AY430">
            <v>1.1150000000000001E-3</v>
          </cell>
          <cell r="AZ430">
            <v>2.0240000000000002E-3</v>
          </cell>
          <cell r="BA430">
            <v>1.6180000000000001E-3</v>
          </cell>
          <cell r="BB430">
            <v>1.73E-3</v>
          </cell>
          <cell r="BC430">
            <v>1.237E-3</v>
          </cell>
          <cell r="BD430">
            <v>1.5560000000000001E-3</v>
          </cell>
          <cell r="BE430">
            <v>1.928E-3</v>
          </cell>
          <cell r="BF430">
            <v>2.0089999999999999E-3</v>
          </cell>
          <cell r="BG430">
            <v>2.0579999999999999E-3</v>
          </cell>
          <cell r="BH430">
            <v>5.7999999999999996E-3</v>
          </cell>
          <cell r="BI430">
            <v>5.7980000000000002E-3</v>
          </cell>
          <cell r="BJ430">
            <v>5.4229999999999999E-3</v>
          </cell>
          <cell r="BK430">
            <v>5.3569999999999998E-3</v>
          </cell>
          <cell r="BL430">
            <v>5.888E-3</v>
          </cell>
          <cell r="BM430">
            <v>5.6629999999999996E-3</v>
          </cell>
          <cell r="BP430">
            <v>5.6600000000000001E-3</v>
          </cell>
          <cell r="BQ430">
            <v>5.7999999999999996E-3</v>
          </cell>
          <cell r="BR430">
            <v>5.3600000000000002E-3</v>
          </cell>
          <cell r="BS430">
            <v>5.8999999999999999E-3</v>
          </cell>
          <cell r="BT430">
            <v>2.0999999999999999E-3</v>
          </cell>
          <cell r="BU430">
            <v>-0.01</v>
          </cell>
          <cell r="BW430">
            <v>0.03</v>
          </cell>
          <cell r="BY430">
            <v>-0.02</v>
          </cell>
        </row>
        <row r="431">
          <cell r="R431" t="str">
            <v>atmm</v>
          </cell>
          <cell r="S431" t="str">
            <v>Balance medio ATM Trimestral</v>
          </cell>
          <cell r="X431">
            <v>37271266</v>
          </cell>
          <cell r="Y431">
            <v>39898195</v>
          </cell>
          <cell r="Z431">
            <v>40874821</v>
          </cell>
          <cell r="AA431">
            <v>40462782</v>
          </cell>
          <cell r="AB431">
            <v>39993695</v>
          </cell>
          <cell r="AC431">
            <v>39709335</v>
          </cell>
          <cell r="AD431">
            <v>39436390</v>
          </cell>
          <cell r="AE431">
            <v>39073072</v>
          </cell>
          <cell r="AF431">
            <v>39379873</v>
          </cell>
          <cell r="AG431">
            <v>39768370</v>
          </cell>
          <cell r="AH431">
            <v>39926596</v>
          </cell>
          <cell r="AI431">
            <v>40208722</v>
          </cell>
          <cell r="AJ431">
            <v>41182349</v>
          </cell>
          <cell r="AK431">
            <v>42336536</v>
          </cell>
          <cell r="AL431">
            <v>42766966</v>
          </cell>
          <cell r="AM431">
            <v>43398516</v>
          </cell>
          <cell r="AN431">
            <v>44218507</v>
          </cell>
          <cell r="AO431">
            <v>44846597</v>
          </cell>
          <cell r="AP431">
            <v>45477974</v>
          </cell>
          <cell r="AQ431">
            <v>46513709</v>
          </cell>
          <cell r="AR431">
            <v>47794828</v>
          </cell>
          <cell r="AS431">
            <v>50454139</v>
          </cell>
          <cell r="AT431">
            <v>52707639</v>
          </cell>
          <cell r="AU431">
            <v>53153631</v>
          </cell>
          <cell r="AV431">
            <v>54205521</v>
          </cell>
          <cell r="AW431">
            <v>55587230</v>
          </cell>
          <cell r="AX431">
            <v>56987264</v>
          </cell>
          <cell r="AY431">
            <v>58053538</v>
          </cell>
          <cell r="AZ431">
            <v>59089631</v>
          </cell>
          <cell r="BA431">
            <v>60984507</v>
          </cell>
          <cell r="BB431">
            <v>62787958</v>
          </cell>
          <cell r="BC431">
            <v>62794418</v>
          </cell>
          <cell r="BD431">
            <v>62648987</v>
          </cell>
          <cell r="BE431">
            <v>62478739</v>
          </cell>
          <cell r="BF431">
            <v>61470233</v>
          </cell>
          <cell r="BG431">
            <v>60560854</v>
          </cell>
          <cell r="BH431">
            <v>60144271</v>
          </cell>
          <cell r="BI431">
            <v>60521632</v>
          </cell>
          <cell r="BJ431">
            <v>61025278</v>
          </cell>
          <cell r="BK431">
            <v>61671578</v>
          </cell>
          <cell r="BL431">
            <v>62611695</v>
          </cell>
          <cell r="BM431">
            <v>63779789</v>
          </cell>
        </row>
        <row r="432">
          <cell r="R432" t="str">
            <v>DÍAS TRIMESTRE</v>
          </cell>
          <cell r="S432" t="str">
            <v>DÍAS TRIMESTRE</v>
          </cell>
          <cell r="V432">
            <v>365</v>
          </cell>
          <cell r="W432">
            <v>365</v>
          </cell>
          <cell r="X432">
            <v>90</v>
          </cell>
          <cell r="Y432">
            <v>91</v>
          </cell>
          <cell r="Z432">
            <v>92</v>
          </cell>
          <cell r="AA432">
            <v>92</v>
          </cell>
          <cell r="AB432">
            <v>91</v>
          </cell>
          <cell r="AC432">
            <v>91</v>
          </cell>
          <cell r="AD432">
            <v>92</v>
          </cell>
          <cell r="AE432">
            <v>92</v>
          </cell>
          <cell r="AF432">
            <v>90</v>
          </cell>
          <cell r="AG432">
            <v>91</v>
          </cell>
          <cell r="AH432">
            <v>92</v>
          </cell>
          <cell r="AI432">
            <v>92</v>
          </cell>
          <cell r="AJ432">
            <v>90</v>
          </cell>
          <cell r="AK432">
            <v>91</v>
          </cell>
          <cell r="AL432">
            <v>92</v>
          </cell>
          <cell r="AM432">
            <v>92</v>
          </cell>
          <cell r="AN432">
            <v>90</v>
          </cell>
          <cell r="AO432">
            <v>91</v>
          </cell>
          <cell r="AP432">
            <v>92</v>
          </cell>
          <cell r="AQ432">
            <v>92</v>
          </cell>
          <cell r="AR432">
            <v>91</v>
          </cell>
          <cell r="AS432">
            <v>91</v>
          </cell>
          <cell r="AT432">
            <v>92</v>
          </cell>
          <cell r="AU432">
            <v>92</v>
          </cell>
          <cell r="AV432">
            <v>90</v>
          </cell>
          <cell r="AW432">
            <v>91</v>
          </cell>
          <cell r="AX432">
            <v>92</v>
          </cell>
          <cell r="AY432">
            <v>92</v>
          </cell>
          <cell r="AZ432">
            <v>90</v>
          </cell>
          <cell r="BA432">
            <v>91</v>
          </cell>
          <cell r="BB432">
            <v>92</v>
          </cell>
          <cell r="BC432">
            <v>92</v>
          </cell>
          <cell r="BD432">
            <v>90</v>
          </cell>
          <cell r="BE432">
            <v>91</v>
          </cell>
          <cell r="BF432">
            <v>92</v>
          </cell>
          <cell r="BG432">
            <v>92</v>
          </cell>
          <cell r="BH432">
            <v>91</v>
          </cell>
          <cell r="BI432">
            <v>91</v>
          </cell>
          <cell r="BJ432">
            <v>92</v>
          </cell>
          <cell r="BK432">
            <v>92</v>
          </cell>
          <cell r="BL432">
            <v>90</v>
          </cell>
          <cell r="BM432">
            <v>91</v>
          </cell>
        </row>
        <row r="433">
          <cell r="R433" t="str">
            <v>DÍAS ACUMULADOS</v>
          </cell>
          <cell r="S433" t="str">
            <v>DÍAS ACUMULADOS</v>
          </cell>
          <cell r="V433">
            <v>365</v>
          </cell>
          <cell r="W433">
            <v>365</v>
          </cell>
          <cell r="X433">
            <v>90</v>
          </cell>
          <cell r="Y433">
            <v>181</v>
          </cell>
          <cell r="Z433">
            <v>273</v>
          </cell>
          <cell r="AA433">
            <v>365</v>
          </cell>
          <cell r="AB433">
            <v>91</v>
          </cell>
          <cell r="AC433">
            <v>182</v>
          </cell>
          <cell r="AD433">
            <v>274</v>
          </cell>
          <cell r="AE433">
            <v>366</v>
          </cell>
          <cell r="AF433">
            <v>90</v>
          </cell>
          <cell r="AG433">
            <v>181</v>
          </cell>
          <cell r="AH433">
            <v>273</v>
          </cell>
          <cell r="AI433">
            <v>365</v>
          </cell>
          <cell r="AJ433">
            <v>90</v>
          </cell>
          <cell r="AK433">
            <v>181</v>
          </cell>
          <cell r="AL433">
            <v>273</v>
          </cell>
          <cell r="AM433">
            <v>365</v>
          </cell>
          <cell r="AN433">
            <v>90</v>
          </cell>
          <cell r="AO433">
            <v>181</v>
          </cell>
          <cell r="AP433">
            <v>273</v>
          </cell>
          <cell r="AQ433">
            <v>365</v>
          </cell>
          <cell r="AR433">
            <v>91</v>
          </cell>
          <cell r="AS433">
            <v>182</v>
          </cell>
          <cell r="AT433">
            <v>274</v>
          </cell>
          <cell r="AU433">
            <v>366</v>
          </cell>
          <cell r="AV433">
            <v>90</v>
          </cell>
          <cell r="AW433">
            <v>181</v>
          </cell>
          <cell r="AX433">
            <v>273</v>
          </cell>
          <cell r="AY433">
            <v>365</v>
          </cell>
          <cell r="AZ433">
            <v>90</v>
          </cell>
          <cell r="BA433">
            <v>181</v>
          </cell>
          <cell r="BB433">
            <v>273</v>
          </cell>
          <cell r="BC433">
            <v>365</v>
          </cell>
          <cell r="BD433">
            <v>90</v>
          </cell>
          <cell r="BE433">
            <v>181</v>
          </cell>
          <cell r="BF433">
            <v>273</v>
          </cell>
          <cell r="BG433">
            <v>365</v>
          </cell>
          <cell r="BH433">
            <v>91</v>
          </cell>
          <cell r="BI433">
            <v>182</v>
          </cell>
          <cell r="BJ433">
            <v>274</v>
          </cell>
          <cell r="BK433">
            <v>366</v>
          </cell>
          <cell r="BL433">
            <v>90</v>
          </cell>
          <cell r="BM433">
            <v>181</v>
          </cell>
          <cell r="BN433">
            <v>366</v>
          </cell>
        </row>
        <row r="434">
          <cell r="R434" t="str">
            <v>P0041</v>
          </cell>
          <cell r="S434" t="str">
            <v>Total Pasivo (sin patrimonio neto)</v>
          </cell>
          <cell r="X434">
            <v>35743769</v>
          </cell>
          <cell r="Y434">
            <v>38548489</v>
          </cell>
          <cell r="Z434">
            <v>37726839</v>
          </cell>
          <cell r="AA434">
            <v>37663595</v>
          </cell>
          <cell r="AB434">
            <v>36701535</v>
          </cell>
          <cell r="AC434">
            <v>37006227</v>
          </cell>
          <cell r="AD434">
            <v>36068747</v>
          </cell>
          <cell r="AE434">
            <v>36211898</v>
          </cell>
          <cell r="AF434">
            <v>36568587</v>
          </cell>
          <cell r="AG434">
            <v>36876171</v>
          </cell>
          <cell r="AH434">
            <v>36838722</v>
          </cell>
          <cell r="AI434">
            <v>37453501</v>
          </cell>
          <cell r="AJ434">
            <v>38935539</v>
          </cell>
          <cell r="AK434">
            <v>39852514</v>
          </cell>
          <cell r="AL434">
            <v>39707536</v>
          </cell>
          <cell r="AM434">
            <v>41011609</v>
          </cell>
          <cell r="AN434">
            <v>41214725</v>
          </cell>
          <cell r="AO434">
            <v>42114278</v>
          </cell>
          <cell r="AP434">
            <v>42356658</v>
          </cell>
          <cell r="AQ434">
            <v>44080284</v>
          </cell>
          <cell r="AR434">
            <v>44885156</v>
          </cell>
          <cell r="AS434">
            <v>49370844</v>
          </cell>
          <cell r="AT434">
            <v>49342048</v>
          </cell>
          <cell r="AU434">
            <v>50240278</v>
          </cell>
          <cell r="AV434">
            <v>51356532</v>
          </cell>
          <cell r="AW434">
            <v>52870905</v>
          </cell>
          <cell r="AX434">
            <v>54063897</v>
          </cell>
          <cell r="AY434">
            <v>54934219</v>
          </cell>
          <cell r="AZ434">
            <v>56016277</v>
          </cell>
          <cell r="BA434">
            <v>58603172</v>
          </cell>
          <cell r="BB434">
            <v>59535488</v>
          </cell>
          <cell r="BC434">
            <v>58531422</v>
          </cell>
          <cell r="BD434">
            <v>59134118</v>
          </cell>
          <cell r="BE434">
            <v>58064507</v>
          </cell>
          <cell r="BF434">
            <v>57026008</v>
          </cell>
          <cell r="BG434">
            <v>56147683</v>
          </cell>
          <cell r="BH434">
            <v>56012760</v>
          </cell>
          <cell r="BI434">
            <v>56718067</v>
          </cell>
          <cell r="BJ434">
            <v>56897589</v>
          </cell>
          <cell r="BK434">
            <v>57855848</v>
          </cell>
          <cell r="BL434">
            <v>58551916</v>
          </cell>
          <cell r="BM434">
            <v>59980049</v>
          </cell>
        </row>
        <row r="435">
          <cell r="R435" t="str">
            <v>DIAS AÑO</v>
          </cell>
          <cell r="S435" t="str">
            <v>DIAS AÑO</v>
          </cell>
          <cell r="V435">
            <v>365</v>
          </cell>
          <cell r="W435">
            <v>365</v>
          </cell>
          <cell r="X435">
            <v>365</v>
          </cell>
          <cell r="Y435">
            <v>365</v>
          </cell>
          <cell r="Z435">
            <v>365</v>
          </cell>
          <cell r="AA435">
            <v>365</v>
          </cell>
          <cell r="AB435">
            <v>366</v>
          </cell>
          <cell r="AC435">
            <v>366</v>
          </cell>
          <cell r="AD435">
            <v>366</v>
          </cell>
          <cell r="AE435">
            <v>366</v>
          </cell>
          <cell r="AF435">
            <v>365</v>
          </cell>
          <cell r="AG435">
            <v>365</v>
          </cell>
          <cell r="AH435">
            <v>365</v>
          </cell>
          <cell r="AI435">
            <v>365</v>
          </cell>
          <cell r="AJ435">
            <v>365</v>
          </cell>
          <cell r="AK435">
            <v>365</v>
          </cell>
          <cell r="AL435">
            <v>365</v>
          </cell>
          <cell r="AM435">
            <v>365</v>
          </cell>
          <cell r="AN435">
            <v>365</v>
          </cell>
          <cell r="AO435">
            <v>365</v>
          </cell>
          <cell r="AP435">
            <v>365</v>
          </cell>
          <cell r="AQ435">
            <v>365</v>
          </cell>
          <cell r="AR435">
            <v>366</v>
          </cell>
          <cell r="AS435">
            <v>366</v>
          </cell>
          <cell r="AT435">
            <v>366</v>
          </cell>
          <cell r="AU435">
            <v>366</v>
          </cell>
          <cell r="AV435">
            <v>365</v>
          </cell>
          <cell r="AW435">
            <v>365</v>
          </cell>
          <cell r="AX435">
            <v>365</v>
          </cell>
          <cell r="AY435">
            <v>365</v>
          </cell>
          <cell r="AZ435">
            <v>365</v>
          </cell>
          <cell r="BA435">
            <v>365</v>
          </cell>
          <cell r="BB435">
            <v>365</v>
          </cell>
          <cell r="BC435">
            <v>365</v>
          </cell>
          <cell r="BD435">
            <v>365</v>
          </cell>
          <cell r="BE435">
            <v>365</v>
          </cell>
          <cell r="BF435">
            <v>365</v>
          </cell>
          <cell r="BG435">
            <v>365</v>
          </cell>
          <cell r="BH435">
            <v>366</v>
          </cell>
          <cell r="BI435">
            <v>366</v>
          </cell>
          <cell r="BJ435">
            <v>366</v>
          </cell>
          <cell r="BK435">
            <v>366</v>
          </cell>
          <cell r="BL435">
            <v>365</v>
          </cell>
          <cell r="BM435">
            <v>365</v>
          </cell>
          <cell r="BN435">
            <v>366</v>
          </cell>
        </row>
        <row r="437">
          <cell r="V437" t="str">
            <v>&gt;=41274</v>
          </cell>
          <cell r="W437" t="str">
            <v>&gt;=41639</v>
          </cell>
          <cell r="X437" t="str">
            <v>&gt;=42004</v>
          </cell>
          <cell r="Y437" t="str">
            <v>&gt;=42004</v>
          </cell>
          <cell r="Z437" t="str">
            <v>&gt;=42004</v>
          </cell>
          <cell r="AA437" t="str">
            <v>&gt;=42004</v>
          </cell>
          <cell r="AB437" t="str">
            <v>&gt;=42369</v>
          </cell>
          <cell r="AC437" t="str">
            <v>&gt;=42369</v>
          </cell>
          <cell r="AD437" t="str">
            <v>&gt;=42369</v>
          </cell>
          <cell r="AE437" t="str">
            <v>&gt;=42369</v>
          </cell>
          <cell r="AF437" t="str">
            <v>&gt;=42735</v>
          </cell>
          <cell r="AG437" t="str">
            <v>&gt;=42735</v>
          </cell>
          <cell r="AH437" t="str">
            <v>&gt;=42735</v>
          </cell>
          <cell r="AI437" t="str">
            <v>&gt;=42735</v>
          </cell>
          <cell r="AJ437" t="str">
            <v>&gt;=43100</v>
          </cell>
          <cell r="AK437" t="str">
            <v>&gt;=43100</v>
          </cell>
          <cell r="AL437" t="str">
            <v>&gt;=43100</v>
          </cell>
          <cell r="AM437" t="str">
            <v>&gt;=43100</v>
          </cell>
          <cell r="AN437" t="str">
            <v>&gt;=43465</v>
          </cell>
          <cell r="AO437" t="str">
            <v>&gt;=43465</v>
          </cell>
          <cell r="AP437" t="str">
            <v>&gt;=43465</v>
          </cell>
          <cell r="AQ437" t="str">
            <v>&gt;=43465</v>
          </cell>
          <cell r="AR437" t="str">
            <v>&gt;=43830</v>
          </cell>
          <cell r="AS437" t="str">
            <v>&gt;=43830</v>
          </cell>
          <cell r="AT437" t="str">
            <v>&gt;=43830</v>
          </cell>
          <cell r="AU437" t="str">
            <v>&gt;=43830</v>
          </cell>
          <cell r="AV437" t="str">
            <v>&gt;=44196</v>
          </cell>
          <cell r="AW437" t="str">
            <v>&gt;=44196</v>
          </cell>
          <cell r="AX437" t="str">
            <v>&gt;=44196</v>
          </cell>
          <cell r="AY437" t="str">
            <v>&gt;=44196</v>
          </cell>
          <cell r="AZ437" t="str">
            <v>&gt;=44561</v>
          </cell>
          <cell r="BA437" t="str">
            <v>&gt;=44561</v>
          </cell>
          <cell r="BB437" t="str">
            <v>&gt;=44561</v>
          </cell>
          <cell r="BC437" t="str">
            <v>&gt;=44561</v>
          </cell>
          <cell r="BD437" t="str">
            <v>&gt;=44926</v>
          </cell>
          <cell r="BE437" t="str">
            <v>&gt;=44926</v>
          </cell>
          <cell r="BF437" t="str">
            <v>&gt;=44926</v>
          </cell>
          <cell r="BG437" t="str">
            <v>&gt;=44926</v>
          </cell>
          <cell r="BH437" t="str">
            <v>&gt;=45291</v>
          </cell>
          <cell r="BI437" t="str">
            <v>&gt;=45291</v>
          </cell>
          <cell r="BJ437" t="str">
            <v>&gt;=45291</v>
          </cell>
          <cell r="BK437" t="str">
            <v>&gt;=45291</v>
          </cell>
          <cell r="BL437" t="str">
            <v>&gt;=45657</v>
          </cell>
          <cell r="BM437" t="str">
            <v>&gt;=45657</v>
          </cell>
        </row>
        <row r="438">
          <cell r="V438" t="str">
            <v>&lt;=41639</v>
          </cell>
          <cell r="W438" t="str">
            <v>&lt;=42004</v>
          </cell>
          <cell r="X438" t="str">
            <v>&lt;=42094</v>
          </cell>
          <cell r="Y438" t="str">
            <v>&lt;=42185</v>
          </cell>
          <cell r="Z438" t="str">
            <v>&lt;=42277</v>
          </cell>
          <cell r="AA438" t="str">
            <v>&lt;=42369</v>
          </cell>
          <cell r="AB438" t="str">
            <v>&lt;=42460</v>
          </cell>
          <cell r="AC438" t="str">
            <v>&lt;=42551</v>
          </cell>
          <cell r="AD438" t="str">
            <v>&lt;=42643</v>
          </cell>
          <cell r="AE438" t="str">
            <v>&lt;=42735</v>
          </cell>
          <cell r="AF438" t="str">
            <v>&lt;=42825</v>
          </cell>
          <cell r="AG438" t="str">
            <v>&lt;=42916</v>
          </cell>
          <cell r="AH438" t="str">
            <v>&lt;=43008</v>
          </cell>
          <cell r="AI438" t="str">
            <v>&lt;=43100</v>
          </cell>
          <cell r="AJ438" t="str">
            <v>&lt;=43190</v>
          </cell>
          <cell r="AK438" t="str">
            <v>&lt;=43281</v>
          </cell>
          <cell r="AL438" t="str">
            <v>&lt;=43373</v>
          </cell>
          <cell r="AM438" t="str">
            <v>&lt;=43465</v>
          </cell>
          <cell r="AN438" t="str">
            <v>&lt;=43555</v>
          </cell>
          <cell r="AO438" t="str">
            <v>&lt;=43646</v>
          </cell>
          <cell r="AP438" t="str">
            <v>&lt;=43738</v>
          </cell>
          <cell r="AQ438" t="str">
            <v>&lt;=43830</v>
          </cell>
          <cell r="AR438" t="str">
            <v>&lt;=43921</v>
          </cell>
          <cell r="AS438" t="str">
            <v>&lt;=44012</v>
          </cell>
          <cell r="AT438" t="str">
            <v>&lt;=44104</v>
          </cell>
          <cell r="AU438" t="str">
            <v>&lt;=44196</v>
          </cell>
          <cell r="AV438" t="str">
            <v>&lt;=44286</v>
          </cell>
          <cell r="AW438" t="str">
            <v>&lt;=44377</v>
          </cell>
          <cell r="AX438" t="str">
            <v>&lt;=44469</v>
          </cell>
          <cell r="AY438" t="str">
            <v>&lt;=44561</v>
          </cell>
          <cell r="AZ438" t="str">
            <v>&lt;=44651</v>
          </cell>
          <cell r="BA438" t="str">
            <v>&lt;=44742</v>
          </cell>
          <cell r="BB438" t="str">
            <v>&lt;=44834</v>
          </cell>
          <cell r="BC438" t="str">
            <v>&lt;=44926</v>
          </cell>
          <cell r="BD438" t="str">
            <v>&lt;=45016</v>
          </cell>
          <cell r="BE438" t="str">
            <v>&lt;=45107</v>
          </cell>
          <cell r="BF438" t="str">
            <v>&lt;=45199</v>
          </cell>
          <cell r="BG438" t="str">
            <v>&lt;=45291</v>
          </cell>
          <cell r="BH438" t="str">
            <v>&lt;=45382</v>
          </cell>
          <cell r="BI438" t="str">
            <v>&lt;=45473</v>
          </cell>
          <cell r="BJ438" t="str">
            <v>&lt;=45565</v>
          </cell>
          <cell r="BK438" t="str">
            <v>&lt;=45657</v>
          </cell>
          <cell r="BL438" t="str">
            <v>&lt;=45747</v>
          </cell>
          <cell r="BM438" t="str">
            <v>&lt;=45838</v>
          </cell>
        </row>
        <row r="439">
          <cell r="R439" t="str">
            <v>A0091</v>
          </cell>
          <cell r="S439" t="str">
            <v>A0076</v>
          </cell>
        </row>
        <row r="441">
          <cell r="R441" t="str">
            <v xml:space="preserve">10401        </v>
          </cell>
          <cell r="S441" t="str">
            <v>Valores representativos de deuda</v>
          </cell>
          <cell r="W441">
            <v>833931</v>
          </cell>
          <cell r="X441">
            <v>3182207</v>
          </cell>
          <cell r="Y441">
            <v>5149815</v>
          </cell>
          <cell r="Z441">
            <v>4890538</v>
          </cell>
          <cell r="AA441">
            <v>4868289</v>
          </cell>
          <cell r="AB441">
            <v>3843056</v>
          </cell>
          <cell r="AC441">
            <v>4805733</v>
          </cell>
          <cell r="AD441">
            <v>4257279</v>
          </cell>
          <cell r="AE441">
            <v>4018346</v>
          </cell>
          <cell r="AF441">
            <v>4450254</v>
          </cell>
          <cell r="AG441">
            <v>4724354</v>
          </cell>
          <cell r="AH441">
            <v>4438210</v>
          </cell>
          <cell r="AI441">
            <v>4653869</v>
          </cell>
          <cell r="AJ441">
            <v>6311794</v>
          </cell>
          <cell r="AK441">
            <v>6506273</v>
          </cell>
          <cell r="AL441">
            <v>7050388</v>
          </cell>
          <cell r="AM441">
            <v>7969739</v>
          </cell>
          <cell r="AN441">
            <v>8527974</v>
          </cell>
          <cell r="AO441">
            <v>9523145</v>
          </cell>
          <cell r="AP441">
            <v>10763187</v>
          </cell>
          <cell r="AQ441">
            <v>10789908</v>
          </cell>
          <cell r="AR441">
            <v>10786653</v>
          </cell>
          <cell r="AS441">
            <v>13384889</v>
          </cell>
          <cell r="AT441">
            <v>13783969</v>
          </cell>
          <cell r="AU441">
            <v>13781606</v>
          </cell>
          <cell r="AV441">
            <v>14501006</v>
          </cell>
          <cell r="AW441">
            <v>15217364</v>
          </cell>
          <cell r="AX441">
            <v>15191894</v>
          </cell>
          <cell r="AY441">
            <v>15152476</v>
          </cell>
          <cell r="AZ441">
            <v>14539898</v>
          </cell>
          <cell r="BA441">
            <v>13795376</v>
          </cell>
          <cell r="BB441">
            <v>15422801</v>
          </cell>
          <cell r="BC441">
            <v>15541387</v>
          </cell>
          <cell r="BD441">
            <v>15277209</v>
          </cell>
          <cell r="BE441">
            <v>13128187</v>
          </cell>
          <cell r="BF441">
            <v>12106336</v>
          </cell>
          <cell r="BG441">
            <v>12979134</v>
          </cell>
          <cell r="BH441">
            <v>12736645</v>
          </cell>
          <cell r="BI441">
            <v>12207632</v>
          </cell>
          <cell r="BJ441">
            <v>12686961</v>
          </cell>
          <cell r="BK441">
            <v>13090232</v>
          </cell>
          <cell r="BL441">
            <v>13009252</v>
          </cell>
          <cell r="BM441">
            <v>12980895</v>
          </cell>
          <cell r="BP441">
            <v>12980895</v>
          </cell>
          <cell r="BQ441">
            <v>12207632</v>
          </cell>
          <cell r="BR441">
            <v>13090232</v>
          </cell>
          <cell r="BS441">
            <v>13009252</v>
          </cell>
          <cell r="BT441">
            <v>12979134</v>
          </cell>
          <cell r="BU441">
            <v>773263</v>
          </cell>
          <cell r="BV441">
            <v>6.3E-2</v>
          </cell>
          <cell r="BW441">
            <v>-109337</v>
          </cell>
          <cell r="BY441">
            <v>-28357</v>
          </cell>
        </row>
        <row r="442">
          <cell r="R442" t="str">
            <v xml:space="preserve">1040104      </v>
          </cell>
          <cell r="S442" t="str">
            <v>Activos dudosos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10202</v>
          </cell>
          <cell r="BF442">
            <v>10282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</row>
        <row r="443">
          <cell r="R443" t="str">
            <v xml:space="preserve">10402        </v>
          </cell>
          <cell r="S443" t="str">
            <v>Resto Ajustes valoración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388</v>
          </cell>
          <cell r="AU443">
            <v>5469</v>
          </cell>
          <cell r="AV443">
            <v>-589608</v>
          </cell>
          <cell r="AW443">
            <v>-583687</v>
          </cell>
          <cell r="AX443">
            <v>-571416</v>
          </cell>
          <cell r="AY443">
            <v>-551060</v>
          </cell>
          <cell r="AZ443">
            <v>-1029095</v>
          </cell>
          <cell r="BA443">
            <v>-1262450</v>
          </cell>
          <cell r="BB443">
            <v>-1832262</v>
          </cell>
          <cell r="BC443">
            <v>-1409576</v>
          </cell>
          <cell r="BD443">
            <v>-1392564</v>
          </cell>
          <cell r="BE443">
            <v>-1374894</v>
          </cell>
          <cell r="BF443">
            <v>-1890731</v>
          </cell>
          <cell r="BG443">
            <v>-1089295</v>
          </cell>
          <cell r="BH443">
            <v>-1069060</v>
          </cell>
          <cell r="BI443">
            <v>-1337355</v>
          </cell>
          <cell r="BJ443">
            <v>-1018682</v>
          </cell>
          <cell r="BK443">
            <v>-902401</v>
          </cell>
          <cell r="BL443">
            <v>-1325014</v>
          </cell>
          <cell r="BM443">
            <v>-1407410</v>
          </cell>
        </row>
        <row r="444">
          <cell r="AI444">
            <v>36164425</v>
          </cell>
          <cell r="AJ444">
            <v>38029659</v>
          </cell>
          <cell r="AK444">
            <v>38013129</v>
          </cell>
          <cell r="AL444">
            <v>38436631</v>
          </cell>
          <cell r="AM444">
            <v>39527839</v>
          </cell>
          <cell r="AN444">
            <v>40161817</v>
          </cell>
          <cell r="AO444">
            <v>41021690</v>
          </cell>
          <cell r="AP444">
            <v>41879317</v>
          </cell>
          <cell r="AQ444">
            <v>42173293</v>
          </cell>
          <cell r="AR444">
            <v>42712789</v>
          </cell>
          <cell r="AS444">
            <v>46026676</v>
          </cell>
          <cell r="AT444">
            <v>47226179</v>
          </cell>
          <cell r="AU444">
            <v>47858645</v>
          </cell>
          <cell r="AV444">
            <v>48578431</v>
          </cell>
          <cell r="AW444">
            <v>49825936</v>
          </cell>
          <cell r="AX444">
            <v>49957905</v>
          </cell>
          <cell r="AY444">
            <v>50420369</v>
          </cell>
          <cell r="AZ444">
            <v>50365891</v>
          </cell>
          <cell r="BA444">
            <v>50652997</v>
          </cell>
          <cell r="BB444">
            <v>52143633</v>
          </cell>
          <cell r="BC444">
            <v>53097246</v>
          </cell>
          <cell r="BD444">
            <v>52830700</v>
          </cell>
          <cell r="BE444">
            <v>51709933</v>
          </cell>
          <cell r="BF444">
            <v>49930840</v>
          </cell>
          <cell r="BG444">
            <v>51151350</v>
          </cell>
          <cell r="BH444">
            <v>51091683</v>
          </cell>
          <cell r="BI444">
            <v>51236728</v>
          </cell>
          <cell r="BJ444">
            <v>50792266</v>
          </cell>
          <cell r="BK444">
            <v>53088781</v>
          </cell>
          <cell r="BL444">
            <v>53302045</v>
          </cell>
          <cell r="BM444">
            <v>54821632</v>
          </cell>
        </row>
        <row r="445"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</row>
        <row r="446">
          <cell r="S446" t="str">
            <v>LTD</v>
          </cell>
          <cell r="X446" t="e">
            <v>#N/A</v>
          </cell>
          <cell r="Y446" t="e">
            <v>#N/A</v>
          </cell>
          <cell r="Z446" t="e">
            <v>#N/A</v>
          </cell>
          <cell r="AA446" t="e">
            <v>#N/A</v>
          </cell>
          <cell r="AB446" t="e">
            <v>#N/A</v>
          </cell>
          <cell r="AC446" t="e">
            <v>#N/A</v>
          </cell>
          <cell r="AD446" t="e">
            <v>#N/A</v>
          </cell>
          <cell r="AI446">
            <v>1.1008</v>
          </cell>
          <cell r="AJ446">
            <v>1.0899000000000001</v>
          </cell>
          <cell r="AK446">
            <v>1.0463</v>
          </cell>
          <cell r="AL446">
            <v>1.0410999999999999</v>
          </cell>
          <cell r="AM446">
            <v>1.0165</v>
          </cell>
          <cell r="AN446">
            <v>0.99929999999999997</v>
          </cell>
          <cell r="AO446">
            <v>0.96960000000000002</v>
          </cell>
          <cell r="AP446">
            <v>0.95030000000000003</v>
          </cell>
          <cell r="AQ446">
            <v>0.95050000000000001</v>
          </cell>
          <cell r="AR446">
            <v>0.93110000000000004</v>
          </cell>
          <cell r="AS446">
            <v>0.9093</v>
          </cell>
          <cell r="AT446">
            <v>0.8911</v>
          </cell>
          <cell r="AU446">
            <v>0.8992</v>
          </cell>
          <cell r="AV446">
            <v>0.87780000000000002</v>
          </cell>
          <cell r="AW446">
            <v>0.86580000000000001</v>
          </cell>
          <cell r="AX446">
            <v>0.84899999999999998</v>
          </cell>
          <cell r="AY446">
            <v>0.85709999999999997</v>
          </cell>
          <cell r="AZ446">
            <v>0.84109999999999996</v>
          </cell>
          <cell r="BA446">
            <v>0.83840000000000003</v>
          </cell>
          <cell r="BB446">
            <v>0.84509999999999996</v>
          </cell>
          <cell r="BC446">
            <v>0.88070000000000004</v>
          </cell>
          <cell r="BD446">
            <v>0.86050000000000004</v>
          </cell>
          <cell r="BE446">
            <v>0.86180000000000001</v>
          </cell>
          <cell r="BF446">
            <v>0.83330000000000004</v>
          </cell>
          <cell r="BG446">
            <v>0.82550000000000001</v>
          </cell>
          <cell r="BH446">
            <v>0.82850000000000001</v>
          </cell>
          <cell r="BI446">
            <v>0.81510000000000005</v>
          </cell>
          <cell r="BJ446">
            <v>0.7964</v>
          </cell>
          <cell r="BK446">
            <v>0.79569999999999996</v>
          </cell>
          <cell r="BL446">
            <v>0.8034</v>
          </cell>
          <cell r="BM446">
            <v>0.81499999999999995</v>
          </cell>
          <cell r="BP446">
            <v>0.81499999999999995</v>
          </cell>
          <cell r="BQ446">
            <v>0.81510000000000005</v>
          </cell>
          <cell r="BR446">
            <v>0.79569999999999996</v>
          </cell>
          <cell r="BS446">
            <v>0.8034</v>
          </cell>
          <cell r="BT446">
            <v>0.82550000000000001</v>
          </cell>
          <cell r="BU446">
            <v>-0.01</v>
          </cell>
          <cell r="BW446">
            <v>1.93</v>
          </cell>
          <cell r="BY446">
            <v>1.1599999999999999</v>
          </cell>
        </row>
        <row r="447">
          <cell r="R447" t="str">
            <v>A0076</v>
          </cell>
          <cell r="S447" t="str">
            <v>Crédito a la clientela Neto ajustes</v>
          </cell>
          <cell r="X447" t="e">
            <v>#N/A</v>
          </cell>
          <cell r="Y447" t="e">
            <v>#N/A</v>
          </cell>
          <cell r="Z447" t="e">
            <v>#N/A</v>
          </cell>
          <cell r="AA447" t="e">
            <v>#N/A</v>
          </cell>
          <cell r="AB447" t="e">
            <v>#N/A</v>
          </cell>
          <cell r="AC447" t="e">
            <v>#N/A</v>
          </cell>
          <cell r="AD447" t="e">
            <v>#N/A</v>
          </cell>
          <cell r="AI447">
            <v>29702750</v>
          </cell>
          <cell r="AJ447">
            <v>29828858</v>
          </cell>
          <cell r="AK447">
            <v>29958165</v>
          </cell>
          <cell r="AL447">
            <v>29907179</v>
          </cell>
          <cell r="AM447">
            <v>30204478</v>
          </cell>
          <cell r="AN447">
            <v>30346021</v>
          </cell>
          <cell r="AO447">
            <v>30007076</v>
          </cell>
          <cell r="AP447">
            <v>29842583</v>
          </cell>
          <cell r="AQ447">
            <v>30165576</v>
          </cell>
          <cell r="AR447">
            <v>30577004</v>
          </cell>
          <cell r="AS447">
            <v>31423749</v>
          </cell>
          <cell r="AT447">
            <v>32141971</v>
          </cell>
          <cell r="AU447">
            <v>32753219</v>
          </cell>
          <cell r="AV447">
            <v>32820022</v>
          </cell>
          <cell r="AW447">
            <v>33391421</v>
          </cell>
          <cell r="AX447">
            <v>33544370</v>
          </cell>
          <cell r="AY447">
            <v>34158559</v>
          </cell>
          <cell r="AZ447">
            <v>34489667</v>
          </cell>
          <cell r="BA447">
            <v>35361153</v>
          </cell>
          <cell r="BB447">
            <v>35328539</v>
          </cell>
          <cell r="BC447">
            <v>36256158</v>
          </cell>
          <cell r="BD447">
            <v>36041126</v>
          </cell>
          <cell r="BE447">
            <v>37109334</v>
          </cell>
          <cell r="BF447">
            <v>36307259</v>
          </cell>
          <cell r="BG447">
            <v>36490575</v>
          </cell>
          <cell r="BH447">
            <v>36392898</v>
          </cell>
          <cell r="BI447">
            <v>37099192</v>
          </cell>
          <cell r="BJ447">
            <v>36476450</v>
          </cell>
          <cell r="BK447">
            <v>37945343</v>
          </cell>
          <cell r="BL447">
            <v>38081318</v>
          </cell>
          <cell r="BM447">
            <v>39693651</v>
          </cell>
        </row>
        <row r="448">
          <cell r="R448" t="str">
            <v>LTDDEP</v>
          </cell>
          <cell r="S448" t="str">
            <v>Depositos</v>
          </cell>
          <cell r="X448">
            <v>27247434</v>
          </cell>
          <cell r="Y448">
            <v>27303659</v>
          </cell>
          <cell r="Z448">
            <v>26549818</v>
          </cell>
          <cell r="AA448">
            <v>26870764</v>
          </cell>
          <cell r="AB448">
            <v>26845015</v>
          </cell>
          <cell r="AC448">
            <v>26958788</v>
          </cell>
          <cell r="AD448">
            <v>26873233</v>
          </cell>
          <cell r="AI448">
            <v>26983133</v>
          </cell>
          <cell r="AJ448">
            <v>27367402</v>
          </cell>
          <cell r="AK448">
            <v>28633835</v>
          </cell>
          <cell r="AL448">
            <v>28725932</v>
          </cell>
          <cell r="AM448">
            <v>29713108</v>
          </cell>
          <cell r="AN448">
            <v>30365992</v>
          </cell>
          <cell r="AO448">
            <v>30948970</v>
          </cell>
          <cell r="AP448">
            <v>31402804</v>
          </cell>
          <cell r="AQ448">
            <v>31735320</v>
          </cell>
          <cell r="AR448">
            <v>32840657</v>
          </cell>
          <cell r="AS448">
            <v>34558007</v>
          </cell>
          <cell r="AT448">
            <v>36071193</v>
          </cell>
          <cell r="AU448">
            <v>36425539</v>
          </cell>
          <cell r="AV448">
            <v>37388318</v>
          </cell>
          <cell r="AW448">
            <v>38567996</v>
          </cell>
          <cell r="AX448">
            <v>39508871</v>
          </cell>
          <cell r="AY448">
            <v>39854344</v>
          </cell>
          <cell r="AZ448">
            <v>41006611</v>
          </cell>
          <cell r="BA448">
            <v>42177009</v>
          </cell>
          <cell r="BB448">
            <v>41806257</v>
          </cell>
          <cell r="BC448">
            <v>41167005</v>
          </cell>
          <cell r="BD448">
            <v>41886196</v>
          </cell>
          <cell r="BE448">
            <v>43058098</v>
          </cell>
          <cell r="BF448">
            <v>43569267</v>
          </cell>
          <cell r="BG448">
            <v>44202922</v>
          </cell>
          <cell r="BH448">
            <v>43927946</v>
          </cell>
          <cell r="BI448">
            <v>45517638</v>
          </cell>
          <cell r="BJ448">
            <v>45803329</v>
          </cell>
          <cell r="BK448">
            <v>47689782</v>
          </cell>
          <cell r="BL448">
            <v>47399871</v>
          </cell>
          <cell r="BM448">
            <v>48705948</v>
          </cell>
          <cell r="BN448">
            <v>7712347</v>
          </cell>
        </row>
        <row r="449">
          <cell r="R449" t="str">
            <v>LTDrac</v>
          </cell>
          <cell r="S449" t="str">
            <v>Recursos ajenos de clientes</v>
          </cell>
          <cell r="X449">
            <v>25188199</v>
          </cell>
          <cell r="Y449">
            <v>25479620</v>
          </cell>
          <cell r="Z449">
            <v>24881984</v>
          </cell>
          <cell r="AA449">
            <v>25283577</v>
          </cell>
          <cell r="AB449">
            <v>25371850</v>
          </cell>
          <cell r="AC449">
            <v>25630073</v>
          </cell>
          <cell r="AD449">
            <v>25485120</v>
          </cell>
          <cell r="AI449">
            <v>25939244</v>
          </cell>
          <cell r="AJ449">
            <v>26375115</v>
          </cell>
          <cell r="AK449">
            <v>27693640</v>
          </cell>
          <cell r="AL449">
            <v>27815783</v>
          </cell>
          <cell r="AM449">
            <v>28497963</v>
          </cell>
          <cell r="AN449">
            <v>29183829</v>
          </cell>
          <cell r="AO449">
            <v>29799437</v>
          </cell>
          <cell r="AP449">
            <v>30238231</v>
          </cell>
          <cell r="AQ449">
            <v>30561447</v>
          </cell>
          <cell r="AR449">
            <v>31643164</v>
          </cell>
          <cell r="AS449">
            <v>33339582</v>
          </cell>
          <cell r="AT449">
            <v>34892998</v>
          </cell>
          <cell r="AU449">
            <v>35255348</v>
          </cell>
          <cell r="AV449">
            <v>36248688</v>
          </cell>
          <cell r="AW449">
            <v>37425862</v>
          </cell>
          <cell r="AX449">
            <v>38351887</v>
          </cell>
          <cell r="AY449">
            <v>38740365</v>
          </cell>
          <cell r="AZ449">
            <v>39952656</v>
          </cell>
          <cell r="BA449">
            <v>41176228</v>
          </cell>
          <cell r="BB449">
            <v>40851217</v>
          </cell>
          <cell r="BC449">
            <v>40249522</v>
          </cell>
          <cell r="BD449">
            <v>41027601</v>
          </cell>
          <cell r="BE449">
            <v>42234574</v>
          </cell>
          <cell r="BF449">
            <v>42826605</v>
          </cell>
          <cell r="BG449">
            <v>43489930</v>
          </cell>
          <cell r="BH449">
            <v>43264379</v>
          </cell>
          <cell r="BI449">
            <v>44884952</v>
          </cell>
          <cell r="BJ449">
            <v>45212340</v>
          </cell>
          <cell r="BK449">
            <v>47169932</v>
          </cell>
          <cell r="BL449">
            <v>46953070</v>
          </cell>
          <cell r="BM449">
            <v>48289350</v>
          </cell>
        </row>
        <row r="450">
          <cell r="R450">
            <v>664</v>
          </cell>
          <cell r="S450" t="str">
            <v>Repos (valor balance)</v>
          </cell>
          <cell r="X450">
            <v>31472</v>
          </cell>
          <cell r="Y450">
            <v>58703</v>
          </cell>
          <cell r="Z450">
            <v>410</v>
          </cell>
          <cell r="AA450">
            <v>36936</v>
          </cell>
          <cell r="AB450">
            <v>0</v>
          </cell>
          <cell r="AC450">
            <v>0</v>
          </cell>
          <cell r="AD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  <cell r="AX450">
            <v>0</v>
          </cell>
          <cell r="AY450">
            <v>0</v>
          </cell>
          <cell r="AZ450">
            <v>0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</row>
        <row r="451">
          <cell r="R451" t="str">
            <v>LTDPARTEMIT</v>
          </cell>
          <cell r="S451" t="str">
            <v>Participaciones emitidas netas</v>
          </cell>
          <cell r="X451">
            <v>1346569</v>
          </cell>
          <cell r="Y451">
            <v>1162007</v>
          </cell>
          <cell r="Z451">
            <v>1101574</v>
          </cell>
          <cell r="AA451">
            <v>1061473</v>
          </cell>
          <cell r="AB451">
            <v>1010042</v>
          </cell>
          <cell r="AC451">
            <v>895072</v>
          </cell>
          <cell r="AD451">
            <v>862274</v>
          </cell>
          <cell r="AI451">
            <v>702287</v>
          </cell>
          <cell r="AJ451">
            <v>681454</v>
          </cell>
          <cell r="AK451">
            <v>656718</v>
          </cell>
          <cell r="AL451">
            <v>636405</v>
          </cell>
          <cell r="AM451">
            <v>958743</v>
          </cell>
          <cell r="AN451">
            <v>939958</v>
          </cell>
          <cell r="AO451">
            <v>889898</v>
          </cell>
          <cell r="AP451">
            <v>846156</v>
          </cell>
          <cell r="AQ451">
            <v>793222</v>
          </cell>
          <cell r="AR451">
            <v>745381</v>
          </cell>
          <cell r="AS451">
            <v>710335</v>
          </cell>
          <cell r="AT451">
            <v>633487</v>
          </cell>
          <cell r="AU451">
            <v>599853</v>
          </cell>
          <cell r="AV451">
            <v>563826</v>
          </cell>
          <cell r="AW451">
            <v>528436</v>
          </cell>
          <cell r="AX451">
            <v>501855</v>
          </cell>
          <cell r="AY451">
            <v>447997</v>
          </cell>
          <cell r="AZ451">
            <v>422122</v>
          </cell>
          <cell r="BA451">
            <v>401334</v>
          </cell>
          <cell r="BB451">
            <v>378485</v>
          </cell>
          <cell r="BC451">
            <v>355319</v>
          </cell>
          <cell r="BD451">
            <v>326186</v>
          </cell>
          <cell r="BE451">
            <v>305119</v>
          </cell>
          <cell r="BF451">
            <v>245884</v>
          </cell>
          <cell r="BG451">
            <v>229996</v>
          </cell>
          <cell r="BH451">
            <v>215052</v>
          </cell>
          <cell r="BI451">
            <v>201118</v>
          </cell>
          <cell r="BJ451">
            <v>187141</v>
          </cell>
          <cell r="BK451">
            <v>137394</v>
          </cell>
          <cell r="BL451">
            <v>99202</v>
          </cell>
          <cell r="BM451">
            <v>91228</v>
          </cell>
        </row>
        <row r="452">
          <cell r="R452" t="str">
            <v>ICO</v>
          </cell>
          <cell r="S452" t="str">
            <v>Créditos de mediación (I.C.O)</v>
          </cell>
          <cell r="X452">
            <v>681194</v>
          </cell>
          <cell r="Y452">
            <v>603329</v>
          </cell>
          <cell r="Z452">
            <v>565850</v>
          </cell>
          <cell r="AA452">
            <v>488778</v>
          </cell>
          <cell r="AB452">
            <v>463123</v>
          </cell>
          <cell r="AC452">
            <v>433643</v>
          </cell>
          <cell r="AD452">
            <v>525839</v>
          </cell>
          <cell r="AI452">
            <v>341602</v>
          </cell>
          <cell r="AJ452">
            <v>310833</v>
          </cell>
          <cell r="AK452">
            <v>283477</v>
          </cell>
          <cell r="AL452">
            <v>273744</v>
          </cell>
          <cell r="AM452">
            <v>256402</v>
          </cell>
          <cell r="AN452">
            <v>242205</v>
          </cell>
          <cell r="AO452">
            <v>259635</v>
          </cell>
          <cell r="AP452">
            <v>318417</v>
          </cell>
          <cell r="AQ452">
            <v>380651</v>
          </cell>
          <cell r="AR452">
            <v>452112</v>
          </cell>
          <cell r="AS452">
            <v>508090</v>
          </cell>
          <cell r="AT452">
            <v>544708</v>
          </cell>
          <cell r="AU452">
            <v>570338</v>
          </cell>
          <cell r="AV452">
            <v>575804</v>
          </cell>
          <cell r="AW452">
            <v>613698</v>
          </cell>
          <cell r="AX452">
            <v>655129</v>
          </cell>
          <cell r="AY452">
            <v>665982</v>
          </cell>
          <cell r="AZ452">
            <v>631833</v>
          </cell>
          <cell r="BA452">
            <v>599447</v>
          </cell>
          <cell r="BB452">
            <v>576555</v>
          </cell>
          <cell r="BC452">
            <v>562164</v>
          </cell>
          <cell r="BD452">
            <v>532409</v>
          </cell>
          <cell r="BE452">
            <v>518405</v>
          </cell>
          <cell r="BF452">
            <v>496778</v>
          </cell>
          <cell r="BG452">
            <v>482996</v>
          </cell>
          <cell r="BH452">
            <v>448515</v>
          </cell>
          <cell r="BI452">
            <v>431568</v>
          </cell>
          <cell r="BJ452">
            <v>403848</v>
          </cell>
          <cell r="BK452">
            <v>382456</v>
          </cell>
          <cell r="BL452">
            <v>347599</v>
          </cell>
          <cell r="BM452">
            <v>325370</v>
          </cell>
        </row>
        <row r="453">
          <cell r="S453" t="str">
            <v>RoTE</v>
          </cell>
          <cell r="AB453">
            <v>2.1600000000000001E-2</v>
          </cell>
          <cell r="AC453">
            <v>2.7799999999999998E-2</v>
          </cell>
          <cell r="AD453">
            <v>2.6100000000000002E-2</v>
          </cell>
          <cell r="AE453">
            <v>2.92E-2</v>
          </cell>
          <cell r="AF453">
            <v>3.6499999999999998E-2</v>
          </cell>
          <cell r="AG453">
            <v>3.2199999999999999E-2</v>
          </cell>
          <cell r="AH453">
            <v>3.2300000000000002E-2</v>
          </cell>
          <cell r="AI453">
            <v>2.86E-2</v>
          </cell>
          <cell r="AJ453">
            <v>4.6100000000000002E-2</v>
          </cell>
          <cell r="AK453">
            <v>3.27E-2</v>
          </cell>
          <cell r="AL453">
            <v>3.3399999999999999E-2</v>
          </cell>
          <cell r="AM453">
            <v>2.9100000000000001E-2</v>
          </cell>
          <cell r="AN453">
            <v>3.39E-2</v>
          </cell>
          <cell r="AO453">
            <v>3.1800000000000002E-2</v>
          </cell>
          <cell r="AP453">
            <v>3.6499999999999998E-2</v>
          </cell>
          <cell r="AQ453">
            <v>3.0499999999999999E-2</v>
          </cell>
          <cell r="AR453">
            <v>2.2200000000000001E-2</v>
          </cell>
          <cell r="AS453">
            <v>1.17E-2</v>
          </cell>
          <cell r="AT453">
            <v>6.1999999999999998E-3</v>
          </cell>
          <cell r="AU453">
            <v>7.4999999999999997E-3</v>
          </cell>
          <cell r="AV453">
            <v>1.7600000000000001E-2</v>
          </cell>
          <cell r="AW453">
            <v>3.5200000000000002E-2</v>
          </cell>
          <cell r="AX453">
            <v>2.53E-2</v>
          </cell>
          <cell r="AY453">
            <v>1.89E-2</v>
          </cell>
          <cell r="AZ453">
            <v>3.4799999999999998E-2</v>
          </cell>
          <cell r="BA453">
            <v>2.81E-2</v>
          </cell>
          <cell r="BB453">
            <v>3.0300000000000001E-2</v>
          </cell>
          <cell r="BC453">
            <v>2.1600000000000001E-2</v>
          </cell>
          <cell r="BD453">
            <v>2.7099999999999999E-2</v>
          </cell>
          <cell r="BE453">
            <v>3.32E-2</v>
          </cell>
          <cell r="BF453">
            <v>3.4200000000000001E-2</v>
          </cell>
          <cell r="BG453">
            <v>3.4700000000000002E-2</v>
          </cell>
          <cell r="BH453">
            <v>9.1899999999999996E-2</v>
          </cell>
          <cell r="BI453">
            <v>9.1399999999999995E-2</v>
          </cell>
          <cell r="BJ453">
            <v>8.5199999999999998E-2</v>
          </cell>
          <cell r="BK453">
            <v>8.3900000000000002E-2</v>
          </cell>
          <cell r="BL453">
            <v>9.0399999999999994E-2</v>
          </cell>
          <cell r="BM453">
            <v>8.6900000000000005E-2</v>
          </cell>
        </row>
        <row r="454">
          <cell r="S454" t="str">
            <v>Promedio Patrimonio neto - activos intangibles</v>
          </cell>
          <cell r="AB454">
            <v>2534068</v>
          </cell>
          <cell r="AC454">
            <v>2563400</v>
          </cell>
          <cell r="AD454">
            <v>2586351</v>
          </cell>
          <cell r="AE454">
            <v>2610106</v>
          </cell>
          <cell r="AF454">
            <v>2744417</v>
          </cell>
          <cell r="AG454">
            <v>2773928</v>
          </cell>
          <cell r="AH454">
            <v>2791304</v>
          </cell>
          <cell r="AI454">
            <v>2799603</v>
          </cell>
          <cell r="AJ454">
            <v>2771679</v>
          </cell>
          <cell r="AK454">
            <v>2785112</v>
          </cell>
          <cell r="AL454">
            <v>2802470</v>
          </cell>
          <cell r="AM454">
            <v>2823057</v>
          </cell>
          <cell r="AN454">
            <v>2943232</v>
          </cell>
          <cell r="AO454">
            <v>2980244</v>
          </cell>
          <cell r="AP454">
            <v>3008447</v>
          </cell>
          <cell r="AQ454">
            <v>3036104</v>
          </cell>
          <cell r="AR454">
            <v>3132871</v>
          </cell>
          <cell r="AS454">
            <v>3144308</v>
          </cell>
          <cell r="AT454">
            <v>3147581</v>
          </cell>
          <cell r="AU454">
            <v>3153295</v>
          </cell>
          <cell r="AV454">
            <v>3235624</v>
          </cell>
          <cell r="AW454">
            <v>3275627</v>
          </cell>
          <cell r="AX454">
            <v>3299200</v>
          </cell>
          <cell r="AY454">
            <v>3320581</v>
          </cell>
          <cell r="AZ454">
            <v>3440025</v>
          </cell>
          <cell r="BA454">
            <v>3464223</v>
          </cell>
          <cell r="BB454">
            <v>3483931</v>
          </cell>
          <cell r="BC454">
            <v>3501711</v>
          </cell>
          <cell r="BD454">
            <v>3600865</v>
          </cell>
          <cell r="BE454">
            <v>3626696</v>
          </cell>
          <cell r="BF454">
            <v>3643279</v>
          </cell>
          <cell r="BG454">
            <v>3663511</v>
          </cell>
          <cell r="BH454">
            <v>3797148</v>
          </cell>
          <cell r="BI454">
            <v>3832167</v>
          </cell>
          <cell r="BJ454">
            <v>3857270</v>
          </cell>
          <cell r="BK454">
            <v>3889034</v>
          </cell>
          <cell r="BL454">
            <v>4076737</v>
          </cell>
          <cell r="BM454">
            <v>4120850</v>
          </cell>
        </row>
        <row r="455">
          <cell r="S455" t="str">
            <v>Patrimonio neto - activos intangibles</v>
          </cell>
          <cell r="X455">
            <v>2460862</v>
          </cell>
          <cell r="Y455">
            <v>2436113</v>
          </cell>
          <cell r="Z455">
            <v>2440220</v>
          </cell>
          <cell r="AA455">
            <v>2517979</v>
          </cell>
          <cell r="AB455">
            <v>2550156</v>
          </cell>
          <cell r="AC455">
            <v>2622066</v>
          </cell>
          <cell r="AD455">
            <v>2655201</v>
          </cell>
          <cell r="AE455">
            <v>2705126</v>
          </cell>
          <cell r="AF455">
            <v>2783707</v>
          </cell>
          <cell r="AG455">
            <v>2832951</v>
          </cell>
          <cell r="AH455">
            <v>2843431</v>
          </cell>
          <cell r="AI455">
            <v>2832802</v>
          </cell>
          <cell r="AJ455">
            <v>2710555</v>
          </cell>
          <cell r="AK455">
            <v>2811979</v>
          </cell>
          <cell r="AL455">
            <v>2854544</v>
          </cell>
          <cell r="AM455">
            <v>2905403</v>
          </cell>
          <cell r="AN455">
            <v>2981061</v>
          </cell>
          <cell r="AO455">
            <v>3054269</v>
          </cell>
          <cell r="AP455">
            <v>3093053</v>
          </cell>
          <cell r="AQ455">
            <v>3146732</v>
          </cell>
          <cell r="AR455">
            <v>3119009</v>
          </cell>
          <cell r="AS455">
            <v>3167184</v>
          </cell>
          <cell r="AT455">
            <v>3157399</v>
          </cell>
          <cell r="AU455">
            <v>3176151</v>
          </cell>
          <cell r="AV455">
            <v>3295096</v>
          </cell>
          <cell r="AW455">
            <v>3355633</v>
          </cell>
          <cell r="AX455">
            <v>3369920</v>
          </cell>
          <cell r="AY455">
            <v>3406103</v>
          </cell>
          <cell r="AZ455">
            <v>3473946</v>
          </cell>
          <cell r="BA455">
            <v>3512619</v>
          </cell>
          <cell r="BB455">
            <v>3543055</v>
          </cell>
          <cell r="BC455">
            <v>3572831</v>
          </cell>
          <cell r="BD455">
            <v>3628898</v>
          </cell>
          <cell r="BE455">
            <v>3678360</v>
          </cell>
          <cell r="BF455">
            <v>3693028</v>
          </cell>
          <cell r="BG455">
            <v>3744438</v>
          </cell>
          <cell r="BH455">
            <v>3849858</v>
          </cell>
          <cell r="BI455">
            <v>3902205</v>
          </cell>
          <cell r="BJ455">
            <v>3932579</v>
          </cell>
          <cell r="BK455">
            <v>4016092</v>
          </cell>
          <cell r="BL455">
            <v>4137381</v>
          </cell>
          <cell r="BM455">
            <v>4209077</v>
          </cell>
        </row>
        <row r="456">
          <cell r="R456" t="str">
            <v>A0050</v>
          </cell>
          <cell r="S456" t="str">
            <v>Activos intangibles</v>
          </cell>
          <cell r="X456">
            <v>305368</v>
          </cell>
          <cell r="Y456">
            <v>300913</v>
          </cell>
          <cell r="Z456">
            <v>297067</v>
          </cell>
          <cell r="AA456">
            <v>279863</v>
          </cell>
          <cell r="AB456">
            <v>274261</v>
          </cell>
          <cell r="AC456">
            <v>264425</v>
          </cell>
          <cell r="AD456">
            <v>256113</v>
          </cell>
          <cell r="AE456">
            <v>249058</v>
          </cell>
          <cell r="AF456">
            <v>241369</v>
          </cell>
          <cell r="AG456">
            <v>233955</v>
          </cell>
          <cell r="AH456">
            <v>227960</v>
          </cell>
          <cell r="AI456">
            <v>221026</v>
          </cell>
          <cell r="AJ456">
            <v>211274</v>
          </cell>
          <cell r="AK456">
            <v>151211</v>
          </cell>
          <cell r="AL456">
            <v>156147</v>
          </cell>
          <cell r="AM456">
            <v>161793</v>
          </cell>
          <cell r="AN456">
            <v>162423</v>
          </cell>
          <cell r="AO456">
            <v>166438</v>
          </cell>
          <cell r="AP456">
            <v>171252</v>
          </cell>
          <cell r="AQ456">
            <v>179439</v>
          </cell>
          <cell r="AR456">
            <v>179036</v>
          </cell>
          <cell r="AS456">
            <v>187050</v>
          </cell>
          <cell r="AT456">
            <v>190753</v>
          </cell>
          <cell r="AU456">
            <v>200632</v>
          </cell>
          <cell r="AV456">
            <v>142353</v>
          </cell>
          <cell r="AW456">
            <v>153941</v>
          </cell>
          <cell r="AX456">
            <v>160232</v>
          </cell>
          <cell r="AY456">
            <v>172704</v>
          </cell>
          <cell r="AZ456">
            <v>176013</v>
          </cell>
          <cell r="BA456">
            <v>186986</v>
          </cell>
          <cell r="BB456">
            <v>194595</v>
          </cell>
          <cell r="BC456">
            <v>211444</v>
          </cell>
          <cell r="BD456">
            <v>219261</v>
          </cell>
          <cell r="BE456">
            <v>232333</v>
          </cell>
          <cell r="BF456">
            <v>246230</v>
          </cell>
          <cell r="BG456">
            <v>264321</v>
          </cell>
          <cell r="BH456">
            <v>269482</v>
          </cell>
          <cell r="BI456">
            <v>290894</v>
          </cell>
          <cell r="BJ456">
            <v>309222</v>
          </cell>
          <cell r="BK456">
            <v>331824</v>
          </cell>
          <cell r="BL456">
            <v>330327</v>
          </cell>
          <cell r="BM456">
            <v>350827</v>
          </cell>
        </row>
        <row r="457">
          <cell r="S457" t="str">
            <v>SOLVENCIA</v>
          </cell>
          <cell r="BC457" t="str">
            <v>Sin reexpresar NIIF</v>
          </cell>
        </row>
        <row r="458">
          <cell r="R458" t="str">
            <v>3Aportaciones al Capital Social</v>
          </cell>
          <cell r="S458" t="str">
            <v>Capital</v>
          </cell>
          <cell r="V458">
            <v>2341297</v>
          </cell>
          <cell r="W458">
            <v>2395423</v>
          </cell>
          <cell r="X458">
            <v>2401190</v>
          </cell>
          <cell r="Y458">
            <v>2395253</v>
          </cell>
          <cell r="Z458">
            <v>2386715</v>
          </cell>
          <cell r="AA458">
            <v>2433798</v>
          </cell>
          <cell r="AB458">
            <v>2456841</v>
          </cell>
          <cell r="AC458">
            <v>2496024</v>
          </cell>
          <cell r="AD458">
            <v>2517052</v>
          </cell>
          <cell r="AE458">
            <v>2535546</v>
          </cell>
          <cell r="AF458">
            <v>2585486</v>
          </cell>
          <cell r="AG458">
            <v>2598965</v>
          </cell>
          <cell r="AH458">
            <v>2591144</v>
          </cell>
          <cell r="AI458">
            <v>2602380</v>
          </cell>
          <cell r="AJ458">
            <v>2659605</v>
          </cell>
          <cell r="AK458">
            <v>2694484</v>
          </cell>
          <cell r="AL458">
            <v>2732751</v>
          </cell>
          <cell r="AM458">
            <v>2776579</v>
          </cell>
          <cell r="AN458">
            <v>2830809</v>
          </cell>
          <cell r="AO458">
            <v>2873040.04</v>
          </cell>
          <cell r="AP458">
            <v>2893310.486</v>
          </cell>
          <cell r="AQ458">
            <v>2947593.9339999999</v>
          </cell>
          <cell r="AR458">
            <v>2981886.1749999998</v>
          </cell>
          <cell r="AS458">
            <v>3010007.0950000002</v>
          </cell>
          <cell r="AT458">
            <v>3014106.91</v>
          </cell>
          <cell r="AU458">
            <v>3033544.9810000001</v>
          </cell>
          <cell r="AV458">
            <v>3096123.551</v>
          </cell>
          <cell r="AW458">
            <v>3135322.5660000001</v>
          </cell>
          <cell r="AX458">
            <v>3162406.7760000001</v>
          </cell>
          <cell r="AY458">
            <v>3222634.0630000001</v>
          </cell>
          <cell r="AZ458">
            <v>3296635.003</v>
          </cell>
          <cell r="BA458">
            <v>3347900.1719999998</v>
          </cell>
          <cell r="BB458">
            <v>3388645.429</v>
          </cell>
          <cell r="BC458">
            <v>3426768.4550000001</v>
          </cell>
          <cell r="BD458">
            <v>3469080.9959999998</v>
          </cell>
          <cell r="BE458">
            <v>3496814.9139999999</v>
          </cell>
          <cell r="BF458">
            <v>3518272.156</v>
          </cell>
          <cell r="BG458">
            <v>3533077.6239999998</v>
          </cell>
          <cell r="BH458">
            <v>3561613.8459999999</v>
          </cell>
          <cell r="BI458">
            <v>3577634.9190000002</v>
          </cell>
          <cell r="BJ458">
            <v>3595923.5809999998</v>
          </cell>
          <cell r="BK458">
            <v>3618177.034</v>
          </cell>
          <cell r="BL458">
            <v>3653820.9169999999</v>
          </cell>
          <cell r="BM458">
            <v>3704574.23</v>
          </cell>
          <cell r="BP458">
            <v>3704574</v>
          </cell>
          <cell r="BQ458">
            <v>3577635</v>
          </cell>
          <cell r="BR458">
            <v>3618177</v>
          </cell>
          <cell r="BS458">
            <v>3653821</v>
          </cell>
          <cell r="BT458">
            <v>3533078</v>
          </cell>
          <cell r="BU458">
            <v>126939</v>
          </cell>
          <cell r="BV458">
            <v>3.5000000000000003E-2</v>
          </cell>
          <cell r="BW458">
            <v>86397</v>
          </cell>
          <cell r="BY458">
            <v>50753</v>
          </cell>
        </row>
        <row r="459">
          <cell r="R459" t="str">
            <v>12Instrumentos computables CET1 *</v>
          </cell>
          <cell r="S459" t="str">
            <v>Reservas</v>
          </cell>
          <cell r="V459">
            <v>353819</v>
          </cell>
          <cell r="W459">
            <v>326008</v>
          </cell>
          <cell r="X459">
            <v>325727</v>
          </cell>
          <cell r="Y459">
            <v>325061</v>
          </cell>
          <cell r="Z459">
            <v>325802</v>
          </cell>
          <cell r="AA459">
            <v>355717</v>
          </cell>
          <cell r="AB459">
            <v>355798</v>
          </cell>
          <cell r="AC459">
            <v>355925</v>
          </cell>
          <cell r="AD459">
            <v>355897</v>
          </cell>
          <cell r="AE459">
            <v>396273</v>
          </cell>
          <cell r="AF459">
            <v>396762</v>
          </cell>
          <cell r="AG459">
            <v>423218</v>
          </cell>
          <cell r="AH459">
            <v>437496</v>
          </cell>
          <cell r="AI459">
            <v>430361</v>
          </cell>
          <cell r="AJ459">
            <v>450928</v>
          </cell>
          <cell r="AK459">
            <v>447329</v>
          </cell>
          <cell r="AL459">
            <v>473351</v>
          </cell>
          <cell r="AM459">
            <v>475045</v>
          </cell>
          <cell r="AN459">
            <v>469825</v>
          </cell>
          <cell r="AO459">
            <v>484822.58</v>
          </cell>
          <cell r="AP459">
            <v>509670.15299999999</v>
          </cell>
          <cell r="AQ459">
            <v>508320.61800000002</v>
          </cell>
          <cell r="AR459">
            <v>478424.38799999998</v>
          </cell>
          <cell r="AS459">
            <v>478247.97600000002</v>
          </cell>
          <cell r="AT459">
            <v>479385.32299999997</v>
          </cell>
          <cell r="AU459">
            <v>501869.989</v>
          </cell>
          <cell r="AV459">
            <v>450321.772</v>
          </cell>
          <cell r="AW459">
            <v>512112.897</v>
          </cell>
          <cell r="AX459">
            <v>513026.92499999999</v>
          </cell>
          <cell r="AY459">
            <v>486623.924</v>
          </cell>
          <cell r="AZ459">
            <v>421404.80300000001</v>
          </cell>
          <cell r="BA459">
            <v>420159.01899999997</v>
          </cell>
          <cell r="BB459">
            <v>416282.84100000001</v>
          </cell>
          <cell r="BC459">
            <v>473964.41200000001</v>
          </cell>
          <cell r="BD459">
            <v>419338.64500000002</v>
          </cell>
          <cell r="BE459">
            <v>444021.05599999998</v>
          </cell>
          <cell r="BF459">
            <v>457744.23700000002</v>
          </cell>
          <cell r="BG459">
            <v>494559.28600000002</v>
          </cell>
          <cell r="BH459">
            <v>482019.14500000002</v>
          </cell>
          <cell r="BI459">
            <v>512601.98200000002</v>
          </cell>
          <cell r="BJ459">
            <v>583666.79700000002</v>
          </cell>
          <cell r="BK459">
            <v>687430.47400000005</v>
          </cell>
          <cell r="BL459">
            <v>742586.78300000005</v>
          </cell>
          <cell r="BM459">
            <v>795419.67</v>
          </cell>
          <cell r="BP459">
            <v>795420</v>
          </cell>
          <cell r="BQ459">
            <v>512602</v>
          </cell>
          <cell r="BR459">
            <v>687430</v>
          </cell>
          <cell r="BS459">
            <v>742587</v>
          </cell>
          <cell r="BT459">
            <v>494559</v>
          </cell>
          <cell r="BU459">
            <v>282818</v>
          </cell>
          <cell r="BV459">
            <v>0.55200000000000005</v>
          </cell>
          <cell r="BW459">
            <v>107990</v>
          </cell>
          <cell r="BY459">
            <v>52833</v>
          </cell>
        </row>
        <row r="460">
          <cell r="R460" t="str">
            <v>9Plusvalías AFDV</v>
          </cell>
          <cell r="S460" t="str">
            <v>Plusvalías AFDV</v>
          </cell>
          <cell r="W460">
            <v>0</v>
          </cell>
          <cell r="X460">
            <v>10565</v>
          </cell>
          <cell r="Y460">
            <v>5141</v>
          </cell>
          <cell r="Z460">
            <v>4100</v>
          </cell>
          <cell r="AA460">
            <v>270</v>
          </cell>
          <cell r="AB460">
            <v>-7978</v>
          </cell>
          <cell r="AC460">
            <v>-1039</v>
          </cell>
          <cell r="AD460">
            <v>3531</v>
          </cell>
          <cell r="AE460">
            <v>12436</v>
          </cell>
          <cell r="AF460">
            <v>20171</v>
          </cell>
          <cell r="AG460">
            <v>35774</v>
          </cell>
          <cell r="AH460">
            <v>27184</v>
          </cell>
          <cell r="AI460">
            <v>1252</v>
          </cell>
          <cell r="AJ460">
            <v>5032</v>
          </cell>
          <cell r="AK460">
            <v>994</v>
          </cell>
          <cell r="AL460">
            <v>-8042</v>
          </cell>
          <cell r="AM460">
            <v>-22311</v>
          </cell>
          <cell r="AN460">
            <v>-6952</v>
          </cell>
          <cell r="AO460">
            <v>-5397.4859999999999</v>
          </cell>
          <cell r="AP460">
            <v>3597.4270000000001</v>
          </cell>
          <cell r="AQ460">
            <v>3381.9470000000001</v>
          </cell>
          <cell r="AR460">
            <v>-69982.928</v>
          </cell>
          <cell r="AS460">
            <v>-48010.527999999998</v>
          </cell>
          <cell r="AT460">
            <v>-49885.790999999997</v>
          </cell>
          <cell r="AU460">
            <v>-3825.1190000000001</v>
          </cell>
          <cell r="AV460">
            <v>-6931.2430000000004</v>
          </cell>
          <cell r="AW460">
            <v>397.54599999999999</v>
          </cell>
          <cell r="AX460">
            <v>-1862.8230000000001</v>
          </cell>
          <cell r="AY460">
            <v>-3646.1570000000002</v>
          </cell>
          <cell r="AZ460">
            <v>-19960.338</v>
          </cell>
          <cell r="BA460">
            <v>-47006.968999999997</v>
          </cell>
          <cell r="BB460">
            <v>-62569.432999999997</v>
          </cell>
          <cell r="BC460">
            <v>-60949.87</v>
          </cell>
          <cell r="BD460">
            <v>-53963.777000000002</v>
          </cell>
          <cell r="BE460">
            <v>-51926.290999999997</v>
          </cell>
          <cell r="BF460">
            <v>-48378.474000000002</v>
          </cell>
          <cell r="BG460">
            <v>-30208.848000000002</v>
          </cell>
          <cell r="BH460">
            <v>-26598.294999999998</v>
          </cell>
          <cell r="BI460">
            <v>-26308.28</v>
          </cell>
          <cell r="BJ460">
            <v>-18568.547999999999</v>
          </cell>
          <cell r="BK460">
            <v>-16128.95</v>
          </cell>
          <cell r="BL460">
            <v>-17373.274000000001</v>
          </cell>
          <cell r="BM460">
            <v>-10207.643</v>
          </cell>
          <cell r="BP460">
            <v>-10208</v>
          </cell>
          <cell r="BQ460">
            <v>-26308</v>
          </cell>
          <cell r="BR460">
            <v>-16129</v>
          </cell>
          <cell r="BS460">
            <v>-17373</v>
          </cell>
          <cell r="BT460">
            <v>-30209</v>
          </cell>
          <cell r="BU460">
            <v>16100</v>
          </cell>
          <cell r="BV460">
            <v>-0.61199999999999999</v>
          </cell>
          <cell r="BW460">
            <v>5921</v>
          </cell>
          <cell r="BY460">
            <v>7165</v>
          </cell>
        </row>
        <row r="461">
          <cell r="R461" t="str">
            <v>10Intereses minoritarios</v>
          </cell>
          <cell r="S461" t="str">
            <v>Minoritarios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 t="e">
            <v>#DIV/0!</v>
          </cell>
          <cell r="BW461">
            <v>0</v>
          </cell>
          <cell r="BY461">
            <v>0</v>
          </cell>
        </row>
        <row r="462">
          <cell r="R462" t="str">
            <v>24Deducciones</v>
          </cell>
          <cell r="S462" t="str">
            <v>Deducciones capital ordinario</v>
          </cell>
          <cell r="V462">
            <v>-367789</v>
          </cell>
          <cell r="W462">
            <v>-318103</v>
          </cell>
          <cell r="X462">
            <v>-335954</v>
          </cell>
          <cell r="Y462">
            <v>-337949</v>
          </cell>
          <cell r="Z462">
            <v>-330643</v>
          </cell>
          <cell r="AA462">
            <v>-317194</v>
          </cell>
          <cell r="AB462">
            <v>-328943</v>
          </cell>
          <cell r="AC462">
            <v>-323565</v>
          </cell>
          <cell r="AD462">
            <v>-312078</v>
          </cell>
          <cell r="AE462">
            <v>-323586</v>
          </cell>
          <cell r="AF462">
            <v>-355497</v>
          </cell>
          <cell r="AG462">
            <v>-329790</v>
          </cell>
          <cell r="AH462">
            <v>-335525</v>
          </cell>
          <cell r="AI462">
            <v>-356284</v>
          </cell>
          <cell r="AJ462">
            <v>-390526</v>
          </cell>
          <cell r="AK462">
            <v>-330527</v>
          </cell>
          <cell r="AL462">
            <v>-335261</v>
          </cell>
          <cell r="AM462">
            <v>-347264</v>
          </cell>
          <cell r="AN462">
            <v>-380079</v>
          </cell>
          <cell r="AO462">
            <v>-385816.54</v>
          </cell>
          <cell r="AP462">
            <v>-398704.99900000001</v>
          </cell>
          <cell r="AQ462">
            <v>-415123.97</v>
          </cell>
          <cell r="AR462">
            <v>-414099.38799999998</v>
          </cell>
          <cell r="AS462">
            <v>-421159.50799999997</v>
          </cell>
          <cell r="AT462">
            <v>-429861.81199999998</v>
          </cell>
          <cell r="AU462">
            <v>-386185.17</v>
          </cell>
          <cell r="AV462">
            <v>-332787.49099999998</v>
          </cell>
          <cell r="AW462">
            <v>-355061.41499999998</v>
          </cell>
          <cell r="AX462">
            <v>-395409.04399999999</v>
          </cell>
          <cell r="AY462">
            <v>-408212.35399999999</v>
          </cell>
          <cell r="AZ462">
            <v>-438247.47200000001</v>
          </cell>
          <cell r="BA462">
            <v>-454023.70799999998</v>
          </cell>
          <cell r="BB462">
            <v>-459572.592</v>
          </cell>
          <cell r="BC462">
            <v>-480178.196</v>
          </cell>
          <cell r="BD462">
            <v>-500445.56199999998</v>
          </cell>
          <cell r="BE462">
            <v>-508341.43099999998</v>
          </cell>
          <cell r="BF462">
            <v>-520688.45899999997</v>
          </cell>
          <cell r="BG462">
            <v>-528994.65500000003</v>
          </cell>
          <cell r="BH462">
            <v>-504459.41700000002</v>
          </cell>
          <cell r="BI462">
            <v>-516693.66200000001</v>
          </cell>
          <cell r="BJ462">
            <v>-540621.60100000002</v>
          </cell>
          <cell r="BK462">
            <v>-554286.74</v>
          </cell>
          <cell r="BL462">
            <v>-557902.39399999997</v>
          </cell>
          <cell r="BM462">
            <v>-572112.96</v>
          </cell>
          <cell r="BP462">
            <v>-572113</v>
          </cell>
          <cell r="BQ462">
            <v>-516694</v>
          </cell>
          <cell r="BR462">
            <v>-554287</v>
          </cell>
          <cell r="BS462">
            <v>-557902</v>
          </cell>
          <cell r="BT462">
            <v>-528995</v>
          </cell>
          <cell r="BU462">
            <v>-55419</v>
          </cell>
          <cell r="BV462">
            <v>0.107</v>
          </cell>
          <cell r="BW462">
            <v>-17826</v>
          </cell>
          <cell r="BY462">
            <v>-14211</v>
          </cell>
        </row>
        <row r="463">
          <cell r="R463" t="str">
            <v>1CET 1 Capital</v>
          </cell>
          <cell r="S463" t="str">
            <v>Capital de nivel 1 ordinario</v>
          </cell>
          <cell r="V463">
            <v>2327327</v>
          </cell>
          <cell r="W463">
            <v>2403329</v>
          </cell>
          <cell r="X463">
            <v>2401527</v>
          </cell>
          <cell r="Y463">
            <v>2387506</v>
          </cell>
          <cell r="Z463">
            <v>2385974</v>
          </cell>
          <cell r="AA463">
            <v>2472591</v>
          </cell>
          <cell r="AB463">
            <v>2475717</v>
          </cell>
          <cell r="AC463">
            <v>2527345</v>
          </cell>
          <cell r="AD463">
            <v>2564402</v>
          </cell>
          <cell r="AE463">
            <v>2620669</v>
          </cell>
          <cell r="AF463">
            <v>2646922</v>
          </cell>
          <cell r="AG463">
            <v>2728167</v>
          </cell>
          <cell r="AH463">
            <v>2720299</v>
          </cell>
          <cell r="AI463">
            <v>2677709</v>
          </cell>
          <cell r="AJ463">
            <v>2725038</v>
          </cell>
          <cell r="AK463">
            <v>2812280</v>
          </cell>
          <cell r="AL463">
            <v>2862799</v>
          </cell>
          <cell r="AM463">
            <v>2882049</v>
          </cell>
          <cell r="AN463">
            <v>2913603</v>
          </cell>
          <cell r="AO463">
            <v>2966648.594</v>
          </cell>
          <cell r="AP463">
            <v>3007873.0669999998</v>
          </cell>
          <cell r="AQ463">
            <v>3044172.5290000001</v>
          </cell>
          <cell r="AR463">
            <v>2976228.2459999998</v>
          </cell>
          <cell r="AS463">
            <v>3019085.0359999998</v>
          </cell>
          <cell r="AT463">
            <v>3013744.6290000002</v>
          </cell>
          <cell r="AU463">
            <v>3145404.6809999999</v>
          </cell>
          <cell r="AV463">
            <v>3206726.59</v>
          </cell>
          <cell r="AW463">
            <v>3292771.594</v>
          </cell>
          <cell r="AX463">
            <v>3278161.8339999998</v>
          </cell>
          <cell r="AY463">
            <v>3297399.477</v>
          </cell>
          <cell r="AZ463">
            <v>3259831.9959999998</v>
          </cell>
          <cell r="BA463">
            <v>3267028.514</v>
          </cell>
          <cell r="BB463">
            <v>3282786.2450000001</v>
          </cell>
          <cell r="BC463">
            <v>3359604.8020000001</v>
          </cell>
          <cell r="BD463">
            <v>3334010.3020000001</v>
          </cell>
          <cell r="BE463">
            <v>3380568.247</v>
          </cell>
          <cell r="BF463">
            <v>3406949.46</v>
          </cell>
          <cell r="BG463">
            <v>3468433.4070000001</v>
          </cell>
          <cell r="BH463">
            <v>3512575.2790000001</v>
          </cell>
          <cell r="BI463">
            <v>3547234.9580000001</v>
          </cell>
          <cell r="BJ463">
            <v>3620400.2289999998</v>
          </cell>
          <cell r="BK463">
            <v>3735191.8190000001</v>
          </cell>
          <cell r="BL463">
            <v>3821132.0320000001</v>
          </cell>
          <cell r="BM463">
            <v>3917673.2969999998</v>
          </cell>
          <cell r="BP463">
            <v>3917673</v>
          </cell>
          <cell r="BQ463">
            <v>3547235</v>
          </cell>
          <cell r="BR463">
            <v>3735192</v>
          </cell>
          <cell r="BS463">
            <v>3821132</v>
          </cell>
          <cell r="BT463">
            <v>3468433</v>
          </cell>
          <cell r="BU463">
            <v>370438</v>
          </cell>
          <cell r="BV463">
            <v>0.104</v>
          </cell>
          <cell r="BW463">
            <v>182481</v>
          </cell>
          <cell r="BY463">
            <v>96541</v>
          </cell>
        </row>
        <row r="464">
          <cell r="R464" t="str">
            <v>50CET I = T1</v>
          </cell>
          <cell r="S464" t="str">
            <v>Ratio CET 1 (%)</v>
          </cell>
          <cell r="V464">
            <v>0.1085</v>
          </cell>
          <cell r="W464">
            <v>0.1109</v>
          </cell>
          <cell r="X464">
            <v>0.11070000000000001</v>
          </cell>
          <cell r="Y464">
            <v>0.10920000000000001</v>
          </cell>
          <cell r="Z464">
            <v>0.10970000000000001</v>
          </cell>
          <cell r="AA464">
            <v>0.1133</v>
          </cell>
          <cell r="AB464">
            <v>0.1109</v>
          </cell>
          <cell r="AC464">
            <v>0.114</v>
          </cell>
          <cell r="AD464">
            <v>0.11559999999999999</v>
          </cell>
          <cell r="AE464">
            <v>0.11360000000000001</v>
          </cell>
          <cell r="AF464">
            <v>0.1134</v>
          </cell>
          <cell r="AG464">
            <v>0.1159</v>
          </cell>
          <cell r="AH464">
            <v>0.1144</v>
          </cell>
          <cell r="AI464">
            <v>0.1119</v>
          </cell>
          <cell r="AJ464">
            <v>0.1134</v>
          </cell>
          <cell r="AK464">
            <v>0.1201</v>
          </cell>
          <cell r="AL464">
            <v>0.124</v>
          </cell>
          <cell r="AM464">
            <v>0.12512599999999999</v>
          </cell>
          <cell r="AN464">
            <v>0.12603800000000001</v>
          </cell>
          <cell r="AO464">
            <v>0.12860199999999999</v>
          </cell>
          <cell r="AP464">
            <v>0.13139899999999999</v>
          </cell>
          <cell r="AQ464">
            <v>0.130327</v>
          </cell>
          <cell r="AR464">
            <v>0.12679099999999999</v>
          </cell>
          <cell r="AS464">
            <v>0.12937699999999999</v>
          </cell>
          <cell r="AT464">
            <v>0.13061200000000001</v>
          </cell>
          <cell r="AU464">
            <v>0.137882</v>
          </cell>
          <cell r="AV464">
            <v>0.137404</v>
          </cell>
          <cell r="AW464">
            <v>0.135745</v>
          </cell>
          <cell r="AX464">
            <v>0.13306699999999999</v>
          </cell>
          <cell r="AY464">
            <v>0.132885</v>
          </cell>
          <cell r="AZ464">
            <v>0.131166</v>
          </cell>
          <cell r="BA464">
            <v>0.13222300000000001</v>
          </cell>
          <cell r="BB464">
            <v>0.131212</v>
          </cell>
          <cell r="BC464">
            <v>0.135015</v>
          </cell>
          <cell r="BD464">
            <v>0.133883</v>
          </cell>
          <cell r="BE464">
            <v>0.13336400000000001</v>
          </cell>
          <cell r="BF464">
            <v>0.13426299999999999</v>
          </cell>
          <cell r="BG464">
            <v>0.13641700000000001</v>
          </cell>
          <cell r="BH464">
            <v>0.13878599999999999</v>
          </cell>
          <cell r="BI464">
            <v>0.138409</v>
          </cell>
          <cell r="BJ464">
            <v>0.13880000000000001</v>
          </cell>
          <cell r="BK464">
            <v>0.13830000000000001</v>
          </cell>
          <cell r="BL464">
            <v>0.14249999999999999</v>
          </cell>
          <cell r="BM464">
            <v>0.1409</v>
          </cell>
          <cell r="BP464">
            <v>0.1409</v>
          </cell>
          <cell r="BQ464">
            <v>0.1384</v>
          </cell>
          <cell r="BR464">
            <v>0.13830000000000001</v>
          </cell>
          <cell r="BS464">
            <v>0.14249999999999999</v>
          </cell>
          <cell r="BT464">
            <v>0.13639999999999999</v>
          </cell>
          <cell r="BU464">
            <v>0.25</v>
          </cell>
          <cell r="BW464">
            <v>0.26</v>
          </cell>
          <cell r="BY464">
            <v>-0.16</v>
          </cell>
        </row>
        <row r="465">
          <cell r="W465">
            <v>0</v>
          </cell>
          <cell r="X465">
            <v>1</v>
          </cell>
          <cell r="Y465">
            <v>0</v>
          </cell>
          <cell r="Z465">
            <v>0</v>
          </cell>
          <cell r="AA465">
            <v>0</v>
          </cell>
          <cell r="AB465">
            <v>1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1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</row>
        <row r="466">
          <cell r="R466" t="str">
            <v>1CET 1 Capital</v>
          </cell>
          <cell r="S466" t="str">
            <v>Capital de nivel 1</v>
          </cell>
          <cell r="V466">
            <v>2327327</v>
          </cell>
          <cell r="W466">
            <v>2403329</v>
          </cell>
          <cell r="X466">
            <v>2401527</v>
          </cell>
          <cell r="Y466">
            <v>2387506</v>
          </cell>
          <cell r="Z466">
            <v>2385974</v>
          </cell>
          <cell r="AA466">
            <v>2472591</v>
          </cell>
          <cell r="AB466">
            <v>2475717</v>
          </cell>
          <cell r="AC466">
            <v>2527345</v>
          </cell>
          <cell r="AD466">
            <v>2564402</v>
          </cell>
          <cell r="AE466">
            <v>2620669</v>
          </cell>
          <cell r="AF466">
            <v>2646922</v>
          </cell>
          <cell r="AG466">
            <v>2728167</v>
          </cell>
          <cell r="AH466">
            <v>2720299</v>
          </cell>
          <cell r="AI466">
            <v>2677709</v>
          </cell>
          <cell r="AJ466">
            <v>2725038</v>
          </cell>
          <cell r="AK466">
            <v>2812280</v>
          </cell>
          <cell r="AL466">
            <v>2862799</v>
          </cell>
          <cell r="AM466">
            <v>2882049</v>
          </cell>
          <cell r="AN466">
            <v>2913603</v>
          </cell>
          <cell r="AO466">
            <v>2966649</v>
          </cell>
          <cell r="AP466">
            <v>3007873</v>
          </cell>
          <cell r="AQ466">
            <v>3044173</v>
          </cell>
          <cell r="AR466">
            <v>2976228</v>
          </cell>
          <cell r="AS466">
            <v>3019085</v>
          </cell>
          <cell r="AT466">
            <v>3013745</v>
          </cell>
          <cell r="AU466">
            <v>3145405</v>
          </cell>
          <cell r="AV466">
            <v>3206727</v>
          </cell>
          <cell r="AW466">
            <v>3292772</v>
          </cell>
          <cell r="AX466">
            <v>3278162</v>
          </cell>
          <cell r="AY466">
            <v>3297400</v>
          </cell>
          <cell r="AZ466">
            <v>3259832</v>
          </cell>
          <cell r="BA466">
            <v>3267028</v>
          </cell>
          <cell r="BB466">
            <v>3282786</v>
          </cell>
          <cell r="BC466">
            <v>3359604.8020000001</v>
          </cell>
          <cell r="BD466">
            <v>3334010</v>
          </cell>
          <cell r="BE466">
            <v>3380568</v>
          </cell>
          <cell r="BF466">
            <v>3406949</v>
          </cell>
          <cell r="BG466">
            <v>3468433</v>
          </cell>
          <cell r="BH466">
            <v>3512575</v>
          </cell>
          <cell r="BI466">
            <v>3547235</v>
          </cell>
          <cell r="BJ466">
            <v>3620400</v>
          </cell>
          <cell r="BK466">
            <v>3735192</v>
          </cell>
          <cell r="BL466">
            <v>3821132</v>
          </cell>
          <cell r="BM466">
            <v>3917673</v>
          </cell>
        </row>
        <row r="467">
          <cell r="R467" t="str">
            <v>50CET I = T1</v>
          </cell>
          <cell r="S467" t="str">
            <v>Ratio Tier 1 (%)</v>
          </cell>
          <cell r="V467">
            <v>0.1085</v>
          </cell>
          <cell r="W467">
            <v>0.1109</v>
          </cell>
          <cell r="X467">
            <v>0.11070000000000001</v>
          </cell>
          <cell r="Y467">
            <v>0.10920000000000001</v>
          </cell>
          <cell r="Z467">
            <v>0.10970000000000001</v>
          </cell>
          <cell r="AA467">
            <v>0.1133</v>
          </cell>
          <cell r="AB467">
            <v>0.1109</v>
          </cell>
          <cell r="AC467">
            <v>0.114</v>
          </cell>
          <cell r="AD467">
            <v>0.11559999999999999</v>
          </cell>
          <cell r="AE467">
            <v>0.11360000000000001</v>
          </cell>
          <cell r="AF467">
            <v>0.1134</v>
          </cell>
          <cell r="AG467">
            <v>0.1159</v>
          </cell>
          <cell r="AH467">
            <v>0.1144</v>
          </cell>
          <cell r="AI467">
            <v>0.1119</v>
          </cell>
          <cell r="AJ467">
            <v>0.1134</v>
          </cell>
          <cell r="AK467">
            <v>0.1201</v>
          </cell>
          <cell r="AL467">
            <v>0.124</v>
          </cell>
          <cell r="AM467">
            <v>0.12509999999999999</v>
          </cell>
          <cell r="AN467">
            <v>0.126</v>
          </cell>
          <cell r="AO467">
            <v>0.12859999999999999</v>
          </cell>
          <cell r="AP467">
            <v>0.13139999999999999</v>
          </cell>
          <cell r="AQ467">
            <v>0.1303</v>
          </cell>
          <cell r="AR467">
            <v>0.1268</v>
          </cell>
          <cell r="AS467">
            <v>0.12939999999999999</v>
          </cell>
          <cell r="AT467">
            <v>0.13059999999999999</v>
          </cell>
          <cell r="AU467">
            <v>0.13789999999999999</v>
          </cell>
          <cell r="AV467">
            <v>0.13739999999999999</v>
          </cell>
          <cell r="AW467">
            <v>0.13569999999999999</v>
          </cell>
          <cell r="AX467">
            <v>0.1331</v>
          </cell>
          <cell r="AY467">
            <v>0.13289999999999999</v>
          </cell>
          <cell r="AZ467">
            <v>0.13120000000000001</v>
          </cell>
          <cell r="BA467">
            <v>0.13220000000000001</v>
          </cell>
          <cell r="BB467">
            <v>0.13120000000000001</v>
          </cell>
          <cell r="BC467">
            <v>0.13500000000000001</v>
          </cell>
          <cell r="BD467">
            <v>0.13389999999999999</v>
          </cell>
          <cell r="BE467">
            <v>0.13339999999999999</v>
          </cell>
          <cell r="BF467">
            <v>0.1343</v>
          </cell>
          <cell r="BG467">
            <v>0.13639999999999999</v>
          </cell>
          <cell r="BH467">
            <v>0.13880000000000001</v>
          </cell>
          <cell r="BI467">
            <v>0.1384</v>
          </cell>
          <cell r="BJ467">
            <v>0.13880000000000001</v>
          </cell>
          <cell r="BK467">
            <v>0.13830000000000001</v>
          </cell>
          <cell r="BL467">
            <v>0.14249999999999999</v>
          </cell>
          <cell r="BM467">
            <v>0.1409</v>
          </cell>
        </row>
        <row r="468">
          <cell r="R468" t="str">
            <v>26AT 1  Capital</v>
          </cell>
          <cell r="S468" t="str">
            <v>AT1 Capital</v>
          </cell>
          <cell r="V468">
            <v>0.96</v>
          </cell>
          <cell r="W468">
            <v>0.94099999999999995</v>
          </cell>
          <cell r="X468">
            <v>0.96099999999999997</v>
          </cell>
          <cell r="Y468">
            <v>0.96299999999999997</v>
          </cell>
          <cell r="Z468">
            <v>0.95699999999999996</v>
          </cell>
          <cell r="AA468">
            <v>0.98</v>
          </cell>
          <cell r="AB468">
            <v>0.96899999999999997</v>
          </cell>
          <cell r="AC468">
            <v>0.98399999999999999</v>
          </cell>
          <cell r="AD468">
            <v>0.98799999999999999</v>
          </cell>
          <cell r="AE468">
            <v>0.876</v>
          </cell>
          <cell r="AF468">
            <v>0.876</v>
          </cell>
          <cell r="AG468">
            <v>0.80200000000000005</v>
          </cell>
          <cell r="AH468">
            <v>0.80300000000000005</v>
          </cell>
          <cell r="AI468">
            <v>0.83699999999999997</v>
          </cell>
          <cell r="AJ468">
            <v>0.872</v>
          </cell>
          <cell r="AK468">
            <v>0.875</v>
          </cell>
          <cell r="AL468">
            <v>0.877</v>
          </cell>
          <cell r="AM468">
            <v>0.878</v>
          </cell>
          <cell r="AN468">
            <v>0.879</v>
          </cell>
          <cell r="AO468">
            <v>0.88400000000000001</v>
          </cell>
          <cell r="AP468">
            <v>0.88600000000000001</v>
          </cell>
          <cell r="AQ468">
            <v>0.88700000000000001</v>
          </cell>
          <cell r="AR468">
            <v>0.88500000000000001</v>
          </cell>
          <cell r="AS468">
            <v>0.88600000000000001</v>
          </cell>
          <cell r="AT468">
            <v>0.88600000000000001</v>
          </cell>
          <cell r="AU468">
            <v>0.89</v>
          </cell>
          <cell r="AV468">
            <v>0.89200000000000002</v>
          </cell>
          <cell r="AW468">
            <v>0.84599999999999997</v>
          </cell>
          <cell r="AX468">
            <v>0.84499999999999997</v>
          </cell>
          <cell r="AY468">
            <v>0.84599999999999997</v>
          </cell>
          <cell r="AZ468">
            <v>0.84499999999999997</v>
          </cell>
          <cell r="BA468">
            <v>0.84499999999999997</v>
          </cell>
          <cell r="BB468">
            <v>0.84499999999999997</v>
          </cell>
          <cell r="BC468">
            <v>0.84799999999999998</v>
          </cell>
          <cell r="BD468">
            <v>0.84699999999999998</v>
          </cell>
          <cell r="BE468">
            <v>0.84899999999999998</v>
          </cell>
          <cell r="BF468">
            <v>0.85</v>
          </cell>
          <cell r="BG468">
            <v>0.85299999999999998</v>
          </cell>
          <cell r="BH468">
            <v>0.85399999999999998</v>
          </cell>
          <cell r="BI468">
            <v>0.85499999999999998</v>
          </cell>
          <cell r="BJ468">
            <v>0.85799999999999998</v>
          </cell>
          <cell r="BK468">
            <v>0.86199999999999999</v>
          </cell>
          <cell r="BL468">
            <v>0.86399999999999999</v>
          </cell>
          <cell r="BM468">
            <v>0.86699999999999999</v>
          </cell>
        </row>
        <row r="469">
          <cell r="R469" t="str">
            <v>28TIER 2 Capital</v>
          </cell>
          <cell r="S469" t="str">
            <v>Capital de nivel 2</v>
          </cell>
          <cell r="V469">
            <v>95737</v>
          </cell>
          <cell r="W469">
            <v>149620</v>
          </cell>
          <cell r="X469">
            <v>97090</v>
          </cell>
          <cell r="Y469">
            <v>90560</v>
          </cell>
          <cell r="Z469">
            <v>107417</v>
          </cell>
          <cell r="AA469">
            <v>49733</v>
          </cell>
          <cell r="AB469">
            <v>79248</v>
          </cell>
          <cell r="AC469">
            <v>40904</v>
          </cell>
          <cell r="AD469">
            <v>32300</v>
          </cell>
          <cell r="AE469">
            <v>369568</v>
          </cell>
          <cell r="AF469">
            <v>373060</v>
          </cell>
          <cell r="AG469">
            <v>675637</v>
          </cell>
          <cell r="AH469">
            <v>668886</v>
          </cell>
          <cell r="AI469">
            <v>522396</v>
          </cell>
          <cell r="AJ469">
            <v>400000</v>
          </cell>
          <cell r="AK469">
            <v>400000</v>
          </cell>
          <cell r="AL469">
            <v>400000</v>
          </cell>
          <cell r="AM469">
            <v>400000</v>
          </cell>
          <cell r="AN469">
            <v>400000</v>
          </cell>
          <cell r="AO469">
            <v>388000</v>
          </cell>
          <cell r="AP469">
            <v>388000</v>
          </cell>
          <cell r="AQ469">
            <v>388000</v>
          </cell>
          <cell r="AR469">
            <v>388000</v>
          </cell>
          <cell r="AS469">
            <v>388000</v>
          </cell>
          <cell r="AT469">
            <v>388000</v>
          </cell>
          <cell r="AU469">
            <v>388000</v>
          </cell>
          <cell r="AV469">
            <v>388000</v>
          </cell>
          <cell r="AW469">
            <v>599874</v>
          </cell>
          <cell r="AX469">
            <v>599873</v>
          </cell>
          <cell r="AY469">
            <v>599871</v>
          </cell>
          <cell r="AZ469">
            <v>599913</v>
          </cell>
          <cell r="BA469">
            <v>599919</v>
          </cell>
          <cell r="BB469">
            <v>599921</v>
          </cell>
          <cell r="BC469">
            <v>599920.38</v>
          </cell>
          <cell r="BD469">
            <v>599976</v>
          </cell>
          <cell r="BE469">
            <v>599977</v>
          </cell>
          <cell r="BF469">
            <v>599972</v>
          </cell>
          <cell r="BG469">
            <v>599969</v>
          </cell>
          <cell r="BH469">
            <v>599970</v>
          </cell>
          <cell r="BI469">
            <v>599969</v>
          </cell>
          <cell r="BJ469">
            <v>599965</v>
          </cell>
          <cell r="BK469">
            <v>599965</v>
          </cell>
          <cell r="BL469">
            <v>600000</v>
          </cell>
          <cell r="BM469">
            <v>600000</v>
          </cell>
          <cell r="BP469">
            <v>600000</v>
          </cell>
          <cell r="BQ469">
            <v>599969</v>
          </cell>
          <cell r="BR469">
            <v>599965</v>
          </cell>
          <cell r="BS469">
            <v>600000</v>
          </cell>
          <cell r="BT469">
            <v>599969</v>
          </cell>
          <cell r="BU469">
            <v>31</v>
          </cell>
          <cell r="BV469">
            <v>0</v>
          </cell>
          <cell r="BW469">
            <v>35</v>
          </cell>
          <cell r="BY469">
            <v>0</v>
          </cell>
        </row>
        <row r="470">
          <cell r="R470" t="str">
            <v>52T2</v>
          </cell>
          <cell r="S470" t="str">
            <v>Ratio Tier 2 (%)</v>
          </cell>
          <cell r="V470">
            <v>4.4999999999999997E-3</v>
          </cell>
          <cell r="W470">
            <v>6.8999999999999999E-3</v>
          </cell>
          <cell r="X470">
            <v>4.4999999999999997E-3</v>
          </cell>
          <cell r="Y470">
            <v>4.1000000000000003E-3</v>
          </cell>
          <cell r="Z470">
            <v>4.8999999999999998E-3</v>
          </cell>
          <cell r="AA470">
            <v>2.3E-3</v>
          </cell>
          <cell r="AB470">
            <v>3.5999999999999999E-3</v>
          </cell>
          <cell r="AC470">
            <v>1.8E-3</v>
          </cell>
          <cell r="AD470">
            <v>1.5E-3</v>
          </cell>
          <cell r="AE470">
            <v>1.6E-2</v>
          </cell>
          <cell r="AF470">
            <v>1.6E-2</v>
          </cell>
          <cell r="AG470">
            <v>2.87E-2</v>
          </cell>
          <cell r="AH470">
            <v>2.81E-2</v>
          </cell>
          <cell r="AI470">
            <v>2.18E-2</v>
          </cell>
          <cell r="AJ470">
            <v>1.66E-2</v>
          </cell>
          <cell r="AK470">
            <v>1.7100000000000001E-2</v>
          </cell>
          <cell r="AL470">
            <v>1.7299999999999999E-2</v>
          </cell>
          <cell r="AM470">
            <v>1.7365999999999999E-2</v>
          </cell>
          <cell r="AN470">
            <v>1.7302999999999999E-2</v>
          </cell>
          <cell r="AO470">
            <v>1.6820000000000002E-2</v>
          </cell>
          <cell r="AP470">
            <v>1.695E-2</v>
          </cell>
          <cell r="AQ470">
            <v>1.6611000000000001E-2</v>
          </cell>
          <cell r="AR470">
            <v>1.6528999999999999E-2</v>
          </cell>
          <cell r="AS470">
            <v>1.6626999999999999E-2</v>
          </cell>
          <cell r="AT470">
            <v>1.6815E-2</v>
          </cell>
          <cell r="AU470">
            <v>1.7007999999999999E-2</v>
          </cell>
          <cell r="AV470">
            <v>1.6625000000000001E-2</v>
          </cell>
          <cell r="AW470">
            <v>2.4729999999999999E-2</v>
          </cell>
          <cell r="AX470">
            <v>2.435E-2</v>
          </cell>
          <cell r="AY470">
            <v>2.4174999999999999E-2</v>
          </cell>
          <cell r="AZ470">
            <v>2.4139000000000001E-2</v>
          </cell>
          <cell r="BA470">
            <v>2.4279999999999999E-2</v>
          </cell>
          <cell r="BB470">
            <v>2.3979E-2</v>
          </cell>
          <cell r="BC470">
            <v>2.4109999999999999E-2</v>
          </cell>
          <cell r="BD470">
            <v>2.4093E-2</v>
          </cell>
          <cell r="BE470">
            <v>2.3668999999999999E-2</v>
          </cell>
          <cell r="BF470">
            <v>2.3643999999999998E-2</v>
          </cell>
          <cell r="BG470">
            <v>2.3597E-2</v>
          </cell>
          <cell r="BH470">
            <v>2.3705E-2</v>
          </cell>
          <cell r="BI470">
            <v>2.341E-2</v>
          </cell>
          <cell r="BJ470">
            <v>2.2998999999999999E-2</v>
          </cell>
          <cell r="BK470">
            <v>2.2207000000000001E-2</v>
          </cell>
          <cell r="BL470">
            <v>2.2373000000000001E-2</v>
          </cell>
          <cell r="BM470">
            <v>2.1586999999999999E-2</v>
          </cell>
          <cell r="BP470">
            <v>2.1600000000000001E-2</v>
          </cell>
          <cell r="BQ470">
            <v>2.3400000000000001E-2</v>
          </cell>
          <cell r="BR470">
            <v>2.2200000000000001E-2</v>
          </cell>
          <cell r="BS470">
            <v>2.24E-2</v>
          </cell>
          <cell r="BT470">
            <v>2.3599999999999999E-2</v>
          </cell>
          <cell r="BU470">
            <v>-0.18</v>
          </cell>
          <cell r="BW470">
            <v>-0.06</v>
          </cell>
          <cell r="BY470">
            <v>-0.08</v>
          </cell>
        </row>
        <row r="471"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  <cell r="AH471">
            <v>0</v>
          </cell>
          <cell r="AI471">
            <v>-1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  <cell r="AR471">
            <v>0</v>
          </cell>
          <cell r="AS471">
            <v>0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1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-1</v>
          </cell>
          <cell r="BE471">
            <v>-1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-1</v>
          </cell>
          <cell r="BK471">
            <v>0</v>
          </cell>
          <cell r="BL471">
            <v>0</v>
          </cell>
          <cell r="BM471">
            <v>0</v>
          </cell>
        </row>
        <row r="472">
          <cell r="R472" t="str">
            <v>34Recursos Propios Computables</v>
          </cell>
          <cell r="S472" t="str">
            <v>Recursos propios computables</v>
          </cell>
          <cell r="V472">
            <v>2423065</v>
          </cell>
          <cell r="W472">
            <v>2552949</v>
          </cell>
          <cell r="X472">
            <v>2498617</v>
          </cell>
          <cell r="Y472">
            <v>2478066</v>
          </cell>
          <cell r="Z472">
            <v>2493391</v>
          </cell>
          <cell r="AA472">
            <v>2522324</v>
          </cell>
          <cell r="AB472">
            <v>2554965</v>
          </cell>
          <cell r="AC472">
            <v>2568249</v>
          </cell>
          <cell r="AD472">
            <v>2596702</v>
          </cell>
          <cell r="AE472">
            <v>2990237</v>
          </cell>
          <cell r="AF472">
            <v>3019982</v>
          </cell>
          <cell r="AG472">
            <v>3403803</v>
          </cell>
          <cell r="AH472">
            <v>3389185</v>
          </cell>
          <cell r="AI472">
            <v>3200106</v>
          </cell>
          <cell r="AJ472">
            <v>3125038</v>
          </cell>
          <cell r="AK472">
            <v>3212280</v>
          </cell>
          <cell r="AL472">
            <v>3262799</v>
          </cell>
          <cell r="AM472">
            <v>3282049</v>
          </cell>
          <cell r="AN472">
            <v>3313603</v>
          </cell>
          <cell r="AO472">
            <v>3354648.59</v>
          </cell>
          <cell r="AP472">
            <v>3395873.07</v>
          </cell>
          <cell r="AQ472">
            <v>3432172.53</v>
          </cell>
          <cell r="AR472">
            <v>3364228.25</v>
          </cell>
          <cell r="AS472">
            <v>3407085.04</v>
          </cell>
          <cell r="AT472">
            <v>3401744.63</v>
          </cell>
          <cell r="AU472">
            <v>3533404.68</v>
          </cell>
          <cell r="AV472">
            <v>3594726.59</v>
          </cell>
          <cell r="AW472">
            <v>3892645.72</v>
          </cell>
          <cell r="AX472">
            <v>3878034.91</v>
          </cell>
          <cell r="AY472">
            <v>3897270.18</v>
          </cell>
          <cell r="AZ472">
            <v>3859745.25</v>
          </cell>
          <cell r="BA472">
            <v>3866947.48</v>
          </cell>
          <cell r="BB472">
            <v>3882706.83</v>
          </cell>
          <cell r="BC472">
            <v>3959525.1809999999</v>
          </cell>
          <cell r="BD472">
            <v>3933986.7</v>
          </cell>
          <cell r="BE472">
            <v>3980545.6</v>
          </cell>
          <cell r="BF472">
            <v>4006921.02</v>
          </cell>
          <cell r="BG472">
            <v>4068402.38</v>
          </cell>
          <cell r="BH472">
            <v>4112545.34</v>
          </cell>
          <cell r="BI472">
            <v>4147203.59</v>
          </cell>
          <cell r="BJ472">
            <v>4220365.5999999996</v>
          </cell>
          <cell r="BK472">
            <v>4335156.95</v>
          </cell>
          <cell r="BL472">
            <v>4421132.03</v>
          </cell>
          <cell r="BM472">
            <v>4517673.3</v>
          </cell>
          <cell r="BP472">
            <v>4517673</v>
          </cell>
          <cell r="BQ472">
            <v>4147204</v>
          </cell>
          <cell r="BR472">
            <v>4335157</v>
          </cell>
          <cell r="BS472">
            <v>4421132</v>
          </cell>
          <cell r="BT472">
            <v>4068402</v>
          </cell>
          <cell r="BU472">
            <v>370469</v>
          </cell>
          <cell r="BV472">
            <v>8.8999999999999996E-2</v>
          </cell>
          <cell r="BW472">
            <v>182516</v>
          </cell>
          <cell r="BY472">
            <v>96541</v>
          </cell>
        </row>
        <row r="473">
          <cell r="R473" t="str">
            <v>48Coeficiente de Solvencia</v>
          </cell>
          <cell r="S473" t="str">
            <v>Ratio de Solvencia (%)</v>
          </cell>
          <cell r="V473">
            <v>0.1129</v>
          </cell>
          <cell r="W473">
            <v>0.1178</v>
          </cell>
          <cell r="X473">
            <v>0.1152</v>
          </cell>
          <cell r="Y473">
            <v>0.1133</v>
          </cell>
          <cell r="Z473">
            <v>0.1147</v>
          </cell>
          <cell r="AA473">
            <v>0.11550000000000001</v>
          </cell>
          <cell r="AB473">
            <v>0.1145</v>
          </cell>
          <cell r="AC473">
            <v>0.1158</v>
          </cell>
          <cell r="AD473">
            <v>0.1171</v>
          </cell>
          <cell r="AE473">
            <v>0.12959999999999999</v>
          </cell>
          <cell r="AF473">
            <v>0.1293</v>
          </cell>
          <cell r="AG473">
            <v>0.14460000000000001</v>
          </cell>
          <cell r="AH473">
            <v>0.14249999999999999</v>
          </cell>
          <cell r="AI473">
            <v>0.13370000000000001</v>
          </cell>
          <cell r="AJ473">
            <v>0.13</v>
          </cell>
          <cell r="AK473">
            <v>0.1371</v>
          </cell>
          <cell r="AL473">
            <v>0.14130000000000001</v>
          </cell>
          <cell r="AM473">
            <v>0.14249300000000001</v>
          </cell>
          <cell r="AN473">
            <v>0.143341</v>
          </cell>
          <cell r="AO473">
            <v>0.145422</v>
          </cell>
          <cell r="AP473">
            <v>0.14834900000000001</v>
          </cell>
          <cell r="AQ473">
            <v>0.14693800000000001</v>
          </cell>
          <cell r="AR473">
            <v>0.14332</v>
          </cell>
          <cell r="AS473">
            <v>0.14600399999999999</v>
          </cell>
          <cell r="AT473">
            <v>0.147428</v>
          </cell>
          <cell r="AU473">
            <v>0.154891</v>
          </cell>
          <cell r="AV473">
            <v>0.154029</v>
          </cell>
          <cell r="AW473">
            <v>0.16047500000000001</v>
          </cell>
          <cell r="AX473">
            <v>0.157417</v>
          </cell>
          <cell r="AY473">
            <v>0.15706000000000001</v>
          </cell>
          <cell r="AZ473">
            <v>0.155305</v>
          </cell>
          <cell r="BA473">
            <v>0.156503</v>
          </cell>
          <cell r="BB473">
            <v>0.15518999999999999</v>
          </cell>
          <cell r="BC473">
            <v>0.15912499999999999</v>
          </cell>
          <cell r="BD473">
            <v>0.15797600000000001</v>
          </cell>
          <cell r="BE473">
            <v>0.15703400000000001</v>
          </cell>
          <cell r="BF473">
            <v>0.15790699999999999</v>
          </cell>
          <cell r="BG473">
            <v>0.16001499999999999</v>
          </cell>
          <cell r="BH473">
            <v>0.162491</v>
          </cell>
          <cell r="BI473">
            <v>0.16181899999999999</v>
          </cell>
          <cell r="BJ473">
            <v>0.1618</v>
          </cell>
          <cell r="BK473">
            <v>0.1605</v>
          </cell>
          <cell r="BL473">
            <v>0.16489999999999999</v>
          </cell>
          <cell r="BM473">
            <v>0.16250000000000001</v>
          </cell>
          <cell r="BP473">
            <v>0.16250000000000001</v>
          </cell>
          <cell r="BQ473">
            <v>0.1618</v>
          </cell>
          <cell r="BR473">
            <v>0.1605</v>
          </cell>
          <cell r="BS473">
            <v>0.16489999999999999</v>
          </cell>
          <cell r="BT473">
            <v>0.16</v>
          </cell>
          <cell r="BU473">
            <v>7.0000000000000007E-2</v>
          </cell>
          <cell r="BW473">
            <v>0.2</v>
          </cell>
          <cell r="BY473">
            <v>-0.24</v>
          </cell>
        </row>
        <row r="474">
          <cell r="R474" t="str">
            <v>Rapa</v>
          </cell>
          <cell r="S474" t="str">
            <v>Ratio apalancamiento Phase In</v>
          </cell>
          <cell r="AB474">
            <v>6.1600000000000002E-2</v>
          </cell>
          <cell r="AC474">
            <v>6.1699999999999998E-2</v>
          </cell>
          <cell r="AD474">
            <v>6.4000000000000001E-2</v>
          </cell>
          <cell r="AE474">
            <v>6.5199999999999994E-2</v>
          </cell>
          <cell r="AF474">
            <v>6.5100000000000005E-2</v>
          </cell>
          <cell r="AG474">
            <v>6.6500000000000004E-2</v>
          </cell>
          <cell r="AH474">
            <v>6.6100000000000006E-2</v>
          </cell>
          <cell r="AI474">
            <v>6.4399999999999999E-2</v>
          </cell>
          <cell r="AJ474">
            <v>5.8729999999999997E-2</v>
          </cell>
          <cell r="AK474">
            <v>6.4500000000000002E-2</v>
          </cell>
          <cell r="AL474">
            <v>6.5699999999999995E-2</v>
          </cell>
          <cell r="AM474">
            <v>6.3899999999999998E-2</v>
          </cell>
          <cell r="AN474">
            <v>6.4399999999999999E-2</v>
          </cell>
          <cell r="AO474">
            <v>6.2867999999999993E-2</v>
          </cell>
          <cell r="AP474">
            <v>6.4376000000000003E-2</v>
          </cell>
          <cell r="AQ474">
            <v>6.2475000000000003E-2</v>
          </cell>
          <cell r="AR474">
            <v>6.0032000000000002E-2</v>
          </cell>
          <cell r="AS474">
            <v>5.552E-2</v>
          </cell>
          <cell r="AT474">
            <v>5.5424000000000001E-2</v>
          </cell>
          <cell r="AU474">
            <v>5.7134999999999998E-2</v>
          </cell>
          <cell r="AV474">
            <v>5.6874000000000001E-2</v>
          </cell>
          <cell r="AW474">
            <v>5.7037999999999998E-2</v>
          </cell>
          <cell r="AX474">
            <v>5.5316999999999998E-2</v>
          </cell>
          <cell r="AY474">
            <v>5.4674E-2</v>
          </cell>
          <cell r="AZ474">
            <v>5.3897E-2</v>
          </cell>
          <cell r="BA474">
            <v>5.1729999999999998E-2</v>
          </cell>
          <cell r="BB474">
            <v>5.0964000000000002E-2</v>
          </cell>
          <cell r="BC474">
            <v>5.4010000000000002E-2</v>
          </cell>
          <cell r="BD474">
            <v>5.3756999999999999E-2</v>
          </cell>
          <cell r="BE474">
            <v>5.5589E-2</v>
          </cell>
          <cell r="BF474">
            <v>5.8036999999999998E-2</v>
          </cell>
          <cell r="BG474">
            <v>5.9185000000000001E-2</v>
          </cell>
          <cell r="BH474">
            <v>5.9610999999999997E-2</v>
          </cell>
          <cell r="BI474">
            <v>5.9783000000000003E-2</v>
          </cell>
          <cell r="BJ474">
            <v>5.9924999999999999E-2</v>
          </cell>
          <cell r="BK474">
            <v>6.1074000000000003E-2</v>
          </cell>
          <cell r="BL474">
            <v>6.1799E-2</v>
          </cell>
          <cell r="BM474">
            <v>6.2018999999999998E-2</v>
          </cell>
          <cell r="BP474">
            <v>6.2E-2</v>
          </cell>
          <cell r="BQ474">
            <v>5.9799999999999999E-2</v>
          </cell>
          <cell r="BR474">
            <v>6.1100000000000002E-2</v>
          </cell>
          <cell r="BS474">
            <v>6.1800000000000001E-2</v>
          </cell>
          <cell r="BT474">
            <v>5.9200000000000003E-2</v>
          </cell>
          <cell r="BU474">
            <v>0.22</v>
          </cell>
          <cell r="BW474">
            <v>0.09</v>
          </cell>
          <cell r="BY474">
            <v>0.02</v>
          </cell>
        </row>
        <row r="476"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</row>
        <row r="477">
          <cell r="R477" t="str">
            <v>36APRs</v>
          </cell>
          <cell r="S477" t="str">
            <v>Activos totales ponderados por riesgo</v>
          </cell>
          <cell r="V477">
            <v>21456528</v>
          </cell>
          <cell r="W477">
            <v>21670603</v>
          </cell>
          <cell r="X477">
            <v>21697191</v>
          </cell>
          <cell r="Y477">
            <v>21868632</v>
          </cell>
          <cell r="Z477">
            <v>21744187</v>
          </cell>
          <cell r="AA477">
            <v>21830547</v>
          </cell>
          <cell r="AB477">
            <v>22316587</v>
          </cell>
          <cell r="AC477">
            <v>22171681</v>
          </cell>
          <cell r="AD477">
            <v>22176999</v>
          </cell>
          <cell r="AE477">
            <v>23069970</v>
          </cell>
          <cell r="AF477">
            <v>23347786</v>
          </cell>
          <cell r="AG477">
            <v>23540165</v>
          </cell>
          <cell r="AH477">
            <v>23778280</v>
          </cell>
          <cell r="AI477">
            <v>23935148</v>
          </cell>
          <cell r="AJ477">
            <v>24034285</v>
          </cell>
          <cell r="AK477">
            <v>23424252</v>
          </cell>
          <cell r="AL477">
            <v>23092813</v>
          </cell>
          <cell r="AM477">
            <v>23033114</v>
          </cell>
          <cell r="AN477">
            <v>23116849</v>
          </cell>
          <cell r="AO477">
            <v>23068389</v>
          </cell>
          <cell r="AP477">
            <v>22891111</v>
          </cell>
          <cell r="AQ477">
            <v>23357888</v>
          </cell>
          <cell r="AR477">
            <v>23473589</v>
          </cell>
          <cell r="AS477">
            <v>23335545</v>
          </cell>
          <cell r="AT477">
            <v>23073980</v>
          </cell>
          <cell r="AU477">
            <v>22812260</v>
          </cell>
          <cell r="AV477">
            <v>23337955</v>
          </cell>
          <cell r="AW477">
            <v>24257030</v>
          </cell>
          <cell r="AX477">
            <v>24635367</v>
          </cell>
          <cell r="AY477">
            <v>24813847</v>
          </cell>
          <cell r="AZ477">
            <v>24852638</v>
          </cell>
          <cell r="BA477">
            <v>24708512</v>
          </cell>
          <cell r="BB477">
            <v>25018979</v>
          </cell>
          <cell r="BC477">
            <v>24883122</v>
          </cell>
          <cell r="BD477">
            <v>24902506</v>
          </cell>
          <cell r="BE477">
            <v>25348375</v>
          </cell>
          <cell r="BF477">
            <v>25375217</v>
          </cell>
          <cell r="BG477">
            <v>25425162</v>
          </cell>
          <cell r="BH477">
            <v>25309341</v>
          </cell>
          <cell r="BI477">
            <v>25628721</v>
          </cell>
          <cell r="BJ477">
            <v>26086646</v>
          </cell>
          <cell r="BK477">
            <v>27016642</v>
          </cell>
          <cell r="BL477">
            <v>26818203</v>
          </cell>
          <cell r="BM477">
            <v>27795132</v>
          </cell>
          <cell r="BN477"/>
          <cell r="BO477"/>
          <cell r="BP477">
            <v>27795132</v>
          </cell>
          <cell r="BQ477">
            <v>25628721</v>
          </cell>
          <cell r="BR477">
            <v>27016642</v>
          </cell>
          <cell r="BS477">
            <v>26818203</v>
          </cell>
          <cell r="BT477">
            <v>25425162</v>
          </cell>
          <cell r="BU477">
            <v>2166411</v>
          </cell>
          <cell r="BV477">
            <v>8.5000000000000006E-2</v>
          </cell>
          <cell r="BW477">
            <v>778490</v>
          </cell>
          <cell r="BX477"/>
          <cell r="BY477">
            <v>976929</v>
          </cell>
          <cell r="BZ477"/>
          <cell r="CA477"/>
        </row>
        <row r="478">
          <cell r="R478" t="str">
            <v>36APRsrc</v>
          </cell>
          <cell r="S478" t="str">
            <v>de los que por riesgo de crédito</v>
          </cell>
          <cell r="W478">
            <v>19961260</v>
          </cell>
          <cell r="X478">
            <v>19995038</v>
          </cell>
          <cell r="Y478">
            <v>20180829</v>
          </cell>
          <cell r="Z478">
            <v>20062467</v>
          </cell>
          <cell r="AA478">
            <v>20226523</v>
          </cell>
          <cell r="AB478">
            <v>20715276</v>
          </cell>
          <cell r="AC478">
            <v>20578412</v>
          </cell>
          <cell r="AD478">
            <v>20586073</v>
          </cell>
          <cell r="AE478">
            <v>21565404</v>
          </cell>
          <cell r="AF478">
            <v>21844823</v>
          </cell>
          <cell r="AG478">
            <v>22050934</v>
          </cell>
          <cell r="AH478">
            <v>22292288</v>
          </cell>
          <cell r="AI478">
            <v>22438544</v>
          </cell>
          <cell r="AJ478">
            <v>22538330</v>
          </cell>
          <cell r="AK478">
            <v>21935024</v>
          </cell>
          <cell r="AL478">
            <v>21604909</v>
          </cell>
          <cell r="AM478">
            <v>21474160</v>
          </cell>
          <cell r="AN478">
            <v>21543740</v>
          </cell>
          <cell r="AO478">
            <v>21482321</v>
          </cell>
          <cell r="AP478">
            <v>21323145</v>
          </cell>
          <cell r="AQ478">
            <v>21693601</v>
          </cell>
          <cell r="AR478">
            <v>21828684</v>
          </cell>
          <cell r="AS478">
            <v>21699209</v>
          </cell>
          <cell r="AT478">
            <v>21422230</v>
          </cell>
          <cell r="AU478">
            <v>21124124</v>
          </cell>
          <cell r="AV478">
            <v>21447294</v>
          </cell>
          <cell r="AW478">
            <v>21638595</v>
          </cell>
          <cell r="AX478">
            <v>21907787</v>
          </cell>
          <cell r="AY478">
            <v>22168141</v>
          </cell>
          <cell r="AZ478">
            <v>22428116</v>
          </cell>
          <cell r="BA478">
            <v>22682168</v>
          </cell>
          <cell r="BB478">
            <v>22995777</v>
          </cell>
          <cell r="BC478">
            <v>22940204</v>
          </cell>
          <cell r="BD478">
            <v>22974975</v>
          </cell>
          <cell r="BE478">
            <v>23434888</v>
          </cell>
          <cell r="BF478">
            <v>23483915</v>
          </cell>
          <cell r="BG478">
            <v>23259779</v>
          </cell>
          <cell r="BH478">
            <v>23299877</v>
          </cell>
          <cell r="BI478">
            <v>23572587</v>
          </cell>
          <cell r="BJ478">
            <v>24051319</v>
          </cell>
          <cell r="BK478">
            <v>24742392</v>
          </cell>
          <cell r="BL478">
            <v>24419533</v>
          </cell>
          <cell r="BM478">
            <v>25390381</v>
          </cell>
          <cell r="BN478"/>
          <cell r="BO478"/>
          <cell r="BP478">
            <v>25390381</v>
          </cell>
          <cell r="BQ478">
            <v>23572587</v>
          </cell>
          <cell r="BR478">
            <v>24742392</v>
          </cell>
          <cell r="BS478">
            <v>24419533</v>
          </cell>
          <cell r="BT478">
            <v>23259779</v>
          </cell>
          <cell r="BU478">
            <v>1817794</v>
          </cell>
          <cell r="BV478">
            <v>7.6999999999999999E-2</v>
          </cell>
          <cell r="BW478">
            <v>647989</v>
          </cell>
          <cell r="BX478"/>
          <cell r="BY478">
            <v>970848</v>
          </cell>
          <cell r="BZ478"/>
          <cell r="CA478"/>
        </row>
        <row r="479">
          <cell r="R479" t="str">
            <v>36APRsrop</v>
          </cell>
          <cell r="S479" t="str">
            <v>de los que por riesgo operacional</v>
          </cell>
          <cell r="W479">
            <v>1593650</v>
          </cell>
          <cell r="X479">
            <v>1593650</v>
          </cell>
          <cell r="Y479">
            <v>1593650</v>
          </cell>
          <cell r="Z479">
            <v>1593650</v>
          </cell>
          <cell r="AA479">
            <v>1518834</v>
          </cell>
          <cell r="AB479">
            <v>1518834</v>
          </cell>
          <cell r="AC479">
            <v>1518834</v>
          </cell>
          <cell r="AD479">
            <v>1518834</v>
          </cell>
          <cell r="AE479">
            <v>1431675</v>
          </cell>
          <cell r="AF479">
            <v>1431675</v>
          </cell>
          <cell r="AG479">
            <v>1431675</v>
          </cell>
          <cell r="AH479">
            <v>1431675</v>
          </cell>
          <cell r="AI479">
            <v>1443904</v>
          </cell>
          <cell r="AJ479">
            <v>1443904</v>
          </cell>
          <cell r="AK479">
            <v>1443904</v>
          </cell>
          <cell r="AL479">
            <v>1443904</v>
          </cell>
          <cell r="AM479">
            <v>1445750</v>
          </cell>
          <cell r="AN479">
            <v>1445750</v>
          </cell>
          <cell r="AO479">
            <v>1445750</v>
          </cell>
          <cell r="AP479">
            <v>1445750</v>
          </cell>
          <cell r="AQ479">
            <v>1522646</v>
          </cell>
          <cell r="AR479">
            <v>1522646</v>
          </cell>
          <cell r="AS479">
            <v>1522646</v>
          </cell>
          <cell r="AT479">
            <v>1522646</v>
          </cell>
          <cell r="AU479">
            <v>1557390</v>
          </cell>
          <cell r="AV479">
            <v>1557390</v>
          </cell>
          <cell r="AW479">
            <v>1557390</v>
          </cell>
          <cell r="AX479">
            <v>1557390</v>
          </cell>
          <cell r="AY479">
            <v>1609118</v>
          </cell>
          <cell r="AZ479">
            <v>1609118</v>
          </cell>
          <cell r="BA479">
            <v>1609118</v>
          </cell>
          <cell r="BB479">
            <v>1609118</v>
          </cell>
          <cell r="BC479">
            <v>1607865</v>
          </cell>
          <cell r="BD479">
            <v>1607865</v>
          </cell>
          <cell r="BE479">
            <v>1607865</v>
          </cell>
          <cell r="BF479">
            <v>1607865</v>
          </cell>
          <cell r="BG479">
            <v>1895423</v>
          </cell>
          <cell r="BH479">
            <v>1895423</v>
          </cell>
          <cell r="BI479">
            <v>1895423</v>
          </cell>
          <cell r="BJ479">
            <v>1895423</v>
          </cell>
          <cell r="BK479">
            <v>2143554</v>
          </cell>
          <cell r="BL479">
            <v>2296905</v>
          </cell>
          <cell r="BM479">
            <v>2296905</v>
          </cell>
          <cell r="BN479"/>
          <cell r="BO479"/>
          <cell r="BP479">
            <v>2296905</v>
          </cell>
          <cell r="BQ479">
            <v>1895423</v>
          </cell>
          <cell r="BR479">
            <v>2143554</v>
          </cell>
          <cell r="BS479">
            <v>2296905</v>
          </cell>
          <cell r="BT479">
            <v>1895423</v>
          </cell>
          <cell r="BU479">
            <v>401482</v>
          </cell>
          <cell r="BV479">
            <v>0.21199999999999999</v>
          </cell>
          <cell r="BW479">
            <v>153351</v>
          </cell>
          <cell r="BX479"/>
          <cell r="BY479">
            <v>0</v>
          </cell>
          <cell r="BZ479"/>
          <cell r="CA479"/>
        </row>
        <row r="480">
          <cell r="R480" t="str">
            <v>36APRsrm</v>
          </cell>
          <cell r="S480" t="str">
            <v>de los que por riesgo de mercado</v>
          </cell>
          <cell r="W480">
            <v>115693</v>
          </cell>
          <cell r="X480">
            <v>108504</v>
          </cell>
          <cell r="Y480">
            <v>94153</v>
          </cell>
          <cell r="Z480">
            <v>88070</v>
          </cell>
          <cell r="AA480">
            <v>85190</v>
          </cell>
          <cell r="AB480">
            <v>82477</v>
          </cell>
          <cell r="AC480">
            <v>74435</v>
          </cell>
          <cell r="AD480">
            <v>72092</v>
          </cell>
          <cell r="AE480">
            <v>72891</v>
          </cell>
          <cell r="AF480">
            <v>71288</v>
          </cell>
          <cell r="AG480">
            <v>57556</v>
          </cell>
          <cell r="AH480">
            <v>54317</v>
          </cell>
          <cell r="AI480">
            <v>52700</v>
          </cell>
          <cell r="AJ480">
            <v>52051</v>
          </cell>
          <cell r="AK480">
            <v>45324</v>
          </cell>
          <cell r="AL480">
            <v>44000</v>
          </cell>
          <cell r="AM480">
            <v>113204</v>
          </cell>
          <cell r="AN480">
            <v>127359</v>
          </cell>
          <cell r="AO480">
            <v>140318</v>
          </cell>
          <cell r="AP480">
            <v>122216</v>
          </cell>
          <cell r="AQ480">
            <v>141641</v>
          </cell>
          <cell r="AR480">
            <v>122259</v>
          </cell>
          <cell r="AS480">
            <v>113690</v>
          </cell>
          <cell r="AT480">
            <v>129104</v>
          </cell>
          <cell r="AU480">
            <v>130746</v>
          </cell>
          <cell r="AV480">
            <v>333271</v>
          </cell>
          <cell r="AW480">
            <v>1061045</v>
          </cell>
          <cell r="AX480">
            <v>1170190</v>
          </cell>
          <cell r="AY480">
            <v>1036588</v>
          </cell>
          <cell r="AZ480">
            <v>815404</v>
          </cell>
          <cell r="BA480">
            <v>417226</v>
          </cell>
          <cell r="BB480">
            <v>414084</v>
          </cell>
          <cell r="BC480">
            <v>335053</v>
          </cell>
          <cell r="BD480">
            <v>319666</v>
          </cell>
          <cell r="BE480">
            <v>305622</v>
          </cell>
          <cell r="BF480">
            <v>283437</v>
          </cell>
          <cell r="BG480">
            <v>269960</v>
          </cell>
          <cell r="BH480">
            <v>114041</v>
          </cell>
          <cell r="BI480">
            <v>160711</v>
          </cell>
          <cell r="BJ480">
            <v>139904</v>
          </cell>
          <cell r="BK480">
            <v>130696</v>
          </cell>
          <cell r="BL480">
            <v>101765</v>
          </cell>
          <cell r="BM480">
            <v>107846</v>
          </cell>
          <cell r="BN480"/>
          <cell r="BO480"/>
          <cell r="BP480">
            <v>107846</v>
          </cell>
          <cell r="BQ480">
            <v>160711</v>
          </cell>
          <cell r="BR480">
            <v>130696</v>
          </cell>
          <cell r="BS480">
            <v>101765</v>
          </cell>
          <cell r="BT480">
            <v>269960</v>
          </cell>
          <cell r="BU480">
            <v>-52865</v>
          </cell>
          <cell r="BV480">
            <v>-0.32900000000000001</v>
          </cell>
          <cell r="BW480">
            <v>-22850</v>
          </cell>
          <cell r="BX480"/>
          <cell r="BY480">
            <v>6081</v>
          </cell>
          <cell r="BZ480"/>
          <cell r="CA480"/>
        </row>
        <row r="481">
          <cell r="R481"/>
          <cell r="W481">
            <v>0</v>
          </cell>
          <cell r="X481">
            <v>-1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/>
          <cell r="BO481"/>
        </row>
        <row r="482">
          <cell r="R482" t="str">
            <v>38Requerimientos de Solvencia</v>
          </cell>
          <cell r="S482" t="str">
            <v>Requerimientos de solvencia</v>
          </cell>
          <cell r="V482">
            <v>1716522</v>
          </cell>
          <cell r="W482">
            <v>1733648</v>
          </cell>
          <cell r="X482">
            <v>1735775.28</v>
          </cell>
          <cell r="Y482">
            <v>1749490.57</v>
          </cell>
          <cell r="Z482">
            <v>1739535</v>
          </cell>
          <cell r="AA482">
            <v>1746443.73</v>
          </cell>
          <cell r="AB482">
            <v>1785326.98</v>
          </cell>
          <cell r="AC482">
            <v>1773734.5</v>
          </cell>
          <cell r="AD482">
            <v>1774159.95</v>
          </cell>
          <cell r="AE482">
            <v>1845597.59</v>
          </cell>
          <cell r="AF482">
            <v>1867822.86</v>
          </cell>
          <cell r="AG482">
            <v>1883213.16</v>
          </cell>
          <cell r="AH482">
            <v>1902262.41</v>
          </cell>
          <cell r="AI482">
            <v>1914811.8</v>
          </cell>
          <cell r="AJ482">
            <v>1922742.82</v>
          </cell>
          <cell r="AK482">
            <v>1873940.13</v>
          </cell>
          <cell r="AL482">
            <v>1847425.02</v>
          </cell>
          <cell r="AM482">
            <v>1842649.14</v>
          </cell>
          <cell r="AN482">
            <v>1849347.94</v>
          </cell>
          <cell r="AO482">
            <v>1845471.14</v>
          </cell>
          <cell r="AP482">
            <v>1831288.88</v>
          </cell>
          <cell r="AQ482">
            <v>1868631.08</v>
          </cell>
          <cell r="AR482">
            <v>1877887.16</v>
          </cell>
          <cell r="AS482">
            <v>1866843.6</v>
          </cell>
          <cell r="AT482">
            <v>1845918.37</v>
          </cell>
          <cell r="AU482">
            <v>1824980.78</v>
          </cell>
          <cell r="AV482">
            <v>1867036.39</v>
          </cell>
          <cell r="AW482">
            <v>1940562.42</v>
          </cell>
          <cell r="AX482">
            <v>1970829.33</v>
          </cell>
          <cell r="AY482">
            <v>1985107.5</v>
          </cell>
          <cell r="AZ482">
            <v>1988211.01</v>
          </cell>
          <cell r="BA482">
            <v>1976680.45</v>
          </cell>
          <cell r="BB482">
            <v>2001518.32</v>
          </cell>
          <cell r="BC482">
            <v>1990649.77</v>
          </cell>
          <cell r="BD482">
            <v>1992200.45</v>
          </cell>
          <cell r="BE482">
            <v>2027870.01</v>
          </cell>
          <cell r="BF482">
            <v>2030017.37</v>
          </cell>
          <cell r="BG482">
            <v>2034012.94</v>
          </cell>
          <cell r="BH482">
            <v>2024747.29</v>
          </cell>
          <cell r="BI482">
            <v>2050297.71</v>
          </cell>
          <cell r="BJ482">
            <v>2086931.65</v>
          </cell>
          <cell r="BK482">
            <v>2161331.37</v>
          </cell>
          <cell r="BL482">
            <v>2145456.2200000002</v>
          </cell>
          <cell r="BM482">
            <v>2223610.54</v>
          </cell>
          <cell r="BN482"/>
          <cell r="BO482"/>
          <cell r="BP482">
            <v>2223611</v>
          </cell>
          <cell r="BQ482">
            <v>2050298</v>
          </cell>
          <cell r="BR482">
            <v>2161331</v>
          </cell>
          <cell r="BS482">
            <v>2145456</v>
          </cell>
          <cell r="BT482">
            <v>2034013</v>
          </cell>
          <cell r="BU482">
            <v>173313</v>
          </cell>
          <cell r="BV482">
            <v>8.5000000000000006E-2</v>
          </cell>
          <cell r="BW482">
            <v>62280</v>
          </cell>
          <cell r="BX482"/>
          <cell r="BY482">
            <v>78155</v>
          </cell>
          <cell r="BZ482"/>
          <cell r="CA482"/>
        </row>
        <row r="483">
          <cell r="R483" t="str">
            <v>40Riesgo de crédito actualizado</v>
          </cell>
          <cell r="S483" t="str">
            <v>de los que por riesgo de crédito</v>
          </cell>
          <cell r="W483">
            <v>1596901</v>
          </cell>
          <cell r="X483">
            <v>1599603.01</v>
          </cell>
          <cell r="Y483">
            <v>1614466.35</v>
          </cell>
          <cell r="Z483">
            <v>1604997.35</v>
          </cell>
          <cell r="AA483">
            <v>1618121.85</v>
          </cell>
          <cell r="AB483">
            <v>1657222.09</v>
          </cell>
          <cell r="AC483">
            <v>1646272.92</v>
          </cell>
          <cell r="AD483">
            <v>1646885.87</v>
          </cell>
          <cell r="AE483">
            <v>1725232.33</v>
          </cell>
          <cell r="AF483">
            <v>1747585.85</v>
          </cell>
          <cell r="AG483">
            <v>1764074.74</v>
          </cell>
          <cell r="AH483">
            <v>1783383</v>
          </cell>
          <cell r="AI483">
            <v>1795083.54</v>
          </cell>
          <cell r="AJ483">
            <v>1803066.39</v>
          </cell>
          <cell r="AK483">
            <v>1754801.88</v>
          </cell>
          <cell r="AL483">
            <v>1728392.74</v>
          </cell>
          <cell r="AM483">
            <v>1717932.77</v>
          </cell>
          <cell r="AN483">
            <v>1723499.18</v>
          </cell>
          <cell r="AO483">
            <v>1718585.71</v>
          </cell>
          <cell r="AP483">
            <v>1705851.56</v>
          </cell>
          <cell r="AQ483">
            <v>1735488.05</v>
          </cell>
          <cell r="AR483">
            <v>1746294.73</v>
          </cell>
          <cell r="AS483">
            <v>1735936.75</v>
          </cell>
          <cell r="AT483">
            <v>1713778.4</v>
          </cell>
          <cell r="AU483">
            <v>1689929.89</v>
          </cell>
          <cell r="AV483">
            <v>1715783.52</v>
          </cell>
          <cell r="AW483">
            <v>1731087.61</v>
          </cell>
          <cell r="AX483">
            <v>1752622.93</v>
          </cell>
          <cell r="AY483">
            <v>1773451.27</v>
          </cell>
          <cell r="AZ483">
            <v>1794249.26</v>
          </cell>
          <cell r="BA483">
            <v>1814573.45</v>
          </cell>
          <cell r="BB483">
            <v>1839662.18</v>
          </cell>
          <cell r="BC483">
            <v>1835216.31</v>
          </cell>
          <cell r="BD483">
            <v>1837998.03</v>
          </cell>
          <cell r="BE483">
            <v>1874791.07</v>
          </cell>
          <cell r="BF483">
            <v>1878713.2</v>
          </cell>
          <cell r="BG483">
            <v>1860782.35</v>
          </cell>
          <cell r="BH483">
            <v>1863990.16</v>
          </cell>
          <cell r="BI483">
            <v>1885806.98</v>
          </cell>
          <cell r="BJ483">
            <v>1924105.55</v>
          </cell>
          <cell r="BK483">
            <v>1979391.38</v>
          </cell>
          <cell r="BL483">
            <v>1953562.66</v>
          </cell>
          <cell r="BM483">
            <v>2031230.48</v>
          </cell>
          <cell r="BN483"/>
          <cell r="BO483"/>
          <cell r="BP483">
            <v>2031230</v>
          </cell>
          <cell r="BQ483">
            <v>1885807</v>
          </cell>
          <cell r="BR483">
            <v>1979391</v>
          </cell>
          <cell r="BS483">
            <v>1953563</v>
          </cell>
          <cell r="BT483">
            <v>1860782</v>
          </cell>
          <cell r="BU483">
            <v>145423</v>
          </cell>
          <cell r="BV483">
            <v>7.6999999999999999E-2</v>
          </cell>
          <cell r="BW483">
            <v>51839</v>
          </cell>
          <cell r="BX483"/>
          <cell r="BY483">
            <v>77667</v>
          </cell>
          <cell r="BZ483"/>
          <cell r="CA483"/>
        </row>
        <row r="484">
          <cell r="R484" t="str">
            <v>46Riesgo operacional</v>
          </cell>
          <cell r="S484" t="str">
            <v>de los que por riesgo operacional</v>
          </cell>
          <cell r="W484">
            <v>127492</v>
          </cell>
          <cell r="X484">
            <v>127491.97</v>
          </cell>
          <cell r="Y484">
            <v>127491.97</v>
          </cell>
          <cell r="Z484">
            <v>127491.97</v>
          </cell>
          <cell r="AA484">
            <v>121506.7</v>
          </cell>
          <cell r="AB484">
            <v>121506.7</v>
          </cell>
          <cell r="AC484">
            <v>121506.7</v>
          </cell>
          <cell r="AD484">
            <v>121506.7</v>
          </cell>
          <cell r="AE484">
            <v>114534.01</v>
          </cell>
          <cell r="AF484">
            <v>114534.01</v>
          </cell>
          <cell r="AG484">
            <v>114534.01</v>
          </cell>
          <cell r="AH484">
            <v>114534.01</v>
          </cell>
          <cell r="AI484">
            <v>115512.29</v>
          </cell>
          <cell r="AJ484">
            <v>115512.29</v>
          </cell>
          <cell r="AK484">
            <v>115512.29</v>
          </cell>
          <cell r="AL484">
            <v>115512.29</v>
          </cell>
          <cell r="AM484">
            <v>115660.02</v>
          </cell>
          <cell r="AN484">
            <v>115660.02</v>
          </cell>
          <cell r="AO484">
            <v>115660.02</v>
          </cell>
          <cell r="AP484">
            <v>115660.02</v>
          </cell>
          <cell r="AQ484">
            <v>121811.65</v>
          </cell>
          <cell r="AR484">
            <v>121811.65</v>
          </cell>
          <cell r="AS484">
            <v>121811.65</v>
          </cell>
          <cell r="AT484">
            <v>121811.65</v>
          </cell>
          <cell r="AU484">
            <v>124591.22</v>
          </cell>
          <cell r="AV484">
            <v>124591.22</v>
          </cell>
          <cell r="AW484">
            <v>124591.22</v>
          </cell>
          <cell r="AX484">
            <v>124591.22</v>
          </cell>
          <cell r="AY484">
            <v>128729.41</v>
          </cell>
          <cell r="AZ484">
            <v>128729.41</v>
          </cell>
          <cell r="BA484">
            <v>128729.41</v>
          </cell>
          <cell r="BB484">
            <v>128729.41</v>
          </cell>
          <cell r="BC484">
            <v>128629.23</v>
          </cell>
          <cell r="BD484">
            <v>128629.23</v>
          </cell>
          <cell r="BE484">
            <v>128629.23</v>
          </cell>
          <cell r="BF484">
            <v>128629.23</v>
          </cell>
          <cell r="BG484">
            <v>151633.81</v>
          </cell>
          <cell r="BH484">
            <v>151633.81</v>
          </cell>
          <cell r="BI484">
            <v>151633.81</v>
          </cell>
          <cell r="BJ484">
            <v>151633.81</v>
          </cell>
          <cell r="BK484">
            <v>171484.35</v>
          </cell>
          <cell r="BL484">
            <v>183752.4</v>
          </cell>
          <cell r="BM484">
            <v>183752.4</v>
          </cell>
          <cell r="BN484"/>
          <cell r="BO484"/>
          <cell r="BP484">
            <v>183752</v>
          </cell>
          <cell r="BQ484">
            <v>151634</v>
          </cell>
          <cell r="BR484">
            <v>171484</v>
          </cell>
          <cell r="BS484">
            <v>183752</v>
          </cell>
          <cell r="BT484">
            <v>151634</v>
          </cell>
          <cell r="BU484">
            <v>32118</v>
          </cell>
          <cell r="BV484">
            <v>0.21199999999999999</v>
          </cell>
          <cell r="BW484">
            <v>12268</v>
          </cell>
          <cell r="BX484"/>
          <cell r="BY484">
            <v>0</v>
          </cell>
          <cell r="BZ484"/>
          <cell r="CA484"/>
        </row>
        <row r="485">
          <cell r="R485"/>
          <cell r="S485" t="str">
            <v>de los que por riesgo de mercado</v>
          </cell>
          <cell r="W485">
            <v>9255</v>
          </cell>
          <cell r="X485">
            <v>8680.2999999999993</v>
          </cell>
          <cell r="Y485">
            <v>7532.25</v>
          </cell>
          <cell r="Z485">
            <v>7045.68</v>
          </cell>
          <cell r="AA485">
            <v>6815.18</v>
          </cell>
          <cell r="AB485">
            <v>6598.19</v>
          </cell>
          <cell r="AC485">
            <v>5954.88</v>
          </cell>
          <cell r="AD485">
            <v>5767.38</v>
          </cell>
          <cell r="AE485">
            <v>5831.25</v>
          </cell>
          <cell r="AF485">
            <v>5703</v>
          </cell>
          <cell r="AG485">
            <v>4604.41</v>
          </cell>
          <cell r="AH485">
            <v>4345.3999999999996</v>
          </cell>
          <cell r="AI485">
            <v>4215.97</v>
          </cell>
          <cell r="AJ485">
            <v>4164.1400000000003</v>
          </cell>
          <cell r="AK485">
            <v>3625.96</v>
          </cell>
          <cell r="AL485">
            <v>3519.99</v>
          </cell>
          <cell r="AM485">
            <v>9056.35</v>
          </cell>
          <cell r="AN485">
            <v>10188.74</v>
          </cell>
          <cell r="AO485">
            <v>11225.41</v>
          </cell>
          <cell r="AP485">
            <v>9777.2999999999993</v>
          </cell>
          <cell r="AQ485">
            <v>11331.38</v>
          </cell>
          <cell r="AR485">
            <v>9780.7800000000007</v>
          </cell>
          <cell r="AS485">
            <v>9095.2000000000007</v>
          </cell>
          <cell r="AT485">
            <v>10328.32</v>
          </cell>
          <cell r="AU485">
            <v>10459.67</v>
          </cell>
          <cell r="AV485">
            <v>26661.65</v>
          </cell>
          <cell r="AW485">
            <v>84883.59</v>
          </cell>
          <cell r="AX485">
            <v>93615.18</v>
          </cell>
          <cell r="AY485">
            <v>82926.820000000007</v>
          </cell>
          <cell r="AZ485">
            <v>65232.34</v>
          </cell>
          <cell r="BA485">
            <v>33377.589999999997</v>
          </cell>
          <cell r="BB485">
            <v>33126.730000000003</v>
          </cell>
          <cell r="BC485">
            <v>26804.23</v>
          </cell>
          <cell r="BD485">
            <v>25573.19</v>
          </cell>
          <cell r="BE485">
            <v>24449.71</v>
          </cell>
          <cell r="BF485">
            <v>22674.94</v>
          </cell>
          <cell r="BG485">
            <v>21596.78</v>
          </cell>
          <cell r="BH485">
            <v>9123.32</v>
          </cell>
          <cell r="BI485">
            <v>12856.92</v>
          </cell>
          <cell r="BJ485">
            <v>11192.29</v>
          </cell>
          <cell r="BK485">
            <v>10455.64</v>
          </cell>
          <cell r="BL485">
            <v>8141.16</v>
          </cell>
          <cell r="BM485">
            <v>8627.66</v>
          </cell>
          <cell r="BN485"/>
          <cell r="BO485"/>
          <cell r="BP485">
            <v>8628</v>
          </cell>
          <cell r="BQ485">
            <v>12857</v>
          </cell>
          <cell r="BR485">
            <v>10456</v>
          </cell>
          <cell r="BS485">
            <v>8141</v>
          </cell>
          <cell r="BT485">
            <v>21597</v>
          </cell>
          <cell r="BU485">
            <v>-4229</v>
          </cell>
          <cell r="BV485">
            <v>-0.32900000000000001</v>
          </cell>
          <cell r="BW485">
            <v>-1828</v>
          </cell>
          <cell r="BX485"/>
          <cell r="BY485">
            <v>487</v>
          </cell>
          <cell r="BZ485"/>
          <cell r="CA485"/>
        </row>
        <row r="486"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/>
          <cell r="BO486"/>
        </row>
        <row r="487">
          <cell r="R487" t="str">
            <v>(RORWA) (%)</v>
          </cell>
          <cell r="S487" t="str">
            <v>(RORWA) (%)</v>
          </cell>
          <cell r="W487">
            <v>1.6999999999999999E-3</v>
          </cell>
          <cell r="X487">
            <v>1.8E-3</v>
          </cell>
          <cell r="Y487">
            <v>1.8E-3</v>
          </cell>
          <cell r="Z487">
            <v>2.3999999999999998E-3</v>
          </cell>
          <cell r="AA487">
            <v>3.2000000000000002E-3</v>
          </cell>
          <cell r="AB487">
            <v>2.5000000000000001E-3</v>
          </cell>
          <cell r="AC487">
            <v>3.2000000000000002E-3</v>
          </cell>
          <cell r="AD487">
            <v>3.0999999999999999E-3</v>
          </cell>
          <cell r="AE487">
            <v>3.3999999999999998E-3</v>
          </cell>
          <cell r="AF487">
            <v>4.3E-3</v>
          </cell>
          <cell r="AG487">
            <v>3.8E-3</v>
          </cell>
          <cell r="AH487">
            <v>3.8E-3</v>
          </cell>
          <cell r="AI487">
            <v>3.3999999999999998E-3</v>
          </cell>
          <cell r="AJ487">
            <v>5.3E-3</v>
          </cell>
          <cell r="AK487">
            <v>3.8E-3</v>
          </cell>
          <cell r="AL487">
            <v>4.0000000000000001E-3</v>
          </cell>
          <cell r="AM487">
            <v>3.5000000000000001E-3</v>
          </cell>
          <cell r="AN487">
            <v>4.3E-3</v>
          </cell>
          <cell r="AO487">
            <v>4.1000000000000003E-3</v>
          </cell>
          <cell r="AP487">
            <v>4.7999999999999996E-3</v>
          </cell>
          <cell r="AQ487">
            <v>4.0000000000000001E-3</v>
          </cell>
          <cell r="AR487">
            <v>3.0000000000000001E-3</v>
          </cell>
          <cell r="AS487">
            <v>1.6000000000000001E-3</v>
          </cell>
          <cell r="AT487">
            <v>8.0000000000000004E-4</v>
          </cell>
          <cell r="AU487">
            <v>1E-3</v>
          </cell>
          <cell r="AV487">
            <v>2.5000000000000001E-3</v>
          </cell>
          <cell r="AW487">
            <v>4.8999999999999998E-3</v>
          </cell>
          <cell r="AX487">
            <v>3.5000000000000001E-3</v>
          </cell>
          <cell r="AY487">
            <v>2.5999999999999999E-3</v>
          </cell>
          <cell r="AZ487">
            <v>4.7999999999999996E-3</v>
          </cell>
          <cell r="BA487">
            <v>3.8999999999999998E-3</v>
          </cell>
          <cell r="BB487">
            <v>4.1999999999999997E-3</v>
          </cell>
          <cell r="BC487">
            <v>3.0000000000000001E-3</v>
          </cell>
          <cell r="BD487">
            <v>3.8999999999999998E-3</v>
          </cell>
          <cell r="BE487">
            <v>4.7999999999999996E-3</v>
          </cell>
          <cell r="BF487">
            <v>5.0000000000000001E-3</v>
          </cell>
          <cell r="BG487">
            <v>5.0000000000000001E-3</v>
          </cell>
          <cell r="BH487">
            <v>1.38E-2</v>
          </cell>
          <cell r="BI487">
            <v>1.38E-2</v>
          </cell>
          <cell r="BJ487">
            <v>1.2800000000000001E-2</v>
          </cell>
          <cell r="BK487">
            <v>1.26E-2</v>
          </cell>
          <cell r="BL487">
            <v>1.37E-2</v>
          </cell>
          <cell r="BM487">
            <v>1.32E-2</v>
          </cell>
          <cell r="BN487"/>
          <cell r="BO487"/>
          <cell r="BP487">
            <v>1.32E-2</v>
          </cell>
          <cell r="BQ487">
            <v>1.38E-2</v>
          </cell>
          <cell r="BR487">
            <v>1.26E-2</v>
          </cell>
          <cell r="BS487">
            <v>1.37E-2</v>
          </cell>
          <cell r="BT487">
            <v>5.0000000000000001E-3</v>
          </cell>
          <cell r="BU487">
            <v>-0.06</v>
          </cell>
          <cell r="BV487"/>
          <cell r="BW487">
            <v>0.06</v>
          </cell>
          <cell r="BX487"/>
          <cell r="BY487">
            <v>-0.05</v>
          </cell>
          <cell r="BZ487"/>
          <cell r="CA487"/>
        </row>
        <row r="488">
          <cell r="R488">
            <v>170</v>
          </cell>
          <cell r="S488" t="str">
            <v>Resultado del Ejercicio</v>
          </cell>
          <cell r="W488">
            <v>37113</v>
          </cell>
          <cell r="X488">
            <v>9697</v>
          </cell>
          <cell r="Y488">
            <v>19425</v>
          </cell>
          <cell r="Z488">
            <v>39324</v>
          </cell>
          <cell r="AA488">
            <v>70218</v>
          </cell>
          <cell r="AB488">
            <v>13613</v>
          </cell>
          <cell r="AC488">
            <v>35410</v>
          </cell>
          <cell r="AD488">
            <v>50536</v>
          </cell>
          <cell r="AE488">
            <v>76141</v>
          </cell>
          <cell r="AF488">
            <v>24666</v>
          </cell>
          <cell r="AG488">
            <v>44296</v>
          </cell>
          <cell r="AH488">
            <v>67390</v>
          </cell>
          <cell r="AI488">
            <v>80058</v>
          </cell>
          <cell r="AJ488">
            <v>31476</v>
          </cell>
          <cell r="AK488">
            <v>45178</v>
          </cell>
          <cell r="AL488">
            <v>70018</v>
          </cell>
          <cell r="AM488">
            <v>82252</v>
          </cell>
          <cell r="AN488">
            <v>24632</v>
          </cell>
          <cell r="AO488">
            <v>47010</v>
          </cell>
          <cell r="AP488">
            <v>82056</v>
          </cell>
          <cell r="AQ488">
            <v>92495</v>
          </cell>
          <cell r="AR488">
            <v>17261</v>
          </cell>
          <cell r="AS488">
            <v>18247</v>
          </cell>
          <cell r="AT488">
            <v>14586</v>
          </cell>
          <cell r="AU488">
            <v>23760</v>
          </cell>
          <cell r="AV488">
            <v>14033</v>
          </cell>
          <cell r="AW488">
            <v>57148</v>
          </cell>
          <cell r="AX488">
            <v>62320</v>
          </cell>
          <cell r="AY488">
            <v>62626</v>
          </cell>
          <cell r="AZ488">
            <v>29491</v>
          </cell>
          <cell r="BA488">
            <v>48275</v>
          </cell>
          <cell r="BB488">
            <v>78862</v>
          </cell>
          <cell r="BC488">
            <v>75737</v>
          </cell>
          <cell r="BD488">
            <v>24039</v>
          </cell>
          <cell r="BE488">
            <v>59688</v>
          </cell>
          <cell r="BF488">
            <v>93271</v>
          </cell>
          <cell r="BG488">
            <v>126947</v>
          </cell>
          <cell r="BH488">
            <v>86731</v>
          </cell>
          <cell r="BI488">
            <v>174132</v>
          </cell>
          <cell r="BJ488">
            <v>245973</v>
          </cell>
          <cell r="BK488">
            <v>326260</v>
          </cell>
          <cell r="BL488">
            <v>90902</v>
          </cell>
          <cell r="BM488">
            <v>177623</v>
          </cell>
          <cell r="BN488"/>
          <cell r="BO488"/>
        </row>
        <row r="489">
          <cell r="R489" t="str">
            <v>36APRsmd</v>
          </cell>
          <cell r="S489" t="str">
            <v>Activos totales ponderados por riesgo medios</v>
          </cell>
          <cell r="W489">
            <v>21891061</v>
          </cell>
          <cell r="X489">
            <v>21683897</v>
          </cell>
          <cell r="Y489">
            <v>21745475</v>
          </cell>
          <cell r="Z489">
            <v>21745153</v>
          </cell>
          <cell r="AA489">
            <v>21762232</v>
          </cell>
          <cell r="AB489">
            <v>22073567</v>
          </cell>
          <cell r="AC489">
            <v>22106272</v>
          </cell>
          <cell r="AD489">
            <v>22123954</v>
          </cell>
          <cell r="AE489">
            <v>22313157</v>
          </cell>
          <cell r="AF489">
            <v>23208878</v>
          </cell>
          <cell r="AG489">
            <v>23319307</v>
          </cell>
          <cell r="AH489">
            <v>23434050</v>
          </cell>
          <cell r="AI489">
            <v>23534270</v>
          </cell>
          <cell r="AJ489">
            <v>23984717</v>
          </cell>
          <cell r="AK489">
            <v>23797895</v>
          </cell>
          <cell r="AL489">
            <v>23621625</v>
          </cell>
          <cell r="AM489">
            <v>23503922</v>
          </cell>
          <cell r="AN489">
            <v>23074982</v>
          </cell>
          <cell r="AO489">
            <v>23072784</v>
          </cell>
          <cell r="AP489">
            <v>23027366</v>
          </cell>
          <cell r="AQ489">
            <v>23093470</v>
          </cell>
          <cell r="AR489">
            <v>23415739</v>
          </cell>
          <cell r="AS489">
            <v>23389007</v>
          </cell>
          <cell r="AT489">
            <v>23310251</v>
          </cell>
          <cell r="AU489">
            <v>23210652</v>
          </cell>
          <cell r="AV489">
            <v>23075108</v>
          </cell>
          <cell r="AW489">
            <v>23469082</v>
          </cell>
          <cell r="AX489">
            <v>23760653</v>
          </cell>
          <cell r="AY489">
            <v>23971292</v>
          </cell>
          <cell r="AZ489">
            <v>24833243</v>
          </cell>
          <cell r="BA489">
            <v>24791666</v>
          </cell>
          <cell r="BB489">
            <v>24848494</v>
          </cell>
          <cell r="BC489">
            <v>24855420</v>
          </cell>
          <cell r="BD489">
            <v>24892814</v>
          </cell>
          <cell r="BE489">
            <v>25044668</v>
          </cell>
          <cell r="BF489">
            <v>25127305</v>
          </cell>
          <cell r="BG489">
            <v>25186876</v>
          </cell>
          <cell r="BH489">
            <v>25367252</v>
          </cell>
          <cell r="BI489">
            <v>25454408</v>
          </cell>
          <cell r="BJ489">
            <v>25612468</v>
          </cell>
          <cell r="BK489">
            <v>25893302</v>
          </cell>
          <cell r="BL489">
            <v>26917423</v>
          </cell>
          <cell r="BM489">
            <v>27209992</v>
          </cell>
          <cell r="BN489"/>
          <cell r="BO489"/>
        </row>
        <row r="490">
          <cell r="BC490"/>
          <cell r="BO490"/>
        </row>
        <row r="491">
          <cell r="R491" t="str">
            <v>1CET 1 Capital</v>
          </cell>
          <cell r="S491" t="str">
            <v>Capital de nivel 1 Fully Loaded</v>
          </cell>
          <cell r="W491"/>
          <cell r="X491">
            <v>2217858</v>
          </cell>
          <cell r="Y491">
            <v>2190297</v>
          </cell>
          <cell r="Z491">
            <v>2214786</v>
          </cell>
          <cell r="AA491">
            <v>2312161</v>
          </cell>
          <cell r="AB491">
            <v>2346423</v>
          </cell>
          <cell r="AC491">
            <v>2407062</v>
          </cell>
          <cell r="AD491">
            <v>2442781</v>
          </cell>
          <cell r="AE491">
            <v>2535411</v>
          </cell>
          <cell r="AF491">
            <v>2589483</v>
          </cell>
          <cell r="AG491">
            <v>2678220</v>
          </cell>
          <cell r="AH491">
            <v>2665936</v>
          </cell>
          <cell r="AI491">
            <v>2609250</v>
          </cell>
          <cell r="AJ491">
            <v>2490116</v>
          </cell>
          <cell r="AK491">
            <v>2586557</v>
          </cell>
          <cell r="AL491">
            <v>2636936</v>
          </cell>
          <cell r="AM491">
            <v>2645242</v>
          </cell>
          <cell r="AN491">
            <v>2738517</v>
          </cell>
          <cell r="AO491">
            <v>2791562.4530000002</v>
          </cell>
          <cell r="AP491">
            <v>2832786.926</v>
          </cell>
          <cell r="AQ491">
            <v>2869086.3879999998</v>
          </cell>
          <cell r="AR491">
            <v>2832039.659</v>
          </cell>
          <cell r="AS491">
            <v>2874896.449</v>
          </cell>
          <cell r="AT491">
            <v>2869556.0430000001</v>
          </cell>
          <cell r="AU491">
            <v>2969460.0720000002</v>
          </cell>
          <cell r="AV491">
            <v>3081230.1690000002</v>
          </cell>
          <cell r="AW491">
            <v>3129989.47</v>
          </cell>
          <cell r="AX491">
            <v>3120017.1189999999</v>
          </cell>
          <cell r="AY491">
            <v>3167365.4410000001</v>
          </cell>
          <cell r="AZ491">
            <v>3196136.1949999998</v>
          </cell>
          <cell r="BA491">
            <v>3205034.838</v>
          </cell>
          <cell r="BB491">
            <v>3224120.1749999998</v>
          </cell>
          <cell r="BC491">
            <v>3296603.6370000001</v>
          </cell>
          <cell r="BD491">
            <v>3326005.236</v>
          </cell>
          <cell r="BE491">
            <v>3369269.2930000001</v>
          </cell>
          <cell r="BF491">
            <v>3398462.2379999999</v>
          </cell>
          <cell r="BG491">
            <v>3447525.4160000002</v>
          </cell>
          <cell r="BH491">
            <v>3501934.1690000002</v>
          </cell>
          <cell r="BI491">
            <v>3541553.6359999999</v>
          </cell>
          <cell r="BJ491">
            <v>3615923.2310000001</v>
          </cell>
          <cell r="BK491">
            <v>3735191.8190000001</v>
          </cell>
          <cell r="BL491">
            <v>3821132.0320000001</v>
          </cell>
          <cell r="BM491">
            <v>3917673.2969999998</v>
          </cell>
          <cell r="BN491"/>
          <cell r="BO491"/>
          <cell r="BP491">
            <v>3917673</v>
          </cell>
          <cell r="BQ491">
            <v>3541554</v>
          </cell>
          <cell r="BR491">
            <v>3735192</v>
          </cell>
          <cell r="BS491">
            <v>3821132</v>
          </cell>
          <cell r="BT491">
            <v>3447525</v>
          </cell>
          <cell r="BU491">
            <v>376119</v>
          </cell>
          <cell r="BV491">
            <v>0.106</v>
          </cell>
          <cell r="BW491">
            <v>182481</v>
          </cell>
          <cell r="BX491"/>
          <cell r="BY491">
            <v>96541</v>
          </cell>
          <cell r="BZ491"/>
          <cell r="CA491"/>
        </row>
        <row r="492">
          <cell r="R492" t="str">
            <v>50CET I = T1</v>
          </cell>
          <cell r="S492" t="str">
            <v>Ratio Tier 1 (%) Fully Loaded</v>
          </cell>
          <cell r="W492">
            <v>0.10100000000000001</v>
          </cell>
          <cell r="X492">
            <v>0.1022</v>
          </cell>
          <cell r="Y492">
            <v>0.1002</v>
          </cell>
          <cell r="Z492">
            <v>0.1019</v>
          </cell>
          <cell r="AA492">
            <v>0.10589999999999999</v>
          </cell>
          <cell r="AB492">
            <v>0.1051</v>
          </cell>
          <cell r="AC492">
            <v>0.1086</v>
          </cell>
          <cell r="AD492">
            <v>0.11020000000000001</v>
          </cell>
          <cell r="AE492">
            <v>0.1099</v>
          </cell>
          <cell r="AF492">
            <v>0.1109</v>
          </cell>
          <cell r="AG492">
            <v>0.1138</v>
          </cell>
          <cell r="AH492">
            <v>0.11210000000000001</v>
          </cell>
          <cell r="AI492">
            <v>0.109</v>
          </cell>
          <cell r="AJ492">
            <v>0.1048</v>
          </cell>
          <cell r="AK492">
            <v>0.11070000000000001</v>
          </cell>
          <cell r="AL492">
            <v>0.1145</v>
          </cell>
          <cell r="AM492">
            <v>0.115387</v>
          </cell>
          <cell r="AN492">
            <v>0.118827</v>
          </cell>
          <cell r="AO492">
            <v>0.12139</v>
          </cell>
          <cell r="AP492">
            <v>0.124135</v>
          </cell>
          <cell r="AQ492">
            <v>0.123183</v>
          </cell>
          <cell r="AR492">
            <v>0.120916</v>
          </cell>
          <cell r="AS492">
            <v>0.12347</v>
          </cell>
          <cell r="AT492">
            <v>0.12464</v>
          </cell>
          <cell r="AU492">
            <v>0.13062199999999999</v>
          </cell>
          <cell r="AV492">
            <v>0.13223599999999999</v>
          </cell>
          <cell r="AW492">
            <v>0.12925900000000001</v>
          </cell>
          <cell r="AX492">
            <v>0.12684200000000001</v>
          </cell>
          <cell r="AY492">
            <v>0.12782399999999999</v>
          </cell>
          <cell r="AZ492">
            <v>0.12867400000000001</v>
          </cell>
          <cell r="BA492">
            <v>0.12978300000000001</v>
          </cell>
          <cell r="BB492">
            <v>0.12892999999999999</v>
          </cell>
          <cell r="BC492">
            <v>0.132545</v>
          </cell>
          <cell r="BD492">
            <v>0.13355700000000001</v>
          </cell>
          <cell r="BE492">
            <v>0.13291500000000001</v>
          </cell>
          <cell r="BF492">
            <v>0.13392299999999999</v>
          </cell>
          <cell r="BG492">
            <v>0.13559099999999999</v>
          </cell>
          <cell r="BH492">
            <v>0.13836300000000001</v>
          </cell>
          <cell r="BI492">
            <v>0.138179</v>
          </cell>
          <cell r="BJ492">
            <v>0.1386</v>
          </cell>
          <cell r="BK492">
            <v>0.13830000000000001</v>
          </cell>
          <cell r="BL492">
            <v>0.14000000000000001</v>
          </cell>
          <cell r="BM492">
            <v>0.1386</v>
          </cell>
          <cell r="BN492"/>
          <cell r="BO492"/>
          <cell r="BP492">
            <v>0.1386</v>
          </cell>
          <cell r="BQ492">
            <v>0.13819999999999999</v>
          </cell>
          <cell r="BR492">
            <v>0.13830000000000001</v>
          </cell>
          <cell r="BS492">
            <v>0.14000000000000001</v>
          </cell>
          <cell r="BT492">
            <v>0.1356</v>
          </cell>
          <cell r="BU492">
            <v>0.04</v>
          </cell>
          <cell r="BV492"/>
          <cell r="BW492">
            <v>0.03</v>
          </cell>
          <cell r="BX492"/>
          <cell r="BY492">
            <v>-0.14000000000000001</v>
          </cell>
          <cell r="BZ492"/>
          <cell r="CA492"/>
        </row>
        <row r="493">
          <cell r="R493" t="str">
            <v>26AT 1  Capital</v>
          </cell>
          <cell r="S493" t="str">
            <v>AT1 Capital Fully Loaded</v>
          </cell>
          <cell r="W493"/>
          <cell r="X493">
            <v>0</v>
          </cell>
          <cell r="Y493">
            <v>0</v>
          </cell>
          <cell r="Z493">
            <v>0</v>
          </cell>
          <cell r="AA493">
            <v>0.97899999999999998</v>
          </cell>
          <cell r="AB493">
            <v>0.96699999999999997</v>
          </cell>
          <cell r="AC493">
            <v>0.98299999999999998</v>
          </cell>
          <cell r="AD493">
            <v>0.98699999999999999</v>
          </cell>
          <cell r="AE493">
            <v>0.873</v>
          </cell>
          <cell r="AF493">
            <v>0.874</v>
          </cell>
          <cell r="AG493">
            <v>0.79900000000000004</v>
          </cell>
          <cell r="AH493">
            <v>0.79900000000000004</v>
          </cell>
          <cell r="AI493">
            <v>0.83299999999999996</v>
          </cell>
          <cell r="AJ493">
            <v>0.86199999999999999</v>
          </cell>
          <cell r="AK493">
            <v>0.86599999999999999</v>
          </cell>
          <cell r="AL493">
            <v>0.86799999999999999</v>
          </cell>
          <cell r="AM493">
            <v>0.86899999999999999</v>
          </cell>
          <cell r="AN493">
            <v>0.873</v>
          </cell>
          <cell r="AO493">
            <v>0.878</v>
          </cell>
          <cell r="AP493">
            <v>0.88</v>
          </cell>
          <cell r="AQ493">
            <v>0.88100000000000001</v>
          </cell>
          <cell r="AR493">
            <v>0.88</v>
          </cell>
          <cell r="AS493">
            <v>0.88100000000000001</v>
          </cell>
          <cell r="AT493">
            <v>0.88100000000000001</v>
          </cell>
          <cell r="AU493">
            <v>0.88400000000000001</v>
          </cell>
          <cell r="AV493">
            <v>0.88800000000000001</v>
          </cell>
          <cell r="AW493">
            <v>0.83899999999999997</v>
          </cell>
          <cell r="AX493">
            <v>0.83899999999999997</v>
          </cell>
          <cell r="AY493">
            <v>0.84099999999999997</v>
          </cell>
          <cell r="AZ493">
            <v>0.84199999999999997</v>
          </cell>
          <cell r="BA493">
            <v>0.84199999999999997</v>
          </cell>
          <cell r="BB493">
            <v>0.84299999999999997</v>
          </cell>
          <cell r="BC493">
            <v>0.84599999999999997</v>
          </cell>
          <cell r="BD493">
            <v>0.84699999999999998</v>
          </cell>
          <cell r="BE493">
            <v>0.84899999999999998</v>
          </cell>
          <cell r="BF493">
            <v>0.85</v>
          </cell>
          <cell r="BG493">
            <v>0.85199999999999998</v>
          </cell>
          <cell r="BH493">
            <v>0.85399999999999998</v>
          </cell>
          <cell r="BI493">
            <v>0.85499999999999998</v>
          </cell>
          <cell r="BJ493">
            <v>0.85799999999999998</v>
          </cell>
          <cell r="BK493">
            <v>0.86199999999999999</v>
          </cell>
          <cell r="BL493">
            <v>0.86399999999999999</v>
          </cell>
          <cell r="BM493">
            <v>0.86699999999999999</v>
          </cell>
          <cell r="BN493"/>
          <cell r="BO493"/>
        </row>
        <row r="494">
          <cell r="R494" t="str">
            <v>28TIER 2 Capital</v>
          </cell>
          <cell r="S494" t="str">
            <v>Capital de nivel 2 Fully Loaded</v>
          </cell>
          <cell r="W494"/>
          <cell r="X494">
            <v>97090</v>
          </cell>
          <cell r="Y494">
            <v>90560</v>
          </cell>
          <cell r="Z494">
            <v>107417</v>
          </cell>
          <cell r="AA494">
            <v>49733</v>
          </cell>
          <cell r="AB494">
            <v>79248</v>
          </cell>
          <cell r="AC494">
            <v>40904</v>
          </cell>
          <cell r="AD494">
            <v>32300</v>
          </cell>
          <cell r="AE494">
            <v>369568</v>
          </cell>
          <cell r="AF494">
            <v>373060</v>
          </cell>
          <cell r="AG494">
            <v>675637</v>
          </cell>
          <cell r="AH494">
            <v>668886</v>
          </cell>
          <cell r="AI494">
            <v>522396</v>
          </cell>
          <cell r="AJ494">
            <v>400000</v>
          </cell>
          <cell r="AK494">
            <v>400000</v>
          </cell>
          <cell r="AL494">
            <v>400000</v>
          </cell>
          <cell r="AM494">
            <v>400000</v>
          </cell>
          <cell r="AN494">
            <v>400000</v>
          </cell>
          <cell r="AO494">
            <v>388000</v>
          </cell>
          <cell r="AP494">
            <v>388000</v>
          </cell>
          <cell r="AQ494">
            <v>388000</v>
          </cell>
          <cell r="AR494">
            <v>388000</v>
          </cell>
          <cell r="AS494">
            <v>388000</v>
          </cell>
          <cell r="AT494">
            <v>388000</v>
          </cell>
          <cell r="AU494">
            <v>388000</v>
          </cell>
          <cell r="AV494">
            <v>388000</v>
          </cell>
          <cell r="AW494">
            <v>599874</v>
          </cell>
          <cell r="AX494">
            <v>599873</v>
          </cell>
          <cell r="AY494">
            <v>599871</v>
          </cell>
          <cell r="AZ494">
            <v>599913</v>
          </cell>
          <cell r="BA494">
            <v>599919</v>
          </cell>
          <cell r="BB494">
            <v>599921</v>
          </cell>
          <cell r="BC494">
            <v>599920</v>
          </cell>
          <cell r="BD494">
            <v>599976</v>
          </cell>
          <cell r="BE494">
            <v>599977</v>
          </cell>
          <cell r="BF494">
            <v>599972</v>
          </cell>
          <cell r="BG494">
            <v>599969</v>
          </cell>
          <cell r="BH494">
            <v>599970</v>
          </cell>
          <cell r="BI494">
            <v>599969</v>
          </cell>
          <cell r="BJ494">
            <v>599965</v>
          </cell>
          <cell r="BK494">
            <v>599965</v>
          </cell>
          <cell r="BL494">
            <v>600000</v>
          </cell>
          <cell r="BM494">
            <v>600000</v>
          </cell>
          <cell r="BN494"/>
          <cell r="BO494"/>
          <cell r="BP494">
            <v>600000</v>
          </cell>
          <cell r="BQ494">
            <v>599969</v>
          </cell>
          <cell r="BR494">
            <v>599965</v>
          </cell>
          <cell r="BS494">
            <v>600000</v>
          </cell>
          <cell r="BT494">
            <v>599969</v>
          </cell>
          <cell r="BU494">
            <v>31</v>
          </cell>
          <cell r="BV494">
            <v>0</v>
          </cell>
          <cell r="BW494">
            <v>35</v>
          </cell>
          <cell r="BX494"/>
          <cell r="BY494">
            <v>0</v>
          </cell>
          <cell r="BZ494"/>
          <cell r="CA494"/>
        </row>
        <row r="495">
          <cell r="R495" t="str">
            <v>52T2</v>
          </cell>
          <cell r="S495" t="str">
            <v>Ratio Tier 2 (%) Fully Loaded</v>
          </cell>
          <cell r="W495">
            <v>6.7999999999999996E-3</v>
          </cell>
          <cell r="X495">
            <v>4.4999999999999997E-3</v>
          </cell>
          <cell r="Y495">
            <v>4.1000000000000003E-3</v>
          </cell>
          <cell r="Z495">
            <v>4.8999999999999998E-3</v>
          </cell>
          <cell r="AA495">
            <v>2.3E-3</v>
          </cell>
          <cell r="AB495">
            <v>3.5999999999999999E-3</v>
          </cell>
          <cell r="AC495">
            <v>1.8E-3</v>
          </cell>
          <cell r="AD495">
            <v>1.5E-3</v>
          </cell>
          <cell r="AE495">
            <v>1.6E-2</v>
          </cell>
          <cell r="AF495">
            <v>1.6E-2</v>
          </cell>
          <cell r="AG495">
            <v>2.87E-2</v>
          </cell>
          <cell r="AH495">
            <v>2.81E-2</v>
          </cell>
          <cell r="AI495">
            <v>2.18E-2</v>
          </cell>
          <cell r="AJ495">
            <v>1.6799999999999999E-2</v>
          </cell>
          <cell r="AK495">
            <v>1.7100000000000001E-2</v>
          </cell>
          <cell r="AL495">
            <v>1.7399999999999999E-2</v>
          </cell>
          <cell r="AM495">
            <v>1.7448000000000002E-2</v>
          </cell>
          <cell r="AN495">
            <v>1.7356E-2</v>
          </cell>
          <cell r="AO495">
            <v>1.6872000000000002E-2</v>
          </cell>
          <cell r="AP495">
            <v>1.7002E-2</v>
          </cell>
          <cell r="AQ495">
            <v>1.6659E-2</v>
          </cell>
          <cell r="AR495">
            <v>1.6566000000000001E-2</v>
          </cell>
          <cell r="AS495">
            <v>1.6664000000000002E-2</v>
          </cell>
          <cell r="AT495">
            <v>1.6853E-2</v>
          </cell>
          <cell r="AU495">
            <v>1.7068E-2</v>
          </cell>
          <cell r="AV495">
            <v>1.6652E-2</v>
          </cell>
          <cell r="AW495">
            <v>2.4773E-2</v>
          </cell>
          <cell r="AX495">
            <v>2.4386999999999999E-2</v>
          </cell>
          <cell r="AY495">
            <v>2.4209000000000001E-2</v>
          </cell>
          <cell r="AZ495">
            <v>2.4152E-2</v>
          </cell>
          <cell r="BA495">
            <v>2.4292999999999999E-2</v>
          </cell>
          <cell r="BB495">
            <v>2.3990000000000001E-2</v>
          </cell>
          <cell r="BC495">
            <v>2.4121E-2</v>
          </cell>
          <cell r="BD495">
            <v>2.4091999999999999E-2</v>
          </cell>
          <cell r="BE495">
            <v>2.3668999999999999E-2</v>
          </cell>
          <cell r="BF495">
            <v>2.3643000000000001E-2</v>
          </cell>
          <cell r="BG495">
            <v>2.3597E-2</v>
          </cell>
          <cell r="BH495">
            <v>2.3705E-2</v>
          </cell>
          <cell r="BI495">
            <v>2.3408999999999999E-2</v>
          </cell>
          <cell r="BJ495">
            <v>2.2997E-2</v>
          </cell>
          <cell r="BK495">
            <v>2.2207000000000001E-2</v>
          </cell>
          <cell r="BL495">
            <v>2.1989999999999999E-2</v>
          </cell>
          <cell r="BM495">
            <v>2.1219999999999999E-2</v>
          </cell>
          <cell r="BN495"/>
          <cell r="BO495"/>
          <cell r="BP495">
            <v>2.12E-2</v>
          </cell>
          <cell r="BQ495">
            <v>2.3400000000000001E-2</v>
          </cell>
          <cell r="BR495">
            <v>2.2200000000000001E-2</v>
          </cell>
          <cell r="BS495">
            <v>2.1999999999999999E-2</v>
          </cell>
          <cell r="BT495">
            <v>2.3599999999999999E-2</v>
          </cell>
          <cell r="BU495">
            <v>-0.22</v>
          </cell>
          <cell r="BV495"/>
          <cell r="BW495">
            <v>-0.1</v>
          </cell>
          <cell r="BX495"/>
          <cell r="BY495">
            <v>-0.08</v>
          </cell>
          <cell r="BZ495"/>
          <cell r="CA495"/>
        </row>
        <row r="496">
          <cell r="R496" t="str">
            <v>34Recursos Propios Computables</v>
          </cell>
          <cell r="S496" t="str">
            <v>Recursos propios computables</v>
          </cell>
          <cell r="W496"/>
          <cell r="X496">
            <v>2314948</v>
          </cell>
          <cell r="Y496">
            <v>2280857</v>
          </cell>
          <cell r="Z496">
            <v>2322202</v>
          </cell>
          <cell r="AA496">
            <v>2361894</v>
          </cell>
          <cell r="AB496">
            <v>2425671</v>
          </cell>
          <cell r="AC496">
            <v>2447966</v>
          </cell>
          <cell r="AD496">
            <v>2475082</v>
          </cell>
          <cell r="AE496">
            <v>2904979</v>
          </cell>
          <cell r="AF496">
            <v>2962543</v>
          </cell>
          <cell r="AG496">
            <v>3353856</v>
          </cell>
          <cell r="AH496">
            <v>3334822</v>
          </cell>
          <cell r="AI496">
            <v>3131646</v>
          </cell>
          <cell r="AJ496">
            <v>2890116</v>
          </cell>
          <cell r="AK496">
            <v>2986557</v>
          </cell>
          <cell r="AL496">
            <v>3036936</v>
          </cell>
          <cell r="AM496">
            <v>3045242</v>
          </cell>
          <cell r="AN496">
            <v>3138517</v>
          </cell>
          <cell r="AO496">
            <v>3179562.4530000002</v>
          </cell>
          <cell r="AP496">
            <v>3220786.926</v>
          </cell>
          <cell r="AQ496">
            <v>3257086.3879999998</v>
          </cell>
          <cell r="AR496">
            <v>3220039.659</v>
          </cell>
          <cell r="AS496">
            <v>3262896.449</v>
          </cell>
          <cell r="AT496">
            <v>3257556.0430000001</v>
          </cell>
          <cell r="AU496">
            <v>3357460.0720000002</v>
          </cell>
          <cell r="AV496">
            <v>3469230.1690000002</v>
          </cell>
          <cell r="AW496">
            <v>3729863.594</v>
          </cell>
          <cell r="AX496">
            <v>3719890.196</v>
          </cell>
          <cell r="AY496">
            <v>3767236.145</v>
          </cell>
          <cell r="AZ496">
            <v>3796049.4539999999</v>
          </cell>
          <cell r="BA496">
            <v>3804954.2990000001</v>
          </cell>
          <cell r="BB496">
            <v>3824040.764</v>
          </cell>
          <cell r="BC496">
            <v>3896524.017</v>
          </cell>
          <cell r="BD496">
            <v>3925981.6340000001</v>
          </cell>
          <cell r="BE496">
            <v>3969246.645</v>
          </cell>
          <cell r="BF496">
            <v>3998433.798</v>
          </cell>
          <cell r="BG496">
            <v>4047494.392</v>
          </cell>
          <cell r="BH496">
            <v>4101904.2280000001</v>
          </cell>
          <cell r="BI496">
            <v>4141522.2629999998</v>
          </cell>
          <cell r="BJ496">
            <v>4215888.6050000004</v>
          </cell>
          <cell r="BK496">
            <v>4335156.9460000005</v>
          </cell>
          <cell r="BL496">
            <v>4421132.0319999997</v>
          </cell>
          <cell r="BM496">
            <v>4517673.2970000003</v>
          </cell>
          <cell r="BN496"/>
          <cell r="BO496"/>
          <cell r="BP496">
            <v>4517673</v>
          </cell>
          <cell r="BQ496">
            <v>4141522</v>
          </cell>
          <cell r="BR496">
            <v>4335157</v>
          </cell>
          <cell r="BS496">
            <v>4421132</v>
          </cell>
          <cell r="BT496">
            <v>4047494</v>
          </cell>
          <cell r="BU496">
            <v>376151</v>
          </cell>
          <cell r="BV496">
            <v>9.0999999999999998E-2</v>
          </cell>
          <cell r="BW496">
            <v>182516</v>
          </cell>
          <cell r="BX496"/>
          <cell r="BY496">
            <v>96541</v>
          </cell>
          <cell r="BZ496"/>
          <cell r="CA496"/>
        </row>
        <row r="497">
          <cell r="R497" t="str">
            <v>48Coeficiente de Solvencia</v>
          </cell>
          <cell r="S497" t="str">
            <v>Ratio de Solvencia (%)</v>
          </cell>
          <cell r="W497">
            <v>0.10780000000000001</v>
          </cell>
          <cell r="X497">
            <v>0.1067</v>
          </cell>
          <cell r="Y497">
            <v>0.1043</v>
          </cell>
          <cell r="Z497">
            <v>0.10680000000000001</v>
          </cell>
          <cell r="AA497">
            <v>0.1082</v>
          </cell>
          <cell r="AB497">
            <v>0.1087</v>
          </cell>
          <cell r="AC497">
            <v>0.1104</v>
          </cell>
          <cell r="AD497">
            <v>0.1116</v>
          </cell>
          <cell r="AE497">
            <v>0.12590000000000001</v>
          </cell>
          <cell r="AF497">
            <v>0.12690000000000001</v>
          </cell>
          <cell r="AG497">
            <v>0.14249999999999999</v>
          </cell>
          <cell r="AH497">
            <v>0.14019999999999999</v>
          </cell>
          <cell r="AI497">
            <v>0.1308</v>
          </cell>
          <cell r="AJ497">
            <v>0.12169000000000001</v>
          </cell>
          <cell r="AK497">
            <v>0.1278</v>
          </cell>
          <cell r="AL497">
            <v>0.13183</v>
          </cell>
          <cell r="AM497">
            <v>0.13284000000000001</v>
          </cell>
          <cell r="AN497">
            <v>0.13618</v>
          </cell>
          <cell r="AO497">
            <v>0.13825999999999999</v>
          </cell>
          <cell r="AP497">
            <v>0.14113999999999999</v>
          </cell>
          <cell r="AQ497">
            <v>0.13983999999999999</v>
          </cell>
          <cell r="AR497">
            <v>0.13747999999999999</v>
          </cell>
          <cell r="AS497">
            <v>0.14013</v>
          </cell>
          <cell r="AT497">
            <v>0.14149</v>
          </cell>
          <cell r="AU497">
            <v>0.14768999999999999</v>
          </cell>
          <cell r="AV497">
            <v>0.14888999999999999</v>
          </cell>
          <cell r="AW497">
            <v>0.15403</v>
          </cell>
          <cell r="AX497">
            <v>0.15123</v>
          </cell>
          <cell r="AY497">
            <v>0.15203</v>
          </cell>
          <cell r="AZ497">
            <v>0.15282999999999999</v>
          </cell>
          <cell r="BA497">
            <v>0.15407999999999999</v>
          </cell>
          <cell r="BB497">
            <v>0.15292</v>
          </cell>
          <cell r="BC497">
            <v>0.15667</v>
          </cell>
          <cell r="BD497">
            <v>0.15765000000000001</v>
          </cell>
          <cell r="BE497">
            <v>0.15658</v>
          </cell>
          <cell r="BF497">
            <v>0.15756999999999999</v>
          </cell>
          <cell r="BG497">
            <v>0.15919</v>
          </cell>
          <cell r="BH497">
            <v>0.16206999999999999</v>
          </cell>
          <cell r="BI497">
            <v>0.16159000000000001</v>
          </cell>
          <cell r="BJ497">
            <v>0.16159999999999999</v>
          </cell>
          <cell r="BK497">
            <v>0.1605</v>
          </cell>
          <cell r="BL497">
            <v>0.16200000000000001</v>
          </cell>
          <cell r="BM497">
            <v>0.1598</v>
          </cell>
          <cell r="BN497"/>
          <cell r="BO497"/>
          <cell r="BP497">
            <v>0.1598</v>
          </cell>
          <cell r="BQ497">
            <v>0.16159999999999999</v>
          </cell>
          <cell r="BR497">
            <v>0.1605</v>
          </cell>
          <cell r="BS497">
            <v>0.16200000000000001</v>
          </cell>
          <cell r="BT497">
            <v>0.15920000000000001</v>
          </cell>
          <cell r="BU497">
            <v>-0.18</v>
          </cell>
          <cell r="BV497"/>
          <cell r="BW497">
            <v>-7.0000000000000007E-2</v>
          </cell>
          <cell r="BX497"/>
          <cell r="BY497">
            <v>-0.22</v>
          </cell>
          <cell r="BZ497"/>
          <cell r="CA497"/>
        </row>
        <row r="498">
          <cell r="R498" t="str">
            <v>Rapa</v>
          </cell>
          <cell r="S498" t="str">
            <v>Ratio Apalancamiento Fully Loaded</v>
          </cell>
          <cell r="AB498">
            <v>5.8299999999999998E-2</v>
          </cell>
          <cell r="AC498">
            <v>5.8999999999999997E-2</v>
          </cell>
          <cell r="AD498">
            <v>6.1199999999999997E-2</v>
          </cell>
          <cell r="AE498">
            <v>6.3200000000000006E-2</v>
          </cell>
          <cell r="AF498">
            <v>6.3799999999999996E-2</v>
          </cell>
          <cell r="AG498">
            <v>6.5299999999999997E-2</v>
          </cell>
          <cell r="AH498">
            <v>6.4899999999999999E-2</v>
          </cell>
          <cell r="AI498">
            <v>6.2899999999999998E-2</v>
          </cell>
          <cell r="AJ498">
            <v>5.8099999999999999E-2</v>
          </cell>
          <cell r="AK498">
            <v>5.96E-2</v>
          </cell>
          <cell r="AL498">
            <v>6.08E-2</v>
          </cell>
          <cell r="AM498">
            <v>5.8900000000000001E-2</v>
          </cell>
          <cell r="AN498">
            <v>6.08E-2</v>
          </cell>
          <cell r="AO498">
            <v>5.9378E-2</v>
          </cell>
          <cell r="AP498">
            <v>6.0856E-2</v>
          </cell>
          <cell r="AQ498">
            <v>5.9094000000000001E-2</v>
          </cell>
          <cell r="AR498">
            <v>5.7290000000000001E-2</v>
          </cell>
          <cell r="AS498">
            <v>5.3009000000000001E-2</v>
          </cell>
          <cell r="AT498">
            <v>5.2912000000000001E-2</v>
          </cell>
          <cell r="AU498">
            <v>5.4112E-2</v>
          </cell>
          <cell r="AV498">
            <v>5.4771E-2</v>
          </cell>
          <cell r="AW498">
            <v>5.4371999999999997E-2</v>
          </cell>
          <cell r="AX498">
            <v>5.2787000000000001E-2</v>
          </cell>
          <cell r="AY498">
            <v>5.2631999999999998E-2</v>
          </cell>
          <cell r="AZ498">
            <v>5.2897E-2</v>
          </cell>
          <cell r="BA498">
            <v>5.0792999999999998E-2</v>
          </cell>
          <cell r="BB498">
            <v>5.0094E-2</v>
          </cell>
          <cell r="BC498">
            <v>5.3051000000000001E-2</v>
          </cell>
          <cell r="BD498">
            <v>5.3613000000000001E-2</v>
          </cell>
          <cell r="BE498">
            <v>5.5388E-2</v>
          </cell>
          <cell r="BF498">
            <v>5.7873000000000001E-2</v>
          </cell>
          <cell r="BG498">
            <v>5.885E-2</v>
          </cell>
          <cell r="BH498">
            <v>5.9441000000000001E-2</v>
          </cell>
          <cell r="BI498">
            <v>5.9693000000000003E-2</v>
          </cell>
          <cell r="BJ498">
            <v>5.9854999999999998E-2</v>
          </cell>
          <cell r="BK498">
            <v>6.1074000000000003E-2</v>
          </cell>
          <cell r="BL498">
            <v>0</v>
          </cell>
          <cell r="BM498">
            <v>0</v>
          </cell>
          <cell r="BN498"/>
          <cell r="BO498"/>
          <cell r="BP498">
            <v>0</v>
          </cell>
          <cell r="BQ498">
            <v>5.9693000000000003E-2</v>
          </cell>
          <cell r="BR498">
            <v>6.1100000000000002E-2</v>
          </cell>
          <cell r="BS498">
            <v>0</v>
          </cell>
          <cell r="BT498">
            <v>5.8900000000000001E-2</v>
          </cell>
          <cell r="BU498">
            <v>-5.9690000000000003</v>
          </cell>
          <cell r="BV498"/>
          <cell r="BW498">
            <v>-6.11</v>
          </cell>
          <cell r="BX498"/>
          <cell r="BY498">
            <v>0</v>
          </cell>
          <cell r="BZ498"/>
          <cell r="CA498"/>
        </row>
        <row r="499">
          <cell r="R499" t="str">
            <v>3Aportaciones al Capital Social</v>
          </cell>
          <cell r="S499" t="str">
            <v>Capital</v>
          </cell>
          <cell r="X499">
            <v>2401190</v>
          </cell>
          <cell r="Y499">
            <v>2395253</v>
          </cell>
          <cell r="Z499">
            <v>2386715</v>
          </cell>
          <cell r="AA499">
            <v>2433798</v>
          </cell>
          <cell r="AB499">
            <v>2456841</v>
          </cell>
          <cell r="AC499">
            <v>2496024</v>
          </cell>
          <cell r="AD499">
            <v>2517052</v>
          </cell>
          <cell r="AE499">
            <v>2535546</v>
          </cell>
          <cell r="AF499">
            <v>2585486</v>
          </cell>
          <cell r="AG499">
            <v>2598965</v>
          </cell>
          <cell r="AH499">
            <v>2591144</v>
          </cell>
          <cell r="AI499">
            <v>2602380</v>
          </cell>
          <cell r="AJ499">
            <v>2659605</v>
          </cell>
          <cell r="AK499">
            <v>2694484</v>
          </cell>
          <cell r="AL499">
            <v>2732751</v>
          </cell>
          <cell r="AM499">
            <v>2776579</v>
          </cell>
          <cell r="AN499">
            <v>2830809</v>
          </cell>
          <cell r="AO499">
            <v>2873040.04</v>
          </cell>
          <cell r="AP499">
            <v>2893310.486</v>
          </cell>
          <cell r="AQ499">
            <v>2947593.9339999999</v>
          </cell>
          <cell r="AR499">
            <v>2981886.1749999998</v>
          </cell>
          <cell r="AS499">
            <v>3010007.0950000002</v>
          </cell>
          <cell r="AT499">
            <v>3014106.91</v>
          </cell>
          <cell r="AU499">
            <v>3033544.9810000001</v>
          </cell>
          <cell r="AV499">
            <v>3096123.551</v>
          </cell>
          <cell r="AW499">
            <v>3135322.5660000001</v>
          </cell>
          <cell r="AX499">
            <v>3162406.7760000001</v>
          </cell>
          <cell r="AY499">
            <v>3222634.0630000001</v>
          </cell>
          <cell r="AZ499">
            <v>3296635.003</v>
          </cell>
          <cell r="BA499">
            <v>3347900.1719999998</v>
          </cell>
          <cell r="BB499">
            <v>3388645.429</v>
          </cell>
          <cell r="BC499">
            <v>3426768.4550000001</v>
          </cell>
          <cell r="BD499">
            <v>3469080.9959999998</v>
          </cell>
          <cell r="BE499">
            <v>3496814.9139999999</v>
          </cell>
          <cell r="BF499">
            <v>3518272.156</v>
          </cell>
          <cell r="BG499">
            <v>3533077.6239999998</v>
          </cell>
          <cell r="BH499">
            <v>3561613.8459999999</v>
          </cell>
          <cell r="BI499">
            <v>3577634.9190000002</v>
          </cell>
          <cell r="BJ499">
            <v>3595923.5809999998</v>
          </cell>
          <cell r="BK499">
            <v>3618177.034</v>
          </cell>
          <cell r="BL499">
            <v>3653820.9169999999</v>
          </cell>
          <cell r="BM499">
            <v>3704574.23</v>
          </cell>
          <cell r="BN499"/>
          <cell r="BO499"/>
          <cell r="BP499">
            <v>3704574</v>
          </cell>
          <cell r="BQ499">
            <v>3577635</v>
          </cell>
          <cell r="BR499">
            <v>3618177</v>
          </cell>
          <cell r="BS499">
            <v>3653821</v>
          </cell>
          <cell r="BT499">
            <v>3533078</v>
          </cell>
          <cell r="BU499">
            <v>126939</v>
          </cell>
          <cell r="BV499">
            <v>3.5000000000000003E-2</v>
          </cell>
          <cell r="BW499">
            <v>86397</v>
          </cell>
          <cell r="BX499"/>
          <cell r="BY499">
            <v>50753</v>
          </cell>
          <cell r="BZ499"/>
          <cell r="CA499"/>
        </row>
        <row r="500">
          <cell r="R500" t="str">
            <v>12Instrumentos computables CET1 *</v>
          </cell>
          <cell r="S500" t="str">
            <v>Reservas</v>
          </cell>
          <cell r="X500">
            <v>325726</v>
          </cell>
          <cell r="Y500">
            <v>325061</v>
          </cell>
          <cell r="Z500">
            <v>325803</v>
          </cell>
          <cell r="AA500">
            <v>355717</v>
          </cell>
          <cell r="AB500">
            <v>355798</v>
          </cell>
          <cell r="AC500">
            <v>355925</v>
          </cell>
          <cell r="AD500">
            <v>355897</v>
          </cell>
          <cell r="AE500">
            <v>396273</v>
          </cell>
          <cell r="AF500">
            <v>396762</v>
          </cell>
          <cell r="AG500">
            <v>423218</v>
          </cell>
          <cell r="AH500">
            <v>437495</v>
          </cell>
          <cell r="AI500">
            <v>430361</v>
          </cell>
          <cell r="AJ500">
            <v>245506</v>
          </cell>
          <cell r="AK500">
            <v>251608</v>
          </cell>
          <cell r="AL500">
            <v>277666</v>
          </cell>
          <cell r="AM500">
            <v>279360</v>
          </cell>
          <cell r="AN500">
            <v>294739</v>
          </cell>
          <cell r="AO500">
            <v>309736.43900000001</v>
          </cell>
          <cell r="AP500">
            <v>334584.01199999999</v>
          </cell>
          <cell r="AQ500">
            <v>333234.47700000001</v>
          </cell>
          <cell r="AR500">
            <v>334235.80099999998</v>
          </cell>
          <cell r="AS500">
            <v>334059.39</v>
          </cell>
          <cell r="AT500">
            <v>335196.73599999998</v>
          </cell>
          <cell r="AU500">
            <v>325925.38</v>
          </cell>
          <cell r="AV500">
            <v>324825.35200000001</v>
          </cell>
          <cell r="AW500">
            <v>349330.77299999999</v>
          </cell>
          <cell r="AX500">
            <v>354882.21100000001</v>
          </cell>
          <cell r="AY500">
            <v>356589.88799999998</v>
          </cell>
          <cell r="AZ500">
            <v>357709.00300000003</v>
          </cell>
          <cell r="BA500">
            <v>358165.34299999999</v>
          </cell>
          <cell r="BB500">
            <v>357616.77100000001</v>
          </cell>
          <cell r="BC500">
            <v>410963.24800000002</v>
          </cell>
          <cell r="BD500">
            <v>411333.57900000003</v>
          </cell>
          <cell r="BE500">
            <v>432722.10200000001</v>
          </cell>
          <cell r="BF500">
            <v>449257.01500000001</v>
          </cell>
          <cell r="BG500">
            <v>473651.29399999999</v>
          </cell>
          <cell r="BH500">
            <v>471378.03499999997</v>
          </cell>
          <cell r="BI500">
            <v>506920.65899999999</v>
          </cell>
          <cell r="BJ500">
            <v>579189.80000000005</v>
          </cell>
          <cell r="BK500">
            <v>687430.47400000005</v>
          </cell>
          <cell r="BL500">
            <v>742586.78300000005</v>
          </cell>
          <cell r="BM500">
            <v>795419.67</v>
          </cell>
          <cell r="BN500"/>
          <cell r="BO500"/>
          <cell r="BP500">
            <v>795420</v>
          </cell>
          <cell r="BQ500">
            <v>506921</v>
          </cell>
          <cell r="BR500">
            <v>687430</v>
          </cell>
          <cell r="BS500">
            <v>742587</v>
          </cell>
          <cell r="BT500">
            <v>473651</v>
          </cell>
          <cell r="BU500">
            <v>288499</v>
          </cell>
          <cell r="BV500">
            <v>0.56899999999999995</v>
          </cell>
          <cell r="BW500">
            <v>107990</v>
          </cell>
          <cell r="BX500"/>
          <cell r="BY500">
            <v>52833</v>
          </cell>
          <cell r="BZ500"/>
          <cell r="CA500"/>
        </row>
        <row r="501">
          <cell r="R501" t="str">
            <v>9Plusvalías AFDV</v>
          </cell>
          <cell r="S501" t="str">
            <v>Plusvalías AFDV</v>
          </cell>
          <cell r="X501">
            <v>26413</v>
          </cell>
          <cell r="Y501">
            <v>12851</v>
          </cell>
          <cell r="Z501">
            <v>10249</v>
          </cell>
          <cell r="AA501">
            <v>674</v>
          </cell>
          <cell r="AB501">
            <v>2770</v>
          </cell>
          <cell r="AC501">
            <v>16073</v>
          </cell>
          <cell r="AD501">
            <v>13224</v>
          </cell>
          <cell r="AE501">
            <v>20727</v>
          </cell>
          <cell r="AF501">
            <v>25214</v>
          </cell>
          <cell r="AG501">
            <v>44718</v>
          </cell>
          <cell r="AH501">
            <v>33981</v>
          </cell>
          <cell r="AI501">
            <v>1565</v>
          </cell>
          <cell r="AJ501">
            <v>5032</v>
          </cell>
          <cell r="AK501">
            <v>994</v>
          </cell>
          <cell r="AL501">
            <v>-8042</v>
          </cell>
          <cell r="AM501">
            <v>-22311</v>
          </cell>
          <cell r="AN501">
            <v>-6952</v>
          </cell>
          <cell r="AO501">
            <v>-5397.4859999999999</v>
          </cell>
          <cell r="AP501">
            <v>3597.4270000000001</v>
          </cell>
          <cell r="AQ501">
            <v>3381.9470000000001</v>
          </cell>
          <cell r="AR501">
            <v>-69982.928</v>
          </cell>
          <cell r="AS501">
            <v>-48010.527999999998</v>
          </cell>
          <cell r="AT501">
            <v>-49885.790999999997</v>
          </cell>
          <cell r="AU501">
            <v>-3825.1190000000001</v>
          </cell>
          <cell r="AV501">
            <v>-6931.2430000000004</v>
          </cell>
          <cell r="AW501">
            <v>397.54599999999999</v>
          </cell>
          <cell r="AX501">
            <v>-1862.8230000000001</v>
          </cell>
          <cell r="AY501">
            <v>-3646.1570000000002</v>
          </cell>
          <cell r="AZ501">
            <v>-19960.338</v>
          </cell>
          <cell r="BA501">
            <v>-47006.968999999997</v>
          </cell>
          <cell r="BB501">
            <v>-62569.432999999997</v>
          </cell>
          <cell r="BC501">
            <v>-60949.87</v>
          </cell>
          <cell r="BD501">
            <v>-53963.777000000002</v>
          </cell>
          <cell r="BE501">
            <v>-51926.290999999997</v>
          </cell>
          <cell r="BF501">
            <v>-48378.474000000002</v>
          </cell>
          <cell r="BG501">
            <v>-30208.848000000002</v>
          </cell>
          <cell r="BH501">
            <v>-26598.294999999998</v>
          </cell>
          <cell r="BI501">
            <v>-26308.28</v>
          </cell>
          <cell r="BJ501">
            <v>-18568.547999999999</v>
          </cell>
          <cell r="BK501">
            <v>-16128.95</v>
          </cell>
          <cell r="BL501">
            <v>-17373.274000000001</v>
          </cell>
          <cell r="BM501">
            <v>-10207.643</v>
          </cell>
          <cell r="BN501"/>
          <cell r="BO501"/>
          <cell r="BP501">
            <v>-10208</v>
          </cell>
          <cell r="BQ501">
            <v>-26308</v>
          </cell>
          <cell r="BR501">
            <v>-16129</v>
          </cell>
          <cell r="BS501">
            <v>-17373</v>
          </cell>
          <cell r="BT501">
            <v>-30209</v>
          </cell>
          <cell r="BU501">
            <v>16100</v>
          </cell>
          <cell r="BV501">
            <v>-0.61199999999999999</v>
          </cell>
          <cell r="BW501">
            <v>5921</v>
          </cell>
          <cell r="BX501"/>
          <cell r="BY501">
            <v>7165</v>
          </cell>
          <cell r="BZ501"/>
          <cell r="CA501"/>
        </row>
        <row r="502">
          <cell r="R502" t="str">
            <v>10Intereses minoritarios</v>
          </cell>
          <cell r="S502" t="str">
            <v>Minoritarios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/>
          <cell r="BO502"/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 t="e">
            <v>#DIV/0!</v>
          </cell>
          <cell r="BW502">
            <v>0</v>
          </cell>
          <cell r="BX502"/>
          <cell r="BY502">
            <v>0</v>
          </cell>
          <cell r="BZ502"/>
          <cell r="CA502"/>
        </row>
        <row r="503">
          <cell r="R503" t="str">
            <v>24Deducciones</v>
          </cell>
          <cell r="S503" t="str">
            <v>Deducciones capital ordinario</v>
          </cell>
          <cell r="X503">
            <v>-535472</v>
          </cell>
          <cell r="Y503">
            <v>-542868</v>
          </cell>
          <cell r="Z503">
            <v>-507981</v>
          </cell>
          <cell r="AA503">
            <v>-478028</v>
          </cell>
          <cell r="AB503">
            <v>-468986</v>
          </cell>
          <cell r="AC503">
            <v>-460960</v>
          </cell>
          <cell r="AD503">
            <v>-443391</v>
          </cell>
          <cell r="AE503">
            <v>-417135</v>
          </cell>
          <cell r="AF503">
            <v>-417979</v>
          </cell>
          <cell r="AG503">
            <v>-388681</v>
          </cell>
          <cell r="AH503">
            <v>-396684</v>
          </cell>
          <cell r="AI503">
            <v>-425057</v>
          </cell>
          <cell r="AJ503">
            <v>-420027</v>
          </cell>
          <cell r="AK503">
            <v>-360529</v>
          </cell>
          <cell r="AL503">
            <v>-365439</v>
          </cell>
          <cell r="AM503">
            <v>-388387</v>
          </cell>
          <cell r="AN503">
            <v>-380079</v>
          </cell>
          <cell r="AO503">
            <v>-385816.54</v>
          </cell>
          <cell r="AP503">
            <v>-398704.99900000001</v>
          </cell>
          <cell r="AQ503">
            <v>-415123.97</v>
          </cell>
          <cell r="AR503">
            <v>-414099.38799999998</v>
          </cell>
          <cell r="AS503">
            <v>-421159.50799999997</v>
          </cell>
          <cell r="AT503">
            <v>-429861.81199999998</v>
          </cell>
          <cell r="AU503">
            <v>-386185.17</v>
          </cell>
          <cell r="AV503">
            <v>-332787.49099999998</v>
          </cell>
          <cell r="AW503">
            <v>-355061.41499999998</v>
          </cell>
          <cell r="AX503">
            <v>-395409.04399999999</v>
          </cell>
          <cell r="AY503">
            <v>-408212.35399999999</v>
          </cell>
          <cell r="AZ503">
            <v>-438247.47200000001</v>
          </cell>
          <cell r="BA503">
            <v>-454023.70799999998</v>
          </cell>
          <cell r="BB503">
            <v>-459572.592</v>
          </cell>
          <cell r="BC503">
            <v>-480178.196</v>
          </cell>
          <cell r="BD503">
            <v>-500445.56199999998</v>
          </cell>
          <cell r="BE503">
            <v>-508341.43099999998</v>
          </cell>
          <cell r="BF503">
            <v>-520688.45899999997</v>
          </cell>
          <cell r="BG503">
            <v>-528994.65500000003</v>
          </cell>
          <cell r="BH503">
            <v>-504459.41700000002</v>
          </cell>
          <cell r="BI503">
            <v>-516693.66200000001</v>
          </cell>
          <cell r="BJ503">
            <v>-540621.60100000002</v>
          </cell>
          <cell r="BK503">
            <v>-554286.74</v>
          </cell>
          <cell r="BL503">
            <v>-557902.39399999997</v>
          </cell>
          <cell r="BM503">
            <v>-572112.96</v>
          </cell>
          <cell r="BN503"/>
          <cell r="BO503"/>
          <cell r="BP503">
            <v>-572113</v>
          </cell>
          <cell r="BQ503">
            <v>-516694</v>
          </cell>
          <cell r="BR503">
            <v>-554287</v>
          </cell>
          <cell r="BS503">
            <v>-557902</v>
          </cell>
          <cell r="BT503">
            <v>-528995</v>
          </cell>
          <cell r="BU503">
            <v>-55419</v>
          </cell>
          <cell r="BV503">
            <v>0.107</v>
          </cell>
          <cell r="BW503">
            <v>-17826</v>
          </cell>
          <cell r="BX503"/>
          <cell r="BY503">
            <v>-14211</v>
          </cell>
          <cell r="BZ503"/>
          <cell r="CA503"/>
        </row>
        <row r="504">
          <cell r="R504" t="str">
            <v>36APRs</v>
          </cell>
          <cell r="S504" t="str">
            <v>Activos totales ponderados por riesgo</v>
          </cell>
          <cell r="X504">
            <v>21697191</v>
          </cell>
          <cell r="Y504">
            <v>21868632</v>
          </cell>
          <cell r="Z504">
            <v>21744187</v>
          </cell>
          <cell r="AA504">
            <v>21830547</v>
          </cell>
          <cell r="AB504">
            <v>22316587</v>
          </cell>
          <cell r="AC504">
            <v>22171681</v>
          </cell>
          <cell r="AD504">
            <v>22176999</v>
          </cell>
          <cell r="AE504">
            <v>23069970</v>
          </cell>
          <cell r="AF504">
            <v>23347786</v>
          </cell>
          <cell r="AG504">
            <v>23540165</v>
          </cell>
          <cell r="AH504">
            <v>23778280</v>
          </cell>
          <cell r="AI504">
            <v>23935148</v>
          </cell>
          <cell r="AJ504">
            <v>23750097</v>
          </cell>
          <cell r="AK504">
            <v>23368202</v>
          </cell>
          <cell r="AL504">
            <v>23036840</v>
          </cell>
          <cell r="AM504">
            <v>22924929</v>
          </cell>
          <cell r="AN504">
            <v>23046347</v>
          </cell>
          <cell r="AO504">
            <v>22996628</v>
          </cell>
          <cell r="AP504">
            <v>22820209</v>
          </cell>
          <cell r="AQ504">
            <v>23291332</v>
          </cell>
          <cell r="AR504">
            <v>23421583</v>
          </cell>
          <cell r="AS504">
            <v>23284175</v>
          </cell>
          <cell r="AT504">
            <v>23022747</v>
          </cell>
          <cell r="AU504">
            <v>22733182</v>
          </cell>
          <cell r="AV504">
            <v>23300983</v>
          </cell>
          <cell r="AW504">
            <v>24214915</v>
          </cell>
          <cell r="AX504">
            <v>24597739</v>
          </cell>
          <cell r="AY504">
            <v>24779159</v>
          </cell>
          <cell r="AZ504">
            <v>24839082</v>
          </cell>
          <cell r="BA504">
            <v>24695413</v>
          </cell>
          <cell r="BB504">
            <v>25006680</v>
          </cell>
          <cell r="BC504">
            <v>24871579</v>
          </cell>
          <cell r="BD504">
            <v>24903316</v>
          </cell>
          <cell r="BE504">
            <v>25349114</v>
          </cell>
          <cell r="BF504">
            <v>25376220</v>
          </cell>
          <cell r="BG504">
            <v>25425963</v>
          </cell>
          <cell r="BH504">
            <v>25309807</v>
          </cell>
          <cell r="BI504">
            <v>25630243</v>
          </cell>
          <cell r="BJ504">
            <v>26088562</v>
          </cell>
          <cell r="BK504">
            <v>27016642</v>
          </cell>
          <cell r="BL504">
            <v>27284588</v>
          </cell>
          <cell r="BM504">
            <v>28274996</v>
          </cell>
          <cell r="BN504"/>
          <cell r="BO504"/>
          <cell r="BP504">
            <v>28274996</v>
          </cell>
          <cell r="BQ504">
            <v>25630243</v>
          </cell>
          <cell r="BR504">
            <v>27016642</v>
          </cell>
          <cell r="BS504">
            <v>27284588</v>
          </cell>
          <cell r="BT504">
            <v>25425963</v>
          </cell>
          <cell r="BU504">
            <v>2644753</v>
          </cell>
          <cell r="BV504">
            <v>0.10299999999999999</v>
          </cell>
          <cell r="BW504">
            <v>1258354</v>
          </cell>
          <cell r="BX504"/>
          <cell r="BY504">
            <v>990408</v>
          </cell>
          <cell r="BZ504"/>
          <cell r="CA504"/>
        </row>
        <row r="505">
          <cell r="R505" t="str">
            <v>36APRsrc</v>
          </cell>
          <cell r="S505" t="str">
            <v>de los que por riesgo de crédito</v>
          </cell>
          <cell r="X505">
            <v>19995038</v>
          </cell>
          <cell r="Y505">
            <v>20180829</v>
          </cell>
          <cell r="Z505">
            <v>20062467</v>
          </cell>
          <cell r="AA505">
            <v>20226523</v>
          </cell>
          <cell r="AB505">
            <v>20715276</v>
          </cell>
          <cell r="AC505">
            <v>20578412</v>
          </cell>
          <cell r="AD505">
            <v>20586073</v>
          </cell>
          <cell r="AE505">
            <v>21565404</v>
          </cell>
          <cell r="AF505">
            <v>21844823</v>
          </cell>
          <cell r="AG505">
            <v>22050934</v>
          </cell>
          <cell r="AH505">
            <v>22292288</v>
          </cell>
          <cell r="AI505">
            <v>22438544</v>
          </cell>
          <cell r="AJ505">
            <v>22254141</v>
          </cell>
          <cell r="AK505">
            <v>21878974</v>
          </cell>
          <cell r="AL505">
            <v>21548937</v>
          </cell>
          <cell r="AM505">
            <v>21365974</v>
          </cell>
          <cell r="AN505">
            <v>21473238</v>
          </cell>
          <cell r="AO505">
            <v>21410560</v>
          </cell>
          <cell r="AP505">
            <v>21252242</v>
          </cell>
          <cell r="AQ505">
            <v>21627044</v>
          </cell>
          <cell r="AR505">
            <v>21776678</v>
          </cell>
          <cell r="AS505">
            <v>21647839</v>
          </cell>
          <cell r="AT505">
            <v>21370997</v>
          </cell>
          <cell r="AU505">
            <v>21045046</v>
          </cell>
          <cell r="AV505">
            <v>21410322</v>
          </cell>
          <cell r="AW505">
            <v>21596480</v>
          </cell>
          <cell r="AX505">
            <v>21870159</v>
          </cell>
          <cell r="AY505">
            <v>22133452</v>
          </cell>
          <cell r="AZ505">
            <v>22414560</v>
          </cell>
          <cell r="BA505">
            <v>22669069</v>
          </cell>
          <cell r="BB505">
            <v>22983479</v>
          </cell>
          <cell r="BC505">
            <v>22928661</v>
          </cell>
          <cell r="BD505">
            <v>22975786</v>
          </cell>
          <cell r="BE505">
            <v>23435628</v>
          </cell>
          <cell r="BF505">
            <v>23484918</v>
          </cell>
          <cell r="BG505">
            <v>23260581</v>
          </cell>
          <cell r="BH505">
            <v>23300343</v>
          </cell>
          <cell r="BI505">
            <v>23574108</v>
          </cell>
          <cell r="BJ505">
            <v>24053236</v>
          </cell>
          <cell r="BK505">
            <v>24742392</v>
          </cell>
          <cell r="BL505">
            <v>24885919</v>
          </cell>
          <cell r="BM505">
            <v>25870245</v>
          </cell>
          <cell r="BN505"/>
          <cell r="BO505"/>
          <cell r="BP505">
            <v>25870245</v>
          </cell>
          <cell r="BQ505">
            <v>23574108</v>
          </cell>
          <cell r="BR505">
            <v>24742392</v>
          </cell>
          <cell r="BS505">
            <v>24885919</v>
          </cell>
          <cell r="BT505">
            <v>23260581</v>
          </cell>
          <cell r="BU505">
            <v>2296137</v>
          </cell>
          <cell r="BV505">
            <v>9.7000000000000003E-2</v>
          </cell>
          <cell r="BW505">
            <v>1127853</v>
          </cell>
          <cell r="BX505"/>
          <cell r="BY505">
            <v>984326</v>
          </cell>
          <cell r="BZ505"/>
          <cell r="CA505"/>
        </row>
        <row r="506">
          <cell r="R506" t="str">
            <v>36APRsrop</v>
          </cell>
          <cell r="S506" t="str">
            <v>de los que por riesgo operacional</v>
          </cell>
          <cell r="X506">
            <v>1593650</v>
          </cell>
          <cell r="Y506">
            <v>1593650</v>
          </cell>
          <cell r="Z506">
            <v>1593650</v>
          </cell>
          <cell r="AA506">
            <v>1518834</v>
          </cell>
          <cell r="AB506">
            <v>1518834</v>
          </cell>
          <cell r="AC506">
            <v>1518834</v>
          </cell>
          <cell r="AD506">
            <v>1518834</v>
          </cell>
          <cell r="AE506">
            <v>1431675</v>
          </cell>
          <cell r="AF506">
            <v>1431675</v>
          </cell>
          <cell r="AG506">
            <v>1431675</v>
          </cell>
          <cell r="AH506">
            <v>1431675</v>
          </cell>
          <cell r="AI506">
            <v>1443904</v>
          </cell>
          <cell r="AJ506">
            <v>1443904</v>
          </cell>
          <cell r="AK506">
            <v>1443904</v>
          </cell>
          <cell r="AL506">
            <v>1443904</v>
          </cell>
          <cell r="AM506">
            <v>1445750</v>
          </cell>
          <cell r="AN506">
            <v>1445750</v>
          </cell>
          <cell r="AO506">
            <v>1445750</v>
          </cell>
          <cell r="AP506">
            <v>1445750</v>
          </cell>
          <cell r="AQ506">
            <v>1522646</v>
          </cell>
          <cell r="AR506">
            <v>1522646</v>
          </cell>
          <cell r="AS506">
            <v>1522646</v>
          </cell>
          <cell r="AT506">
            <v>1522646</v>
          </cell>
          <cell r="AU506">
            <v>1557390</v>
          </cell>
          <cell r="AV506">
            <v>1557390</v>
          </cell>
          <cell r="AW506">
            <v>1557390</v>
          </cell>
          <cell r="AX506">
            <v>1557390</v>
          </cell>
          <cell r="AY506">
            <v>1609118</v>
          </cell>
          <cell r="AZ506">
            <v>1609118</v>
          </cell>
          <cell r="BA506">
            <v>1609118</v>
          </cell>
          <cell r="BB506">
            <v>1609118</v>
          </cell>
          <cell r="BC506">
            <v>1607865</v>
          </cell>
          <cell r="BD506">
            <v>1607865</v>
          </cell>
          <cell r="BE506">
            <v>1607865</v>
          </cell>
          <cell r="BF506">
            <v>1607865</v>
          </cell>
          <cell r="BG506">
            <v>1895423</v>
          </cell>
          <cell r="BH506">
            <v>1895423</v>
          </cell>
          <cell r="BI506">
            <v>1895423</v>
          </cell>
          <cell r="BJ506">
            <v>1895423</v>
          </cell>
          <cell r="BK506">
            <v>2143554</v>
          </cell>
          <cell r="BL506">
            <v>2296905</v>
          </cell>
          <cell r="BM506">
            <v>2296905</v>
          </cell>
          <cell r="BN506"/>
          <cell r="BO506"/>
          <cell r="BP506">
            <v>2296905</v>
          </cell>
          <cell r="BQ506">
            <v>1895423</v>
          </cell>
          <cell r="BR506">
            <v>2143554</v>
          </cell>
          <cell r="BS506">
            <v>2296905</v>
          </cell>
          <cell r="BT506">
            <v>1895423</v>
          </cell>
          <cell r="BU506">
            <v>401482</v>
          </cell>
          <cell r="BV506">
            <v>0.21199999999999999</v>
          </cell>
          <cell r="BW506">
            <v>153351</v>
          </cell>
          <cell r="BX506"/>
          <cell r="BY506">
            <v>0</v>
          </cell>
          <cell r="BZ506"/>
          <cell r="CA506"/>
        </row>
        <row r="507">
          <cell r="R507" t="str">
            <v>36APRsrm</v>
          </cell>
          <cell r="S507" t="str">
            <v>de los que por riesgo de mercado</v>
          </cell>
          <cell r="X507">
            <v>108503</v>
          </cell>
          <cell r="Y507">
            <v>94153</v>
          </cell>
          <cell r="Z507">
            <v>88070</v>
          </cell>
          <cell r="AA507">
            <v>85190</v>
          </cell>
          <cell r="AB507">
            <v>82477</v>
          </cell>
          <cell r="AC507">
            <v>74435</v>
          </cell>
          <cell r="AD507">
            <v>72092</v>
          </cell>
          <cell r="AE507">
            <v>72891</v>
          </cell>
          <cell r="AF507">
            <v>71288</v>
          </cell>
          <cell r="AG507">
            <v>57556</v>
          </cell>
          <cell r="AH507">
            <v>54317</v>
          </cell>
          <cell r="AI507">
            <v>52700</v>
          </cell>
          <cell r="AJ507">
            <v>52052</v>
          </cell>
          <cell r="AK507">
            <v>45324</v>
          </cell>
          <cell r="AL507">
            <v>43999</v>
          </cell>
          <cell r="AM507">
            <v>113205</v>
          </cell>
          <cell r="AN507">
            <v>127359</v>
          </cell>
          <cell r="AO507">
            <v>140318</v>
          </cell>
          <cell r="AP507">
            <v>122217</v>
          </cell>
          <cell r="AQ507">
            <v>141642</v>
          </cell>
          <cell r="AR507">
            <v>122259</v>
          </cell>
          <cell r="AS507">
            <v>113690</v>
          </cell>
          <cell r="AT507">
            <v>129104</v>
          </cell>
          <cell r="AU507">
            <v>130746</v>
          </cell>
          <cell r="AV507">
            <v>333271</v>
          </cell>
          <cell r="AW507">
            <v>1061045</v>
          </cell>
          <cell r="AX507">
            <v>1170190</v>
          </cell>
          <cell r="AY507">
            <v>1036589</v>
          </cell>
          <cell r="AZ507">
            <v>815404</v>
          </cell>
          <cell r="BA507">
            <v>417226</v>
          </cell>
          <cell r="BB507">
            <v>414083</v>
          </cell>
          <cell r="BC507">
            <v>335053</v>
          </cell>
          <cell r="BD507">
            <v>319665</v>
          </cell>
          <cell r="BE507">
            <v>305621</v>
          </cell>
          <cell r="BF507">
            <v>283437</v>
          </cell>
          <cell r="BG507">
            <v>269959</v>
          </cell>
          <cell r="BH507">
            <v>114041</v>
          </cell>
          <cell r="BI507">
            <v>160712</v>
          </cell>
          <cell r="BJ507">
            <v>139903</v>
          </cell>
          <cell r="BK507">
            <v>130696</v>
          </cell>
          <cell r="BL507">
            <v>101764</v>
          </cell>
          <cell r="BM507">
            <v>107846</v>
          </cell>
          <cell r="BN507"/>
          <cell r="BO507"/>
          <cell r="BP507">
            <v>107846</v>
          </cell>
          <cell r="BQ507">
            <v>160712</v>
          </cell>
          <cell r="BR507">
            <v>130696</v>
          </cell>
          <cell r="BS507">
            <v>101764</v>
          </cell>
          <cell r="BT507">
            <v>269959</v>
          </cell>
          <cell r="BU507">
            <v>-52866</v>
          </cell>
          <cell r="BV507">
            <v>-0.32900000000000001</v>
          </cell>
          <cell r="BW507">
            <v>-22850</v>
          </cell>
          <cell r="BX507"/>
          <cell r="BY507">
            <v>6082</v>
          </cell>
          <cell r="BZ507"/>
          <cell r="CA507"/>
        </row>
        <row r="508">
          <cell r="R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AT508"/>
          <cell r="AU508"/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/>
          <cell r="BG508"/>
          <cell r="BH508"/>
          <cell r="BI508"/>
          <cell r="BJ508"/>
          <cell r="BK508"/>
          <cell r="BL508"/>
          <cell r="BM508"/>
          <cell r="BN508"/>
          <cell r="BO508"/>
        </row>
        <row r="509">
          <cell r="R509" t="str">
            <v>38Requerimientos de Solvencia</v>
          </cell>
          <cell r="S509" t="str">
            <v>Requerimientos de solvencia</v>
          </cell>
          <cell r="X509">
            <v>1735775.28</v>
          </cell>
          <cell r="Y509">
            <v>1749490.57</v>
          </cell>
          <cell r="Z509">
            <v>1739535</v>
          </cell>
          <cell r="AA509">
            <v>1746443.73</v>
          </cell>
          <cell r="AB509">
            <v>1785326.98</v>
          </cell>
          <cell r="AC509">
            <v>1773734.5</v>
          </cell>
          <cell r="AD509">
            <v>1774159.95</v>
          </cell>
          <cell r="AE509">
            <v>1845597.59</v>
          </cell>
          <cell r="AF509">
            <v>1867822.86</v>
          </cell>
          <cell r="AG509">
            <v>1883213.16</v>
          </cell>
          <cell r="AH509">
            <v>1902262.41</v>
          </cell>
          <cell r="AI509">
            <v>1914811.8</v>
          </cell>
          <cell r="AJ509">
            <v>1900007.74</v>
          </cell>
          <cell r="AK509">
            <v>1869456.15</v>
          </cell>
          <cell r="AL509">
            <v>1842947.23</v>
          </cell>
          <cell r="AM509">
            <v>1833994.29</v>
          </cell>
          <cell r="AN509">
            <v>1843707.78</v>
          </cell>
          <cell r="AO509">
            <v>1839730.25</v>
          </cell>
          <cell r="AP509">
            <v>1825616.69</v>
          </cell>
          <cell r="AQ509">
            <v>1863306.54</v>
          </cell>
          <cell r="AR509">
            <v>1873726.64</v>
          </cell>
          <cell r="AS509">
            <v>1862734</v>
          </cell>
          <cell r="AT509">
            <v>1841819.72</v>
          </cell>
          <cell r="AU509">
            <v>1818654.53</v>
          </cell>
          <cell r="AV509">
            <v>1864078.61</v>
          </cell>
          <cell r="AW509">
            <v>1937193.19</v>
          </cell>
          <cell r="AX509">
            <v>1967819.11</v>
          </cell>
          <cell r="AY509">
            <v>1982332.71</v>
          </cell>
          <cell r="AZ509">
            <v>1987126.57</v>
          </cell>
          <cell r="BA509">
            <v>1975633.01</v>
          </cell>
          <cell r="BB509">
            <v>2000534.44</v>
          </cell>
          <cell r="BC509">
            <v>1989726.3</v>
          </cell>
          <cell r="BD509">
            <v>1992265.32</v>
          </cell>
          <cell r="BE509">
            <v>2027929.14</v>
          </cell>
          <cell r="BF509">
            <v>2030097.62</v>
          </cell>
          <cell r="BG509">
            <v>2034077.03</v>
          </cell>
          <cell r="BH509">
            <v>2024784.56</v>
          </cell>
          <cell r="BI509">
            <v>2050419.4</v>
          </cell>
          <cell r="BJ509">
            <v>2087084.95</v>
          </cell>
          <cell r="BK509">
            <v>2161331.37</v>
          </cell>
          <cell r="BL509">
            <v>2182767.08</v>
          </cell>
          <cell r="BM509">
            <v>2261999.67</v>
          </cell>
          <cell r="BN509"/>
          <cell r="BO509"/>
        </row>
        <row r="510">
          <cell r="R510" t="str">
            <v>40Riesgo de crédito actualizado</v>
          </cell>
          <cell r="S510" t="str">
            <v>de los que por riesgo de crédito</v>
          </cell>
          <cell r="X510">
            <v>1599603.01</v>
          </cell>
          <cell r="Y510">
            <v>1614466.35</v>
          </cell>
          <cell r="Z510">
            <v>1604997.35</v>
          </cell>
          <cell r="AA510">
            <v>1618121.85</v>
          </cell>
          <cell r="AB510">
            <v>1657222.09</v>
          </cell>
          <cell r="AC510">
            <v>1646272.92</v>
          </cell>
          <cell r="AD510">
            <v>1646885.87</v>
          </cell>
          <cell r="AE510">
            <v>1725232.33</v>
          </cell>
          <cell r="AF510">
            <v>1747585.85</v>
          </cell>
          <cell r="AG510">
            <v>1764074.74</v>
          </cell>
          <cell r="AH510">
            <v>1783383</v>
          </cell>
          <cell r="AI510">
            <v>1795083.54</v>
          </cell>
          <cell r="AJ510">
            <v>1780331.31</v>
          </cell>
          <cell r="AK510">
            <v>1750317.91</v>
          </cell>
          <cell r="AL510">
            <v>1723914.95</v>
          </cell>
          <cell r="AM510">
            <v>1709277.92</v>
          </cell>
          <cell r="AN510">
            <v>1717859.02</v>
          </cell>
          <cell r="AO510">
            <v>1712844.81</v>
          </cell>
          <cell r="AP510">
            <v>1700179.37</v>
          </cell>
          <cell r="AQ510">
            <v>1730163.51</v>
          </cell>
          <cell r="AR510">
            <v>1742134.21</v>
          </cell>
          <cell r="AS510">
            <v>1731827.14</v>
          </cell>
          <cell r="AT510">
            <v>1709679.76</v>
          </cell>
          <cell r="AU510">
            <v>1683603.64</v>
          </cell>
          <cell r="AV510">
            <v>1712825.74</v>
          </cell>
          <cell r="AW510">
            <v>1727718.39</v>
          </cell>
          <cell r="AX510">
            <v>1749612.71</v>
          </cell>
          <cell r="AY510">
            <v>1770676.19</v>
          </cell>
          <cell r="AZ510">
            <v>1793164.82</v>
          </cell>
          <cell r="BA510">
            <v>1813525.51</v>
          </cell>
          <cell r="BB510">
            <v>1838678.3</v>
          </cell>
          <cell r="BC510">
            <v>1834292.85</v>
          </cell>
          <cell r="BD510">
            <v>1838062.9</v>
          </cell>
          <cell r="BE510">
            <v>1874850.2</v>
          </cell>
          <cell r="BF510">
            <v>1878793.45</v>
          </cell>
          <cell r="BG510">
            <v>1860846.44</v>
          </cell>
          <cell r="BH510">
            <v>1864027.44</v>
          </cell>
          <cell r="BI510">
            <v>1885928.67</v>
          </cell>
          <cell r="BJ510">
            <v>1924258.85</v>
          </cell>
          <cell r="BK510">
            <v>1979391.38</v>
          </cell>
          <cell r="BL510">
            <v>1990873.52</v>
          </cell>
          <cell r="BM510">
            <v>2069619.6</v>
          </cell>
          <cell r="BN510"/>
          <cell r="BO510"/>
        </row>
        <row r="511">
          <cell r="R511" t="str">
            <v>46Riesgo operacional</v>
          </cell>
          <cell r="S511" t="str">
            <v>de los que por riesgo operacional</v>
          </cell>
          <cell r="X511">
            <v>127491.97</v>
          </cell>
          <cell r="Y511">
            <v>127491.97</v>
          </cell>
          <cell r="Z511">
            <v>127491.97</v>
          </cell>
          <cell r="AA511">
            <v>121506.7</v>
          </cell>
          <cell r="AB511">
            <v>121506.7</v>
          </cell>
          <cell r="AC511">
            <v>121506.7</v>
          </cell>
          <cell r="AD511">
            <v>121506.7</v>
          </cell>
          <cell r="AE511">
            <v>114534.01</v>
          </cell>
          <cell r="AF511">
            <v>114534.01</v>
          </cell>
          <cell r="AG511">
            <v>114534.01</v>
          </cell>
          <cell r="AH511">
            <v>114534.01</v>
          </cell>
          <cell r="AI511">
            <v>115512.29</v>
          </cell>
          <cell r="AJ511">
            <v>115512.29</v>
          </cell>
          <cell r="AK511">
            <v>115512.29</v>
          </cell>
          <cell r="AL511">
            <v>115512.29</v>
          </cell>
          <cell r="AM511">
            <v>115660.02</v>
          </cell>
          <cell r="AN511">
            <v>115660.02</v>
          </cell>
          <cell r="AO511">
            <v>115660.02</v>
          </cell>
          <cell r="AP511">
            <v>115660.02</v>
          </cell>
          <cell r="AQ511">
            <v>121811.65</v>
          </cell>
          <cell r="AR511">
            <v>121811.65</v>
          </cell>
          <cell r="AS511">
            <v>121811.65</v>
          </cell>
          <cell r="AT511">
            <v>121811.65</v>
          </cell>
          <cell r="AU511">
            <v>124591.22</v>
          </cell>
          <cell r="AV511">
            <v>124591.22</v>
          </cell>
          <cell r="AW511">
            <v>124591.22</v>
          </cell>
          <cell r="AX511">
            <v>124591.22</v>
          </cell>
          <cell r="AY511">
            <v>128729.41</v>
          </cell>
          <cell r="AZ511">
            <v>128729.41</v>
          </cell>
          <cell r="BA511">
            <v>128729.41</v>
          </cell>
          <cell r="BB511">
            <v>128729.41</v>
          </cell>
          <cell r="BC511">
            <v>128629.23</v>
          </cell>
          <cell r="BD511">
            <v>128629.23</v>
          </cell>
          <cell r="BE511">
            <v>128629.23</v>
          </cell>
          <cell r="BF511">
            <v>128629.23</v>
          </cell>
          <cell r="BG511">
            <v>151633.81</v>
          </cell>
          <cell r="BH511">
            <v>151633.81</v>
          </cell>
          <cell r="BI511">
            <v>151633.81</v>
          </cell>
          <cell r="BJ511">
            <v>151633.81</v>
          </cell>
          <cell r="BK511">
            <v>171484.35</v>
          </cell>
          <cell r="BL511">
            <v>183752.4</v>
          </cell>
          <cell r="BM511">
            <v>183752.4</v>
          </cell>
          <cell r="BN511"/>
          <cell r="BO511"/>
        </row>
        <row r="512">
          <cell r="R512"/>
          <cell r="S512" t="str">
            <v>de los que por riesgo de mercado</v>
          </cell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/>
          <cell r="BG512"/>
          <cell r="BH512"/>
          <cell r="BI512"/>
          <cell r="BJ512"/>
          <cell r="BK512"/>
          <cell r="BL512"/>
          <cell r="BM512"/>
          <cell r="BN512"/>
          <cell r="BO512"/>
        </row>
        <row r="513">
          <cell r="W513"/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-284188</v>
          </cell>
          <cell r="AK513">
            <v>-56050</v>
          </cell>
          <cell r="AL513">
            <v>-55973</v>
          </cell>
          <cell r="AM513">
            <v>-108185</v>
          </cell>
          <cell r="AN513">
            <v>-70502</v>
          </cell>
          <cell r="AO513">
            <v>-71761</v>
          </cell>
          <cell r="AP513">
            <v>-70902</v>
          </cell>
          <cell r="AQ513">
            <v>-66556</v>
          </cell>
          <cell r="AR513">
            <v>-52006</v>
          </cell>
          <cell r="AS513">
            <v>-51370</v>
          </cell>
          <cell r="AT513">
            <v>-51233</v>
          </cell>
          <cell r="AU513">
            <v>-79078</v>
          </cell>
          <cell r="AV513">
            <v>-36972</v>
          </cell>
          <cell r="AW513">
            <v>-42115</v>
          </cell>
          <cell r="AX513">
            <v>-37628</v>
          </cell>
          <cell r="AY513">
            <v>-34688</v>
          </cell>
          <cell r="AZ513">
            <v>-13556</v>
          </cell>
          <cell r="BA513">
            <v>-13099</v>
          </cell>
          <cell r="BB513">
            <v>-12299</v>
          </cell>
          <cell r="BC513">
            <v>-11543</v>
          </cell>
          <cell r="BD513">
            <v>810</v>
          </cell>
          <cell r="BE513">
            <v>739</v>
          </cell>
          <cell r="BF513">
            <v>1003</v>
          </cell>
          <cell r="BG513">
            <v>801</v>
          </cell>
          <cell r="BH513">
            <v>466</v>
          </cell>
          <cell r="BI513">
            <v>1522</v>
          </cell>
          <cell r="BJ513">
            <v>1916</v>
          </cell>
          <cell r="BK513">
            <v>0</v>
          </cell>
          <cell r="BL513">
            <v>466385</v>
          </cell>
          <cell r="BM513">
            <v>479864</v>
          </cell>
          <cell r="BN513"/>
          <cell r="BO513"/>
        </row>
        <row r="514">
          <cell r="W514"/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-22735</v>
          </cell>
          <cell r="AK514">
            <v>-4484</v>
          </cell>
          <cell r="AL514">
            <v>-4478</v>
          </cell>
          <cell r="AM514">
            <v>-8655</v>
          </cell>
          <cell r="AN514">
            <v>-5640</v>
          </cell>
          <cell r="AO514">
            <v>-5741</v>
          </cell>
          <cell r="AP514">
            <v>-5672</v>
          </cell>
          <cell r="AQ514">
            <v>-5325</v>
          </cell>
          <cell r="AR514">
            <v>-4161</v>
          </cell>
          <cell r="AS514">
            <v>-4110</v>
          </cell>
          <cell r="AT514">
            <v>-4099</v>
          </cell>
          <cell r="AU514">
            <v>-6326</v>
          </cell>
          <cell r="AV514">
            <v>-2958</v>
          </cell>
          <cell r="AW514">
            <v>-3369</v>
          </cell>
          <cell r="AX514">
            <v>-3010</v>
          </cell>
          <cell r="AY514">
            <v>-2775</v>
          </cell>
          <cell r="AZ514">
            <v>-1084</v>
          </cell>
          <cell r="BA514">
            <v>-1047</v>
          </cell>
          <cell r="BB514">
            <v>-984</v>
          </cell>
          <cell r="BC514">
            <v>-923</v>
          </cell>
          <cell r="BD514">
            <v>65</v>
          </cell>
          <cell r="BE514">
            <v>59</v>
          </cell>
          <cell r="BF514">
            <v>80</v>
          </cell>
          <cell r="BG514">
            <v>64</v>
          </cell>
          <cell r="BH514">
            <v>37</v>
          </cell>
          <cell r="BI514">
            <v>122</v>
          </cell>
          <cell r="BJ514">
            <v>153</v>
          </cell>
          <cell r="BK514">
            <v>0</v>
          </cell>
          <cell r="BL514">
            <v>37311</v>
          </cell>
          <cell r="BM514">
            <v>38389</v>
          </cell>
          <cell r="BN514"/>
          <cell r="BO514"/>
        </row>
        <row r="515">
          <cell r="R515"/>
          <cell r="S515" t="str">
            <v>Resto CET 1</v>
          </cell>
          <cell r="T515"/>
          <cell r="U515"/>
          <cell r="V515"/>
          <cell r="X515">
            <v>-325390</v>
          </cell>
          <cell r="Y515">
            <v>-332808</v>
          </cell>
          <cell r="Z515">
            <v>-326543</v>
          </cell>
          <cell r="AA515">
            <v>-316924</v>
          </cell>
          <cell r="AB515">
            <v>-336922</v>
          </cell>
          <cell r="AC515">
            <v>-324604</v>
          </cell>
          <cell r="AD515">
            <v>-308547</v>
          </cell>
          <cell r="AE515">
            <v>-311150</v>
          </cell>
          <cell r="AF515">
            <v>-335326</v>
          </cell>
          <cell r="AG515">
            <v>-294016</v>
          </cell>
          <cell r="AH515">
            <v>-308341</v>
          </cell>
          <cell r="AI515">
            <v>-355032</v>
          </cell>
          <cell r="AJ515">
            <v>-385495</v>
          </cell>
          <cell r="AK515">
            <v>-329533</v>
          </cell>
          <cell r="AL515">
            <v>-343303</v>
          </cell>
          <cell r="AM515">
            <v>-369575</v>
          </cell>
          <cell r="AN515">
            <v>-387031</v>
          </cell>
          <cell r="AO515">
            <v>-391214</v>
          </cell>
          <cell r="AP515">
            <v>-395108</v>
          </cell>
          <cell r="AQ515">
            <v>-411742</v>
          </cell>
          <cell r="AR515">
            <v>-484083</v>
          </cell>
          <cell r="AS515">
            <v>-469170</v>
          </cell>
          <cell r="AT515">
            <v>-479747</v>
          </cell>
          <cell r="AU515">
            <v>-390010</v>
          </cell>
          <cell r="AV515">
            <v>-339718</v>
          </cell>
          <cell r="AW515">
            <v>-354663</v>
          </cell>
          <cell r="AX515">
            <v>-397272</v>
          </cell>
          <cell r="AY515">
            <v>-411858</v>
          </cell>
          <cell r="AZ515">
            <v>-458208</v>
          </cell>
          <cell r="BA515">
            <v>-501031</v>
          </cell>
          <cell r="BB515">
            <v>-522142</v>
          </cell>
          <cell r="BC515">
            <v>-541128</v>
          </cell>
          <cell r="BD515">
            <v>-554410</v>
          </cell>
          <cell r="BE515">
            <v>-560268</v>
          </cell>
          <cell r="BF515">
            <v>-569067</v>
          </cell>
          <cell r="BG515">
            <v>-559204</v>
          </cell>
          <cell r="BH515">
            <v>-531058</v>
          </cell>
          <cell r="BI515">
            <v>-543002</v>
          </cell>
          <cell r="BJ515">
            <v>-559190</v>
          </cell>
          <cell r="BK515">
            <v>-570416</v>
          </cell>
          <cell r="BL515">
            <v>-575276</v>
          </cell>
          <cell r="BM515">
            <v>-582321</v>
          </cell>
          <cell r="BN515"/>
          <cell r="BO515"/>
        </row>
        <row r="516">
          <cell r="R516"/>
          <cell r="S516" t="str">
            <v>Variación Reservas</v>
          </cell>
          <cell r="T516"/>
          <cell r="U516"/>
          <cell r="V516"/>
          <cell r="X516">
            <v>-200593.53665384999</v>
          </cell>
          <cell r="Y516">
            <v>-190965.20571410001</v>
          </cell>
          <cell r="Z516">
            <v>-98230.251969999998</v>
          </cell>
          <cell r="AA516">
            <v>29708.2831276002</v>
          </cell>
          <cell r="AB516">
            <v>30071</v>
          </cell>
          <cell r="AC516">
            <v>30864</v>
          </cell>
          <cell r="AD516">
            <v>30095</v>
          </cell>
          <cell r="AE516">
            <v>40556</v>
          </cell>
          <cell r="AF516">
            <v>40964</v>
          </cell>
          <cell r="AG516">
            <v>67293</v>
          </cell>
          <cell r="AH516">
            <v>41223</v>
          </cell>
          <cell r="AI516">
            <v>34088</v>
          </cell>
          <cell r="AJ516">
            <v>54166</v>
          </cell>
          <cell r="AK516">
            <v>24111</v>
          </cell>
          <cell r="AL516">
            <v>35855</v>
          </cell>
          <cell r="AM516">
            <v>44684</v>
          </cell>
          <cell r="AN516">
            <v>18897</v>
          </cell>
          <cell r="AO516">
            <v>37494</v>
          </cell>
          <cell r="AP516">
            <v>36319</v>
          </cell>
          <cell r="AQ516">
            <v>33276</v>
          </cell>
          <cell r="AR516">
            <v>8599</v>
          </cell>
          <cell r="AS516">
            <v>-6575</v>
          </cell>
          <cell r="AT516">
            <v>-30285</v>
          </cell>
          <cell r="AU516">
            <v>-6451</v>
          </cell>
          <cell r="AV516">
            <v>-28103</v>
          </cell>
          <cell r="AW516">
            <v>33865</v>
          </cell>
          <cell r="AX516">
            <v>33642</v>
          </cell>
          <cell r="AY516">
            <v>-15246</v>
          </cell>
          <cell r="AZ516">
            <v>-28917</v>
          </cell>
          <cell r="BA516">
            <v>-91954</v>
          </cell>
          <cell r="BB516">
            <v>-96744</v>
          </cell>
          <cell r="BC516">
            <v>-12660</v>
          </cell>
          <cell r="BD516">
            <v>-2066</v>
          </cell>
          <cell r="BE516">
            <v>23862</v>
          </cell>
          <cell r="BF516">
            <v>41461</v>
          </cell>
          <cell r="BG516">
            <v>20595</v>
          </cell>
          <cell r="BH516">
            <v>62681</v>
          </cell>
          <cell r="BI516">
            <v>68581</v>
          </cell>
          <cell r="BJ516">
            <v>125923</v>
          </cell>
          <cell r="BK516">
            <v>192871</v>
          </cell>
          <cell r="BL516">
            <v>260568</v>
          </cell>
          <cell r="BM516">
            <v>282818</v>
          </cell>
          <cell r="BN516"/>
          <cell r="BO516"/>
        </row>
        <row r="517">
          <cell r="R517"/>
          <cell r="S517" t="str">
            <v>Variación del capital</v>
          </cell>
          <cell r="T517"/>
          <cell r="U517"/>
          <cell r="V517"/>
          <cell r="X517">
            <v>45482.8242399999</v>
          </cell>
          <cell r="Y517">
            <v>34697.962639999998</v>
          </cell>
          <cell r="Z517">
            <v>-4324.7346499999903</v>
          </cell>
          <cell r="AA517">
            <v>38375.025599999797</v>
          </cell>
          <cell r="AB517">
            <v>55651</v>
          </cell>
          <cell r="AC517">
            <v>100771</v>
          </cell>
          <cell r="AD517">
            <v>130337</v>
          </cell>
          <cell r="AE517">
            <v>101748</v>
          </cell>
          <cell r="AF517">
            <v>128645</v>
          </cell>
          <cell r="AG517">
            <v>102941</v>
          </cell>
          <cell r="AH517">
            <v>55598</v>
          </cell>
          <cell r="AI517">
            <v>66834</v>
          </cell>
          <cell r="AJ517">
            <v>74119</v>
          </cell>
          <cell r="AK517">
            <v>95519</v>
          </cell>
          <cell r="AL517">
            <v>141607</v>
          </cell>
          <cell r="AM517">
            <v>174199</v>
          </cell>
          <cell r="AN517">
            <v>171204</v>
          </cell>
          <cell r="AO517">
            <v>178556</v>
          </cell>
          <cell r="AP517">
            <v>160559</v>
          </cell>
          <cell r="AQ517">
            <v>171015</v>
          </cell>
          <cell r="AR517">
            <v>151077</v>
          </cell>
          <cell r="AS517">
            <v>136967</v>
          </cell>
          <cell r="AT517">
            <v>120796</v>
          </cell>
          <cell r="AU517">
            <v>85951</v>
          </cell>
          <cell r="AV517">
            <v>114237</v>
          </cell>
          <cell r="AW517">
            <v>125315</v>
          </cell>
          <cell r="AX517">
            <v>148300</v>
          </cell>
          <cell r="AY517">
            <v>189089</v>
          </cell>
          <cell r="AZ517">
            <v>200511</v>
          </cell>
          <cell r="BA517">
            <v>212578</v>
          </cell>
          <cell r="BB517">
            <v>226239</v>
          </cell>
          <cell r="BC517">
            <v>204134</v>
          </cell>
          <cell r="BD517">
            <v>172446</v>
          </cell>
          <cell r="BE517">
            <v>148915</v>
          </cell>
          <cell r="BF517">
            <v>129627</v>
          </cell>
          <cell r="BG517">
            <v>106309</v>
          </cell>
          <cell r="BH517">
            <v>92533</v>
          </cell>
          <cell r="BI517">
            <v>80820</v>
          </cell>
          <cell r="BJ517">
            <v>77651</v>
          </cell>
          <cell r="BK517">
            <v>85099</v>
          </cell>
          <cell r="BL517">
            <v>92207</v>
          </cell>
          <cell r="BM517">
            <v>126939</v>
          </cell>
          <cell r="BN517"/>
          <cell r="BO517"/>
        </row>
        <row r="518">
          <cell r="R518"/>
          <cell r="S518" t="str">
            <v>Variación resto CET1</v>
          </cell>
          <cell r="T518"/>
          <cell r="U518"/>
          <cell r="V518"/>
          <cell r="X518">
            <v>611.32780900015405</v>
          </cell>
          <cell r="Y518">
            <v>-10957.5314479996</v>
          </cell>
          <cell r="Z518">
            <v>-12541.5700810002</v>
          </cell>
          <cell r="AA518">
            <v>1178.6875349995601</v>
          </cell>
          <cell r="AB518">
            <v>-11532</v>
          </cell>
          <cell r="AC518">
            <v>8204</v>
          </cell>
          <cell r="AD518">
            <v>17996</v>
          </cell>
          <cell r="AE518">
            <v>5774</v>
          </cell>
          <cell r="AF518">
            <v>1596</v>
          </cell>
          <cell r="AG518">
            <v>30588</v>
          </cell>
          <cell r="AH518">
            <v>2809</v>
          </cell>
          <cell r="AI518">
            <v>-43882</v>
          </cell>
          <cell r="AJ518">
            <v>-50169</v>
          </cell>
          <cell r="AK518">
            <v>-35517</v>
          </cell>
          <cell r="AL518">
            <v>-34962</v>
          </cell>
          <cell r="AM518">
            <v>-14543</v>
          </cell>
          <cell r="AN518">
            <v>-1536</v>
          </cell>
          <cell r="AO518">
            <v>-61681</v>
          </cell>
          <cell r="AP518">
            <v>-51805</v>
          </cell>
          <cell r="AQ518">
            <v>-42167</v>
          </cell>
          <cell r="AR518">
            <v>-97052</v>
          </cell>
          <cell r="AS518">
            <v>-77956</v>
          </cell>
          <cell r="AT518">
            <v>-84639</v>
          </cell>
          <cell r="AU518">
            <v>21732</v>
          </cell>
          <cell r="AV518">
            <v>144365</v>
          </cell>
          <cell r="AW518">
            <v>114507</v>
          </cell>
          <cell r="AX518">
            <v>82475</v>
          </cell>
          <cell r="AY518">
            <v>-21848</v>
          </cell>
          <cell r="AZ518">
            <v>-118490</v>
          </cell>
          <cell r="BA518">
            <v>-146368</v>
          </cell>
          <cell r="BB518">
            <v>-124870</v>
          </cell>
          <cell r="BC518">
            <v>-129270</v>
          </cell>
          <cell r="BD518">
            <v>-96202</v>
          </cell>
          <cell r="BE518">
            <v>-59237</v>
          </cell>
          <cell r="BF518">
            <v>-46925</v>
          </cell>
          <cell r="BG518">
            <v>-18076</v>
          </cell>
          <cell r="BH518">
            <v>23352</v>
          </cell>
          <cell r="BI518">
            <v>17266</v>
          </cell>
          <cell r="BJ518">
            <v>9877</v>
          </cell>
          <cell r="BK518">
            <v>-11212</v>
          </cell>
          <cell r="BL518">
            <v>-44218</v>
          </cell>
          <cell r="BM518">
            <v>-39319</v>
          </cell>
          <cell r="BN518"/>
          <cell r="BO518"/>
        </row>
        <row r="519">
          <cell r="X519"/>
          <cell r="Y519"/>
          <cell r="Z519"/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-1</v>
          </cell>
          <cell r="AQ519">
            <v>0</v>
          </cell>
          <cell r="AR519">
            <v>-1</v>
          </cell>
          <cell r="AS519">
            <v>0</v>
          </cell>
          <cell r="AT519">
            <v>0</v>
          </cell>
          <cell r="AU519">
            <v>0</v>
          </cell>
          <cell r="AV519">
            <v>1</v>
          </cell>
          <cell r="AW519">
            <v>0</v>
          </cell>
          <cell r="AX519">
            <v>0</v>
          </cell>
          <cell r="AY519">
            <v>0</v>
          </cell>
          <cell r="AZ519">
            <v>-1</v>
          </cell>
          <cell r="BA519">
            <v>-1</v>
          </cell>
          <cell r="BB519">
            <v>1</v>
          </cell>
          <cell r="BC519">
            <v>-1</v>
          </cell>
          <cell r="BD519">
            <v>0</v>
          </cell>
          <cell r="BE519">
            <v>0</v>
          </cell>
          <cell r="BF519">
            <v>0</v>
          </cell>
          <cell r="BG519">
            <v>-1</v>
          </cell>
          <cell r="BH519">
            <v>1</v>
          </cell>
          <cell r="BI519">
            <v>0</v>
          </cell>
          <cell r="BJ519">
            <v>0</v>
          </cell>
          <cell r="BK519">
            <v>0</v>
          </cell>
          <cell r="BL519">
            <v>0</v>
          </cell>
          <cell r="BM519">
            <v>0</v>
          </cell>
          <cell r="BN519"/>
          <cell r="BO519"/>
        </row>
        <row r="520">
          <cell r="S520" t="str">
            <v>% Variación TIER 2 Capital</v>
          </cell>
          <cell r="AC520"/>
          <cell r="AD520"/>
          <cell r="AE520"/>
          <cell r="AF520"/>
          <cell r="AG520"/>
          <cell r="AH520"/>
          <cell r="AI520">
            <v>6.4000000000000003E-3</v>
          </cell>
          <cell r="AJ520">
            <v>1.1000000000000001E-3</v>
          </cell>
          <cell r="AK520">
            <v>-1.18E-2</v>
          </cell>
          <cell r="AL520">
            <v>-1.1599999999999999E-2</v>
          </cell>
          <cell r="AM520">
            <v>-5.3E-3</v>
          </cell>
          <cell r="AN520">
            <v>0</v>
          </cell>
          <cell r="AO520">
            <v>-5.0000000000000001E-4</v>
          </cell>
          <cell r="AP520">
            <v>-5.0000000000000001E-4</v>
          </cell>
          <cell r="AQ520">
            <v>-5.0000000000000001E-4</v>
          </cell>
          <cell r="AR520">
            <v>-5.0000000000000001E-4</v>
          </cell>
          <cell r="AS520">
            <v>0</v>
          </cell>
          <cell r="AT520">
            <v>0</v>
          </cell>
          <cell r="AU520">
            <v>0</v>
          </cell>
          <cell r="AV520">
            <v>0</v>
          </cell>
          <cell r="AW520">
            <v>8.6999999999999994E-3</v>
          </cell>
          <cell r="AX520">
            <v>8.6E-3</v>
          </cell>
          <cell r="AY520">
            <v>8.5000000000000006E-3</v>
          </cell>
          <cell r="AZ520">
            <v>8.5000000000000006E-3</v>
          </cell>
          <cell r="BA520">
            <v>0</v>
          </cell>
          <cell r="BB520"/>
          <cell r="BC520"/>
          <cell r="BD520"/>
          <cell r="BE520"/>
          <cell r="BF520"/>
          <cell r="BG520"/>
          <cell r="BH520"/>
          <cell r="BI520"/>
          <cell r="BJ520"/>
          <cell r="BK520"/>
          <cell r="BL520"/>
          <cell r="BM520"/>
          <cell r="BN520"/>
          <cell r="BO520"/>
        </row>
        <row r="521">
          <cell r="R521" t="str">
            <v>% Variación Reservas</v>
          </cell>
          <cell r="S521" t="str">
            <v>% Variación Reservas</v>
          </cell>
          <cell r="T521"/>
          <cell r="U521"/>
          <cell r="V521"/>
          <cell r="X521">
            <v>-9.1999999999999998E-3</v>
          </cell>
          <cell r="Y521">
            <v>-8.6999999999999994E-3</v>
          </cell>
          <cell r="Z521">
            <v>-4.4999999999999997E-3</v>
          </cell>
          <cell r="AA521">
            <v>1.4E-3</v>
          </cell>
          <cell r="AB521">
            <v>1.2999999999999999E-3</v>
          </cell>
          <cell r="AC521">
            <v>1.4E-3</v>
          </cell>
          <cell r="AD521">
            <v>1.4E-3</v>
          </cell>
          <cell r="AE521">
            <v>1.8E-3</v>
          </cell>
          <cell r="AF521">
            <v>1.8E-3</v>
          </cell>
          <cell r="AG521">
            <v>2.8999999999999998E-3</v>
          </cell>
          <cell r="AH521">
            <v>1.6999999999999999E-3</v>
          </cell>
          <cell r="AI521">
            <v>1.4E-3</v>
          </cell>
          <cell r="AJ521">
            <v>2.3E-3</v>
          </cell>
          <cell r="AK521">
            <v>1E-3</v>
          </cell>
          <cell r="AL521">
            <v>1.6000000000000001E-3</v>
          </cell>
          <cell r="AM521">
            <v>1.9E-3</v>
          </cell>
          <cell r="AN521">
            <v>8.0000000000000004E-4</v>
          </cell>
          <cell r="AO521">
            <v>1.6000000000000001E-3</v>
          </cell>
          <cell r="AP521">
            <v>1.6000000000000001E-3</v>
          </cell>
          <cell r="AQ521">
            <v>1.4E-3</v>
          </cell>
          <cell r="AR521">
            <v>4.0000000000000002E-4</v>
          </cell>
          <cell r="AS521">
            <v>-2.9999999999999997E-4</v>
          </cell>
          <cell r="AT521">
            <v>-1.2999999999999999E-3</v>
          </cell>
          <cell r="AU521">
            <v>-2.9999999999999997E-4</v>
          </cell>
          <cell r="AV521">
            <v>-1.1999999999999999E-3</v>
          </cell>
          <cell r="AW521">
            <v>1.4E-3</v>
          </cell>
          <cell r="AX521">
            <v>1.4E-3</v>
          </cell>
          <cell r="AY521">
            <v>-5.9999999999999995E-4</v>
          </cell>
          <cell r="AZ521">
            <v>-1.1999999999999999E-3</v>
          </cell>
          <cell r="BA521">
            <v>-3.7000000000000002E-3</v>
          </cell>
          <cell r="BB521"/>
          <cell r="BC521"/>
          <cell r="BD521"/>
          <cell r="BE521"/>
          <cell r="BF521"/>
          <cell r="BG521"/>
          <cell r="BH521"/>
          <cell r="BI521"/>
          <cell r="BJ521"/>
          <cell r="BK521"/>
          <cell r="BL521"/>
          <cell r="BM521"/>
          <cell r="BN521"/>
          <cell r="BO521"/>
        </row>
        <row r="522">
          <cell r="R522" t="str">
            <v>% Variación Capital</v>
          </cell>
          <cell r="S522" t="str">
            <v>% Variación Capital</v>
          </cell>
          <cell r="T522"/>
          <cell r="U522"/>
          <cell r="V522"/>
          <cell r="X522">
            <v>2.0999999999999999E-3</v>
          </cell>
          <cell r="Y522">
            <v>1.6000000000000001E-3</v>
          </cell>
          <cell r="Z522">
            <v>-2.0000000000000001E-4</v>
          </cell>
          <cell r="AA522">
            <v>1.8E-3</v>
          </cell>
          <cell r="AB522">
            <v>2.5000000000000001E-3</v>
          </cell>
          <cell r="AC522">
            <v>4.4999999999999997E-3</v>
          </cell>
          <cell r="AD522">
            <v>5.8999999999999999E-3</v>
          </cell>
          <cell r="AE522">
            <v>4.4000000000000003E-3</v>
          </cell>
          <cell r="AF522">
            <v>5.4999999999999997E-3</v>
          </cell>
          <cell r="AG522">
            <v>4.4000000000000003E-3</v>
          </cell>
          <cell r="AH522">
            <v>2.3E-3</v>
          </cell>
          <cell r="AI522">
            <v>2.8E-3</v>
          </cell>
          <cell r="AJ522">
            <v>3.0999999999999999E-3</v>
          </cell>
          <cell r="AK522">
            <v>4.1000000000000003E-3</v>
          </cell>
          <cell r="AL522">
            <v>6.1000000000000004E-3</v>
          </cell>
          <cell r="AM522">
            <v>7.6E-3</v>
          </cell>
          <cell r="AN522">
            <v>7.4000000000000003E-3</v>
          </cell>
          <cell r="AO522">
            <v>7.7000000000000002E-3</v>
          </cell>
          <cell r="AP522">
            <v>7.0000000000000001E-3</v>
          </cell>
          <cell r="AQ522">
            <v>7.3000000000000001E-3</v>
          </cell>
          <cell r="AR522">
            <v>6.4000000000000003E-3</v>
          </cell>
          <cell r="AS522">
            <v>5.8999999999999999E-3</v>
          </cell>
          <cell r="AT522">
            <v>5.1999999999999998E-3</v>
          </cell>
          <cell r="AU522">
            <v>3.8E-3</v>
          </cell>
          <cell r="AV522">
            <v>4.8999999999999998E-3</v>
          </cell>
          <cell r="AW522">
            <v>5.1999999999999998E-3</v>
          </cell>
          <cell r="AX522">
            <v>6.0000000000000001E-3</v>
          </cell>
          <cell r="AY522">
            <v>7.6E-3</v>
          </cell>
          <cell r="AZ522">
            <v>8.0999999999999996E-3</v>
          </cell>
          <cell r="BA522">
            <v>8.6E-3</v>
          </cell>
          <cell r="BB522"/>
          <cell r="BC522"/>
          <cell r="BD522"/>
          <cell r="BE522"/>
          <cell r="BF522"/>
          <cell r="BG522"/>
          <cell r="BH522"/>
          <cell r="BI522"/>
          <cell r="BJ522"/>
          <cell r="BK522"/>
          <cell r="BL522"/>
          <cell r="BM522"/>
          <cell r="BN522"/>
          <cell r="BO522"/>
        </row>
        <row r="523">
          <cell r="R523" t="str">
            <v>% Variación resto CET1</v>
          </cell>
          <cell r="S523" t="str">
            <v>% Variación resto CET1</v>
          </cell>
          <cell r="T523"/>
          <cell r="U523"/>
          <cell r="V523"/>
          <cell r="X523">
            <v>0</v>
          </cell>
          <cell r="Y523">
            <v>-5.0000000000000001E-4</v>
          </cell>
          <cell r="Z523">
            <v>-5.9999999999999995E-4</v>
          </cell>
          <cell r="AA523">
            <v>1E-4</v>
          </cell>
          <cell r="AB523">
            <v>-5.0000000000000001E-4</v>
          </cell>
          <cell r="AC523">
            <v>4.0000000000000002E-4</v>
          </cell>
          <cell r="AD523">
            <v>8.0000000000000004E-4</v>
          </cell>
          <cell r="AE523">
            <v>2.9999999999999997E-4</v>
          </cell>
          <cell r="AF523">
            <v>1E-4</v>
          </cell>
          <cell r="AG523">
            <v>1.2999999999999999E-3</v>
          </cell>
          <cell r="AH523">
            <v>1E-4</v>
          </cell>
          <cell r="AI523">
            <v>-1.8E-3</v>
          </cell>
          <cell r="AJ523">
            <v>-2.0999999999999999E-3</v>
          </cell>
          <cell r="AK523">
            <v>-1.5E-3</v>
          </cell>
          <cell r="AL523">
            <v>-1.5E-3</v>
          </cell>
          <cell r="AM523">
            <v>-5.9999999999999995E-4</v>
          </cell>
          <cell r="AN523">
            <v>-1E-4</v>
          </cell>
          <cell r="AO523">
            <v>-2.7000000000000001E-3</v>
          </cell>
          <cell r="AP523">
            <v>-2.3E-3</v>
          </cell>
          <cell r="AQ523">
            <v>-1.8E-3</v>
          </cell>
          <cell r="AR523">
            <v>-4.1000000000000003E-3</v>
          </cell>
          <cell r="AS523">
            <v>-3.3E-3</v>
          </cell>
          <cell r="AT523">
            <v>-3.7000000000000002E-3</v>
          </cell>
          <cell r="AU523">
            <v>1E-3</v>
          </cell>
          <cell r="AV523">
            <v>6.1999999999999998E-3</v>
          </cell>
          <cell r="AW523">
            <v>4.7000000000000002E-3</v>
          </cell>
          <cell r="AX523">
            <v>3.3E-3</v>
          </cell>
          <cell r="AY523">
            <v>-8.9999999999999998E-4</v>
          </cell>
          <cell r="AZ523">
            <v>-4.7999999999999996E-3</v>
          </cell>
          <cell r="BA523">
            <v>-5.8999999999999999E-3</v>
          </cell>
          <cell r="BB523"/>
          <cell r="BC523"/>
          <cell r="BD523"/>
          <cell r="BE523"/>
          <cell r="BF523"/>
          <cell r="BG523"/>
          <cell r="BH523"/>
          <cell r="BI523"/>
          <cell r="BJ523"/>
          <cell r="BK523"/>
          <cell r="BL523"/>
          <cell r="BM523"/>
          <cell r="BN523"/>
          <cell r="BO523"/>
        </row>
        <row r="524">
          <cell r="R524" t="str">
            <v>% Variación APRs</v>
          </cell>
          <cell r="S524" t="str">
            <v>% Variación APRs</v>
          </cell>
          <cell r="T524"/>
          <cell r="U524"/>
          <cell r="V524"/>
          <cell r="X524">
            <v>3.3999999999999998E-3</v>
          </cell>
          <cell r="Y524">
            <v>5.0000000000000001E-4</v>
          </cell>
          <cell r="Z524">
            <v>1.1000000000000001E-3</v>
          </cell>
          <cell r="AA524">
            <v>-8.0000000000000004E-4</v>
          </cell>
          <cell r="AB524">
            <v>-3.2000000000000002E-3</v>
          </cell>
          <cell r="AC524">
            <v>-1.6000000000000001E-3</v>
          </cell>
          <cell r="AD524">
            <v>-2.3E-3</v>
          </cell>
          <cell r="AE524">
            <v>-6.1999999999999998E-3</v>
          </cell>
          <cell r="AF524">
            <v>-4.8999999999999998E-3</v>
          </cell>
          <cell r="AG524">
            <v>-6.7000000000000002E-3</v>
          </cell>
          <cell r="AH524">
            <v>-3.3E-3</v>
          </cell>
          <cell r="AI524">
            <v>-4.7000000000000002E-3</v>
          </cell>
          <cell r="AJ524">
            <v>-4.7000000000000002E-3</v>
          </cell>
          <cell r="AK524">
            <v>-4.7000000000000002E-3</v>
          </cell>
          <cell r="AL524">
            <v>-4.7000000000000002E-3</v>
          </cell>
          <cell r="AM524">
            <v>-4.7000000000000002E-3</v>
          </cell>
          <cell r="AN524">
            <v>-4.7000000000000002E-3</v>
          </cell>
          <cell r="AO524">
            <v>-4.7000000000000002E-3</v>
          </cell>
          <cell r="AP524">
            <v>-4.7000000000000002E-3</v>
          </cell>
          <cell r="AQ524">
            <v>-4.7000000000000002E-3</v>
          </cell>
          <cell r="AR524">
            <v>-4.7000000000000002E-3</v>
          </cell>
          <cell r="AS524">
            <v>-4.7000000000000002E-3</v>
          </cell>
          <cell r="AT524">
            <v>-4.7000000000000002E-3</v>
          </cell>
          <cell r="AU524">
            <v>-4.7000000000000002E-3</v>
          </cell>
          <cell r="AV524">
            <v>-4.7000000000000002E-3</v>
          </cell>
          <cell r="AW524">
            <v>-4.7000000000000002E-3</v>
          </cell>
          <cell r="AX524">
            <v>-4.7000000000000002E-3</v>
          </cell>
          <cell r="AY524">
            <v>-4.7000000000000002E-3</v>
          </cell>
          <cell r="AZ524">
            <v>-4.7000000000000002E-3</v>
          </cell>
          <cell r="BA524">
            <v>-4.7000000000000002E-3</v>
          </cell>
          <cell r="BB524"/>
          <cell r="BC524"/>
          <cell r="BD524"/>
          <cell r="BE524"/>
          <cell r="BF524"/>
          <cell r="BG524"/>
          <cell r="BH524"/>
          <cell r="BI524"/>
          <cell r="BJ524"/>
          <cell r="BK524"/>
          <cell r="BL524"/>
          <cell r="BM524"/>
          <cell r="BN524"/>
          <cell r="BO524"/>
        </row>
        <row r="525">
          <cell r="R525"/>
          <cell r="S525" t="str">
            <v>Otros</v>
          </cell>
          <cell r="T525"/>
          <cell r="U525"/>
          <cell r="V525"/>
          <cell r="X525">
            <v>-3.7000000000000002E-3</v>
          </cell>
          <cell r="Y525">
            <v>-7.1000000000000004E-3</v>
          </cell>
          <cell r="Z525">
            <v>-4.1999999999999997E-3</v>
          </cell>
          <cell r="AA525">
            <v>2.3E-3</v>
          </cell>
          <cell r="AB525">
            <v>1E-4</v>
          </cell>
          <cell r="AC525">
            <v>4.7000000000000002E-3</v>
          </cell>
          <cell r="AD525">
            <v>5.7999999999999996E-3</v>
          </cell>
          <cell r="AE525">
            <v>2.9999999999999997E-4</v>
          </cell>
          <cell r="AF525">
            <v>2.5000000000000001E-3</v>
          </cell>
          <cell r="AG525">
            <v>1.9E-3</v>
          </cell>
          <cell r="AH525">
            <v>8.0000000000000004E-4</v>
          </cell>
          <cell r="AI525">
            <v>-2.3E-3</v>
          </cell>
          <cell r="AJ525">
            <v>-1.4E-3</v>
          </cell>
          <cell r="AK525">
            <v>-1.1000000000000001E-3</v>
          </cell>
          <cell r="AL525">
            <v>1.5E-3</v>
          </cell>
          <cell r="AM525">
            <v>4.1999999999999997E-3</v>
          </cell>
          <cell r="AN525">
            <v>3.3999999999999998E-3</v>
          </cell>
          <cell r="AO525">
            <v>1.9E-3</v>
          </cell>
          <cell r="AP525">
            <v>1.6000000000000001E-3</v>
          </cell>
          <cell r="AQ525">
            <v>2.2000000000000001E-3</v>
          </cell>
          <cell r="AR525">
            <v>-2E-3</v>
          </cell>
          <cell r="AS525">
            <v>-2.3999999999999998E-3</v>
          </cell>
          <cell r="AT525">
            <v>-4.4999999999999997E-3</v>
          </cell>
          <cell r="AU525">
            <v>-2.0000000000000001E-4</v>
          </cell>
          <cell r="AV525">
            <v>5.1999999999999998E-3</v>
          </cell>
          <cell r="AW525">
            <v>6.6E-3</v>
          </cell>
          <cell r="AX525">
            <v>6.0000000000000001E-3</v>
          </cell>
          <cell r="AY525">
            <v>1.4E-3</v>
          </cell>
          <cell r="AZ525">
            <v>-2.5999999999999999E-3</v>
          </cell>
          <cell r="BA525">
            <v>-5.7000000000000002E-3</v>
          </cell>
          <cell r="BB525"/>
          <cell r="BC525"/>
          <cell r="BD525"/>
          <cell r="BE525"/>
          <cell r="BF525"/>
          <cell r="BG525"/>
          <cell r="BH525"/>
          <cell r="BI525"/>
          <cell r="BJ525"/>
          <cell r="BK525"/>
          <cell r="BL525"/>
          <cell r="BM525"/>
          <cell r="BN525"/>
          <cell r="BO525"/>
        </row>
        <row r="526">
          <cell r="X526">
            <v>-2.1751231880365599E-2</v>
          </cell>
          <cell r="Y526">
            <v>-3.8393467780022499E-3</v>
          </cell>
          <cell r="Z526">
            <v>-5.4008979503352003E-3</v>
          </cell>
          <cell r="AA526">
            <v>-2.3416719436543799E-3</v>
          </cell>
          <cell r="AB526">
            <v>-0.01</v>
          </cell>
          <cell r="AC526">
            <v>-0.01</v>
          </cell>
          <cell r="AD526">
            <v>-0.01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-0.06</v>
          </cell>
          <cell r="AJ526">
            <v>-0.14000000000000001</v>
          </cell>
          <cell r="AK526">
            <v>-0.53</v>
          </cell>
          <cell r="AL526">
            <v>-0.81</v>
          </cell>
          <cell r="AM526">
            <v>-0.9</v>
          </cell>
          <cell r="AN526">
            <v>-0.92</v>
          </cell>
          <cell r="AO526">
            <v>-0.66</v>
          </cell>
          <cell r="AP526">
            <v>-0.57999999999999996</v>
          </cell>
          <cell r="AQ526">
            <v>-0.3</v>
          </cell>
          <cell r="AR526">
            <v>-0.28000000000000003</v>
          </cell>
          <cell r="AS526">
            <v>-0.32</v>
          </cell>
          <cell r="AT526">
            <v>-0.37</v>
          </cell>
          <cell r="AU526">
            <v>-0.78</v>
          </cell>
          <cell r="AV526">
            <v>-0.54</v>
          </cell>
          <cell r="AW526">
            <v>0.03</v>
          </cell>
          <cell r="AX526">
            <v>0.35</v>
          </cell>
          <cell r="AY526">
            <v>0.64</v>
          </cell>
          <cell r="AZ526">
            <v>0.36</v>
          </cell>
          <cell r="BA526">
            <v>-0.22</v>
          </cell>
          <cell r="BB526"/>
          <cell r="BC526"/>
          <cell r="BD526"/>
          <cell r="BE526"/>
          <cell r="BF526"/>
          <cell r="BG526"/>
          <cell r="BH526"/>
          <cell r="BI526"/>
          <cell r="BJ526"/>
          <cell r="BK526"/>
          <cell r="BL526"/>
          <cell r="BM526"/>
          <cell r="BN526"/>
          <cell r="BO526"/>
        </row>
        <row r="527">
          <cell r="R527"/>
          <cell r="S527"/>
          <cell r="T527"/>
          <cell r="U527"/>
          <cell r="V527"/>
          <cell r="W527"/>
          <cell r="X527"/>
          <cell r="Y527"/>
          <cell r="Z527"/>
          <cell r="AA527"/>
          <cell r="AI527">
            <v>0</v>
          </cell>
          <cell r="AJ527">
            <v>-0.1</v>
          </cell>
          <cell r="AK527">
            <v>-0.54</v>
          </cell>
          <cell r="AL527">
            <v>-0.89</v>
          </cell>
          <cell r="AM527">
            <v>-0.99</v>
          </cell>
          <cell r="AN527">
            <v>-0.99</v>
          </cell>
          <cell r="AO527">
            <v>-0.69</v>
          </cell>
          <cell r="AP527">
            <v>-0.59</v>
          </cell>
          <cell r="AQ527">
            <v>-0.27</v>
          </cell>
          <cell r="AR527">
            <v>-0.25</v>
          </cell>
          <cell r="AS527">
            <v>-0.3</v>
          </cell>
          <cell r="AT527">
            <v>-0.36</v>
          </cell>
          <cell r="AU527">
            <v>-0.82</v>
          </cell>
          <cell r="AV527">
            <v>-0.55000000000000004</v>
          </cell>
          <cell r="AW527">
            <v>0.08</v>
          </cell>
          <cell r="AX527">
            <v>0.46</v>
          </cell>
          <cell r="AY527">
            <v>0.77</v>
          </cell>
          <cell r="AZ527">
            <v>0.46</v>
          </cell>
          <cell r="BA527">
            <v>-0.17</v>
          </cell>
          <cell r="BB527"/>
          <cell r="BC527"/>
          <cell r="BD527"/>
          <cell r="BE527"/>
          <cell r="BF527"/>
          <cell r="BG527"/>
          <cell r="BH527"/>
          <cell r="BI527"/>
          <cell r="BJ527"/>
          <cell r="BK527"/>
          <cell r="BL527"/>
          <cell r="BM527"/>
          <cell r="BN527"/>
          <cell r="BO527"/>
        </row>
        <row r="528">
          <cell r="R528"/>
          <cell r="T528"/>
          <cell r="U528"/>
          <cell r="V528"/>
          <cell r="W528"/>
          <cell r="X528"/>
          <cell r="Y528"/>
          <cell r="Z528"/>
          <cell r="AA528"/>
          <cell r="AY528"/>
          <cell r="AZ528"/>
          <cell r="BA528"/>
          <cell r="BB528"/>
          <cell r="BC528"/>
          <cell r="BD528"/>
          <cell r="BE528"/>
          <cell r="BF528"/>
          <cell r="BG528"/>
          <cell r="BH528"/>
          <cell r="BI528"/>
          <cell r="BJ528"/>
          <cell r="BK528"/>
          <cell r="BL528"/>
          <cell r="BM528"/>
          <cell r="BN528"/>
          <cell r="BO528"/>
        </row>
        <row r="529">
          <cell r="R529"/>
          <cell r="T529"/>
          <cell r="U529"/>
          <cell r="V529"/>
          <cell r="W529"/>
          <cell r="X529"/>
          <cell r="Y529"/>
          <cell r="Z529"/>
          <cell r="AA529"/>
          <cell r="AY529"/>
          <cell r="AZ529"/>
          <cell r="BA529"/>
          <cell r="BB529"/>
          <cell r="BC529"/>
          <cell r="BD529"/>
          <cell r="BE529"/>
          <cell r="BF529"/>
          <cell r="BG529"/>
          <cell r="BH529"/>
          <cell r="BI529"/>
          <cell r="BJ529"/>
          <cell r="BK529"/>
          <cell r="BL529"/>
          <cell r="BM529"/>
          <cell r="BN529"/>
          <cell r="BO529"/>
        </row>
        <row r="530">
          <cell r="R530"/>
          <cell r="S530" t="str">
            <v>LIQUIDEZ</v>
          </cell>
          <cell r="T530"/>
          <cell r="U530"/>
          <cell r="V530"/>
          <cell r="W530"/>
          <cell r="X530"/>
          <cell r="Y530"/>
          <cell r="Z530"/>
          <cell r="AA530"/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0</v>
          </cell>
          <cell r="BK530">
            <v>0</v>
          </cell>
          <cell r="BL530">
            <v>0</v>
          </cell>
          <cell r="BM530">
            <v>0</v>
          </cell>
          <cell r="BN530"/>
          <cell r="BO530"/>
        </row>
        <row r="531">
          <cell r="R531" t="str">
            <v>L10</v>
          </cell>
          <cell r="S531" t="str">
            <v>LTD</v>
          </cell>
          <cell r="W531">
            <v>1.1071</v>
          </cell>
          <cell r="X531">
            <v>1.1008</v>
          </cell>
          <cell r="Y531">
            <v>1.1074999999999999</v>
          </cell>
          <cell r="Z531">
            <v>1.1335</v>
          </cell>
          <cell r="AA531">
            <v>1.1087</v>
          </cell>
          <cell r="AB531">
            <v>1.1032</v>
          </cell>
          <cell r="AC531">
            <v>1.0811999999999999</v>
          </cell>
          <cell r="AD531">
            <v>1.0747</v>
          </cell>
          <cell r="AE531">
            <v>1.0964</v>
          </cell>
          <cell r="AF531">
            <v>1.0947</v>
          </cell>
          <cell r="AG531">
            <v>1.0774999999999999</v>
          </cell>
          <cell r="AH531">
            <v>1.0711999999999999</v>
          </cell>
          <cell r="AI531">
            <v>1.1008</v>
          </cell>
          <cell r="AJ531">
            <v>1.0899000000000001</v>
          </cell>
          <cell r="AK531">
            <v>1.0463</v>
          </cell>
          <cell r="AL531">
            <v>1.0410999999999999</v>
          </cell>
          <cell r="AM531">
            <v>1.0165</v>
          </cell>
          <cell r="AN531">
            <v>0.99929999999999997</v>
          </cell>
          <cell r="AO531">
            <v>0.96960000000000002</v>
          </cell>
          <cell r="AP531">
            <v>0.95030000000000003</v>
          </cell>
          <cell r="AQ531">
            <v>0.95050000000000001</v>
          </cell>
          <cell r="AR531">
            <v>0.93110000000000004</v>
          </cell>
          <cell r="AS531">
            <v>0.9093</v>
          </cell>
          <cell r="AT531">
            <v>0.8911</v>
          </cell>
          <cell r="AU531">
            <v>0.8992</v>
          </cell>
          <cell r="AV531">
            <v>0.87780000000000002</v>
          </cell>
          <cell r="AW531">
            <v>0.86580000000000001</v>
          </cell>
          <cell r="AX531">
            <v>0.84899999999999998</v>
          </cell>
          <cell r="AY531">
            <v>0.85709999999999997</v>
          </cell>
          <cell r="AZ531">
            <v>0.84109999999999996</v>
          </cell>
          <cell r="BA531">
            <v>0.83840000000000003</v>
          </cell>
          <cell r="BB531">
            <v>0.84509999999999996</v>
          </cell>
          <cell r="BC531">
            <v>0.88070000000000004</v>
          </cell>
          <cell r="BD531">
            <v>0.86050000000000004</v>
          </cell>
          <cell r="BE531">
            <v>0.86180000000000001</v>
          </cell>
          <cell r="BF531">
            <v>0.83330000000000004</v>
          </cell>
          <cell r="BG531">
            <v>0.82550000000000001</v>
          </cell>
          <cell r="BH531">
            <v>0.82847000000000004</v>
          </cell>
          <cell r="BI531">
            <v>0.81506000000000001</v>
          </cell>
          <cell r="BJ531">
            <v>0.79637000000000002</v>
          </cell>
          <cell r="BK531">
            <v>0.79566999999999999</v>
          </cell>
          <cell r="BL531">
            <v>0.80340999999999996</v>
          </cell>
          <cell r="BM531">
            <v>0.81496999999999997</v>
          </cell>
          <cell r="BN531"/>
          <cell r="BO531"/>
          <cell r="BP531">
            <v>0.81499999999999995</v>
          </cell>
          <cell r="BQ531">
            <v>0.81510000000000005</v>
          </cell>
          <cell r="BR531">
            <v>0.79569999999999996</v>
          </cell>
          <cell r="BS531">
            <v>0.8034</v>
          </cell>
          <cell r="BT531">
            <v>0.82550000000000001</v>
          </cell>
          <cell r="BU531">
            <v>-0.01</v>
          </cell>
          <cell r="BV531"/>
          <cell r="BW531">
            <v>1.93</v>
          </cell>
          <cell r="BX531"/>
          <cell r="BY531">
            <v>1.1599999999999999</v>
          </cell>
          <cell r="BZ531"/>
          <cell r="CA531"/>
        </row>
        <row r="532">
          <cell r="R532" t="str">
            <v>L4</v>
          </cell>
          <cell r="S532" t="str">
            <v>LCR</v>
          </cell>
          <cell r="W532">
            <v>1.4307000000000001</v>
          </cell>
          <cell r="X532">
            <v>4.78</v>
          </cell>
          <cell r="Y532">
            <v>4.6760000000000002</v>
          </cell>
          <cell r="Z532">
            <v>3.6684999999999999</v>
          </cell>
          <cell r="AA532">
            <v>6.4200999999999997</v>
          </cell>
          <cell r="AB532" t="e">
            <v>#REF!</v>
          </cell>
          <cell r="AC532" t="e">
            <v>#REF!</v>
          </cell>
          <cell r="AD532">
            <v>3.472</v>
          </cell>
          <cell r="AE532">
            <v>2.83</v>
          </cell>
          <cell r="AF532">
            <v>2.3022</v>
          </cell>
          <cell r="AG532">
            <v>2.4889999999999999</v>
          </cell>
          <cell r="AH532">
            <v>2.1859000000000002</v>
          </cell>
          <cell r="AI532">
            <v>2.1461999999999999</v>
          </cell>
          <cell r="AJ532">
            <v>1.9204000000000001</v>
          </cell>
          <cell r="AK532">
            <v>1.9863999999999999</v>
          </cell>
          <cell r="AL532">
            <v>2.0724</v>
          </cell>
          <cell r="AM532">
            <v>2.0749</v>
          </cell>
          <cell r="AN532">
            <v>2.1105999999999998</v>
          </cell>
          <cell r="AO532">
            <v>2.1722999999999999</v>
          </cell>
          <cell r="AP532">
            <v>2.1696</v>
          </cell>
          <cell r="AQ532">
            <v>2.1233</v>
          </cell>
          <cell r="AR532">
            <v>2.4220999999999999</v>
          </cell>
          <cell r="AS532">
            <v>2.5897999999999999</v>
          </cell>
          <cell r="AT532">
            <v>2.1065</v>
          </cell>
          <cell r="AU532">
            <v>2.3523000000000001</v>
          </cell>
          <cell r="AV532">
            <v>2.1768999999999998</v>
          </cell>
          <cell r="AW532">
            <v>2.2776000000000001</v>
          </cell>
          <cell r="AX532">
            <v>2.5225</v>
          </cell>
          <cell r="AY532">
            <v>2.0605000000000002</v>
          </cell>
          <cell r="AZ532">
            <v>2.044</v>
          </cell>
          <cell r="BA532">
            <v>1.8915999999999999</v>
          </cell>
          <cell r="BB532">
            <v>1.609</v>
          </cell>
          <cell r="BC532">
            <v>1.4882</v>
          </cell>
          <cell r="BD532">
            <v>1.8521000000000001</v>
          </cell>
          <cell r="BE532">
            <v>1.9595</v>
          </cell>
          <cell r="BF532">
            <v>1.9309000000000001</v>
          </cell>
          <cell r="BG532">
            <v>1.9729000000000001</v>
          </cell>
          <cell r="BH532">
            <v>2.1553</v>
          </cell>
          <cell r="BI532">
            <v>2.2334800000000001</v>
          </cell>
          <cell r="BJ532">
            <v>2.2725</v>
          </cell>
          <cell r="BK532">
            <v>2.1814</v>
          </cell>
          <cell r="BL532">
            <v>2.1417999999999999</v>
          </cell>
          <cell r="BM532">
            <v>2.2635999999999998</v>
          </cell>
          <cell r="BN532"/>
          <cell r="BO532"/>
          <cell r="BP532">
            <v>2.2635999999999998</v>
          </cell>
          <cell r="BQ532">
            <v>2.2334999999999998</v>
          </cell>
          <cell r="BR532">
            <v>2.1814</v>
          </cell>
          <cell r="BS532">
            <v>2.1417999999999999</v>
          </cell>
          <cell r="BT532">
            <v>1.9729000000000001</v>
          </cell>
          <cell r="BU532">
            <v>3.01</v>
          </cell>
          <cell r="BV532"/>
          <cell r="BW532">
            <v>8.2200000000000006</v>
          </cell>
          <cell r="BX532"/>
          <cell r="BY532">
            <v>12.18</v>
          </cell>
          <cell r="BZ532"/>
          <cell r="CA532"/>
        </row>
        <row r="533">
          <cell r="R533" t="str">
            <v>L7</v>
          </cell>
          <cell r="S533" t="str">
            <v>NSFR</v>
          </cell>
          <cell r="W533">
            <v>1.0628</v>
          </cell>
          <cell r="X533">
            <v>1.1362000000000001</v>
          </cell>
          <cell r="Y533">
            <v>1.0975999999999999</v>
          </cell>
          <cell r="Z533">
            <v>1.131</v>
          </cell>
          <cell r="AA533">
            <v>1.1224000000000001</v>
          </cell>
          <cell r="AB533">
            <v>1.0994999999999999</v>
          </cell>
          <cell r="AC533">
            <v>1.1666000000000001</v>
          </cell>
          <cell r="AD533">
            <v>1.1669</v>
          </cell>
          <cell r="AE533">
            <v>1.1554</v>
          </cell>
          <cell r="AF533">
            <v>1.1440999999999999</v>
          </cell>
          <cell r="AG533">
            <v>1.1647000000000001</v>
          </cell>
          <cell r="AH533">
            <v>1.149</v>
          </cell>
          <cell r="AI533">
            <v>1.123</v>
          </cell>
          <cell r="AJ533">
            <v>1.1214</v>
          </cell>
          <cell r="AK533">
            <v>1.165</v>
          </cell>
          <cell r="AL533">
            <v>1.1669</v>
          </cell>
          <cell r="AM533">
            <v>1.1851</v>
          </cell>
          <cell r="AN533">
            <v>1.2063999999999999</v>
          </cell>
          <cell r="AO533">
            <v>1.2655000000000001</v>
          </cell>
          <cell r="AP533">
            <v>1.276</v>
          </cell>
          <cell r="AQ533">
            <v>1.2403</v>
          </cell>
          <cell r="AR533">
            <v>1.3268</v>
          </cell>
          <cell r="AS533">
            <v>1.2666999999999999</v>
          </cell>
          <cell r="AT533">
            <v>1.2718</v>
          </cell>
          <cell r="AU533">
            <v>1.2857000000000001</v>
          </cell>
          <cell r="AV533">
            <v>1.3118000000000001</v>
          </cell>
          <cell r="AW533">
            <v>1.3561000000000001</v>
          </cell>
          <cell r="AX533">
            <v>1.3895999999999999</v>
          </cell>
          <cell r="AY533">
            <v>1.3812</v>
          </cell>
          <cell r="AZ533">
            <v>1.3952</v>
          </cell>
          <cell r="BA533">
            <v>1.3281000000000001</v>
          </cell>
          <cell r="BB533">
            <v>1.3903000000000001</v>
          </cell>
          <cell r="BC533">
            <v>1.2849999999999999</v>
          </cell>
          <cell r="BD533">
            <v>1.3439000000000001</v>
          </cell>
          <cell r="BE533">
            <v>1.3931</v>
          </cell>
          <cell r="BF533">
            <v>1.5088999999999999</v>
          </cell>
          <cell r="BG533">
            <v>1.4957</v>
          </cell>
          <cell r="BH533">
            <v>1.5259</v>
          </cell>
          <cell r="BI533">
            <v>1.5195000000000001</v>
          </cell>
          <cell r="BJ533">
            <v>1.5448999999999999</v>
          </cell>
          <cell r="BK533">
            <v>1.5248999999999999</v>
          </cell>
          <cell r="BL533">
            <v>1.5183</v>
          </cell>
          <cell r="BM533">
            <v>1.4966999999999999</v>
          </cell>
          <cell r="BN533"/>
          <cell r="BO533"/>
          <cell r="BP533">
            <v>1.4966999999999999</v>
          </cell>
          <cell r="BQ533">
            <v>1.5195000000000001</v>
          </cell>
          <cell r="BR533">
            <v>1.5248999999999999</v>
          </cell>
          <cell r="BS533">
            <v>1.5183</v>
          </cell>
          <cell r="BT533">
            <v>1.4957</v>
          </cell>
          <cell r="BU533">
            <v>-2.2799999999999998</v>
          </cell>
          <cell r="BV533"/>
          <cell r="BW533">
            <v>-2.82</v>
          </cell>
          <cell r="BX533"/>
          <cell r="BY533">
            <v>-2.16</v>
          </cell>
          <cell r="BZ533"/>
          <cell r="CA533"/>
        </row>
        <row r="534">
          <cell r="R534" t="str">
            <v>PGC</v>
          </cell>
          <cell r="S534" t="str">
            <v>Posición de Gap Comercial</v>
          </cell>
          <cell r="W534">
            <v>-5876402</v>
          </cell>
          <cell r="X534">
            <v>-5688583</v>
          </cell>
          <cell r="Y534">
            <v>-5665033</v>
          </cell>
          <cell r="Z534">
            <v>-6224701</v>
          </cell>
          <cell r="AA534">
            <v>-5667574</v>
          </cell>
          <cell r="AB534">
            <v>-5446295</v>
          </cell>
          <cell r="AC534">
            <v>-4781586</v>
          </cell>
          <cell r="AD534">
            <v>-4615868</v>
          </cell>
          <cell r="AE534">
            <v>-5199870</v>
          </cell>
          <cell r="AF534">
            <v>-5087113</v>
          </cell>
          <cell r="AG534">
            <v>-4648159</v>
          </cell>
          <cell r="AH534">
            <v>-4419427</v>
          </cell>
          <cell r="AI534">
            <v>-5081043</v>
          </cell>
          <cell r="AJ534">
            <v>-4842233</v>
          </cell>
          <cell r="AK534">
            <v>-3612412</v>
          </cell>
          <cell r="AL534">
            <v>-3425362</v>
          </cell>
          <cell r="AM534">
            <v>-2995182</v>
          </cell>
          <cell r="AN534"/>
          <cell r="AO534"/>
          <cell r="AP534"/>
          <cell r="AQ534"/>
          <cell r="AR534"/>
          <cell r="AS534"/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>
            <v>0.55459999999999998</v>
          </cell>
          <cell r="BE534">
            <v>0.51739999999999997</v>
          </cell>
          <cell r="BF534">
            <v>0.51519999999999999</v>
          </cell>
          <cell r="BG534">
            <v>0.52990000000000004</v>
          </cell>
          <cell r="BH534">
            <v>0.57269999999999999</v>
          </cell>
          <cell r="BI534">
            <v>0.57040000000000002</v>
          </cell>
          <cell r="BJ534">
            <v>0.54</v>
          </cell>
          <cell r="BK534">
            <v>0.45219999999999999</v>
          </cell>
          <cell r="BL534">
            <v>0.44629999999999997</v>
          </cell>
          <cell r="BM534">
            <v>0.44440000000000002</v>
          </cell>
          <cell r="BN534"/>
          <cell r="BO534"/>
          <cell r="BP534">
            <v>0</v>
          </cell>
          <cell r="BQ534">
            <v>1</v>
          </cell>
          <cell r="BR534">
            <v>0</v>
          </cell>
          <cell r="BS534">
            <v>0</v>
          </cell>
          <cell r="BT534">
            <v>1</v>
          </cell>
          <cell r="BU534">
            <v>-1</v>
          </cell>
          <cell r="BV534">
            <v>-1</v>
          </cell>
          <cell r="BW534">
            <v>0</v>
          </cell>
          <cell r="BX534" t="e">
            <v>#DIV/0!</v>
          </cell>
          <cell r="BY534">
            <v>0</v>
          </cell>
          <cell r="BZ534"/>
          <cell r="CA534"/>
        </row>
        <row r="535">
          <cell r="R535"/>
          <cell r="S535" t="str">
            <v>Liquidez total</v>
          </cell>
          <cell r="T535"/>
          <cell r="U535"/>
          <cell r="V535"/>
          <cell r="AF535">
            <v>6945268</v>
          </cell>
          <cell r="AG535">
            <v>7998815</v>
          </cell>
          <cell r="AH535">
            <v>7974226</v>
          </cell>
          <cell r="AI535">
            <v>6814017</v>
          </cell>
          <cell r="AJ535">
            <v>6566925</v>
          </cell>
          <cell r="AK535">
            <v>8430816</v>
          </cell>
          <cell r="AL535">
            <v>8467454</v>
          </cell>
          <cell r="AM535"/>
          <cell r="AN535"/>
          <cell r="AO535"/>
          <cell r="AP535"/>
          <cell r="AQ535"/>
          <cell r="AR535"/>
          <cell r="AS535"/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/>
          <cell r="BG535"/>
          <cell r="BH535"/>
          <cell r="BI535"/>
          <cell r="BJ535"/>
          <cell r="BK535"/>
          <cell r="BL535"/>
          <cell r="BM535"/>
          <cell r="BN535"/>
          <cell r="BO535"/>
        </row>
        <row r="536">
          <cell r="R536" t="str">
            <v>1ª línea</v>
          </cell>
          <cell r="S536" t="str">
            <v>1ª línea:</v>
          </cell>
          <cell r="W536">
            <v>3402129</v>
          </cell>
          <cell r="X536">
            <v>2020854</v>
          </cell>
          <cell r="Y536">
            <v>2545908</v>
          </cell>
          <cell r="Z536">
            <v>2449066</v>
          </cell>
          <cell r="AA536">
            <v>2353168</v>
          </cell>
          <cell r="AB536">
            <v>1654215</v>
          </cell>
          <cell r="AC536">
            <v>2073855</v>
          </cell>
          <cell r="AD536">
            <v>2405293</v>
          </cell>
          <cell r="AE536">
            <v>1854497</v>
          </cell>
          <cell r="AF536">
            <v>1689249</v>
          </cell>
          <cell r="AG536">
            <v>2478139</v>
          </cell>
          <cell r="AH536">
            <v>2734638</v>
          </cell>
          <cell r="AI536">
            <v>3157367</v>
          </cell>
          <cell r="AJ536">
            <v>2697520</v>
          </cell>
          <cell r="AK536">
            <v>3624574</v>
          </cell>
          <cell r="AL536">
            <v>3188007</v>
          </cell>
          <cell r="AM536"/>
          <cell r="AN536"/>
          <cell r="AO536"/>
          <cell r="AP536"/>
          <cell r="AQ536"/>
          <cell r="AR536"/>
          <cell r="AS536"/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/>
          <cell r="BG536"/>
          <cell r="BH536"/>
          <cell r="BI536"/>
          <cell r="BJ536"/>
          <cell r="BK536"/>
          <cell r="BL536"/>
          <cell r="BM536"/>
          <cell r="BN536"/>
          <cell r="BO536"/>
        </row>
        <row r="537">
          <cell r="R537" t="str">
            <v>1EFEC</v>
          </cell>
          <cell r="S537" t="str">
            <v>Efectivo en bancos centrales</v>
          </cell>
          <cell r="W537">
            <v>216064</v>
          </cell>
          <cell r="X537">
            <v>134742</v>
          </cell>
          <cell r="Y537">
            <v>433623</v>
          </cell>
          <cell r="Z537">
            <v>278100</v>
          </cell>
          <cell r="AA537">
            <v>393552</v>
          </cell>
          <cell r="AB537">
            <v>338589</v>
          </cell>
          <cell r="AC537">
            <v>410003</v>
          </cell>
          <cell r="AD537">
            <v>213725</v>
          </cell>
          <cell r="AE537">
            <v>376768</v>
          </cell>
          <cell r="AF537">
            <v>203926</v>
          </cell>
          <cell r="AG537">
            <v>319596</v>
          </cell>
          <cell r="AH537">
            <v>284313</v>
          </cell>
          <cell r="AI537">
            <v>755086</v>
          </cell>
          <cell r="AJ537">
            <v>373278</v>
          </cell>
          <cell r="AK537">
            <v>1196677</v>
          </cell>
          <cell r="AL537">
            <v>884943</v>
          </cell>
          <cell r="AM537"/>
          <cell r="AN537"/>
          <cell r="AO537"/>
          <cell r="AP537"/>
          <cell r="AQ537"/>
          <cell r="AR537"/>
          <cell r="AS537"/>
          <cell r="AT537"/>
          <cell r="AU537"/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/>
          <cell r="BG537"/>
          <cell r="BH537"/>
          <cell r="BI537"/>
          <cell r="BJ537"/>
          <cell r="BK537"/>
          <cell r="BL537"/>
          <cell r="BM537"/>
          <cell r="BN537"/>
          <cell r="BO537"/>
        </row>
        <row r="538">
          <cell r="R538" t="str">
            <v>1DESC</v>
          </cell>
          <cell r="S538" t="str">
            <v>Descontable disponible en póliza de bancos centrales</v>
          </cell>
          <cell r="W538">
            <v>3186065</v>
          </cell>
          <cell r="X538">
            <v>1886112</v>
          </cell>
          <cell r="Y538">
            <v>2112285</v>
          </cell>
          <cell r="Z538">
            <v>2170966</v>
          </cell>
          <cell r="AA538">
            <v>1959616</v>
          </cell>
          <cell r="AB538">
            <v>1315626</v>
          </cell>
          <cell r="AC538">
            <v>1663852</v>
          </cell>
          <cell r="AD538">
            <v>2191568</v>
          </cell>
          <cell r="AE538">
            <v>1477729</v>
          </cell>
          <cell r="AF538">
            <v>1485323</v>
          </cell>
          <cell r="AG538">
            <v>2158543</v>
          </cell>
          <cell r="AH538">
            <v>2450325</v>
          </cell>
          <cell r="AI538">
            <v>2402281</v>
          </cell>
          <cell r="AJ538">
            <v>2324242</v>
          </cell>
          <cell r="AK538">
            <v>2427897</v>
          </cell>
          <cell r="AL538">
            <v>2303064</v>
          </cell>
          <cell r="AM538"/>
          <cell r="AN538"/>
          <cell r="AO538"/>
          <cell r="AP538"/>
          <cell r="AQ538"/>
          <cell r="AR538"/>
          <cell r="AS538"/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/>
          <cell r="BG538"/>
          <cell r="BH538"/>
          <cell r="BI538"/>
          <cell r="BJ538"/>
          <cell r="BK538"/>
          <cell r="BL538"/>
          <cell r="BM538"/>
          <cell r="BN538"/>
          <cell r="BO538"/>
        </row>
        <row r="539">
          <cell r="R539"/>
          <cell r="AF539">
            <v>0.2432</v>
          </cell>
          <cell r="AG539">
            <v>0.30980000000000002</v>
          </cell>
          <cell r="AH539">
            <v>0.34289999999999998</v>
          </cell>
          <cell r="AI539">
            <v>0.46339999999999998</v>
          </cell>
          <cell r="AJ539">
            <v>0.4108</v>
          </cell>
          <cell r="AK539">
            <v>0.4299</v>
          </cell>
          <cell r="AL539">
            <v>0.3765</v>
          </cell>
          <cell r="AM539"/>
          <cell r="AN539"/>
          <cell r="AO539"/>
          <cell r="AP539"/>
          <cell r="AQ539"/>
          <cell r="AR539"/>
          <cell r="AS539"/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/>
          <cell r="BG539"/>
          <cell r="BH539"/>
          <cell r="BI539"/>
          <cell r="BJ539"/>
          <cell r="BK539"/>
          <cell r="BL539"/>
          <cell r="BM539"/>
          <cell r="BN539"/>
          <cell r="BO539"/>
        </row>
        <row r="540">
          <cell r="R540" t="str">
            <v>2ª línea</v>
          </cell>
          <cell r="S540" t="str">
            <v>2ª línea</v>
          </cell>
          <cell r="W540">
            <v>4945653</v>
          </cell>
          <cell r="X540">
            <v>6170123</v>
          </cell>
          <cell r="Y540">
            <v>5232097</v>
          </cell>
          <cell r="Z540">
            <v>4457469</v>
          </cell>
          <cell r="AA540">
            <v>4421484</v>
          </cell>
          <cell r="AB540">
            <v>5592470</v>
          </cell>
          <cell r="AC540">
            <v>5546758</v>
          </cell>
          <cell r="AD540">
            <v>5479444</v>
          </cell>
          <cell r="AE540">
            <v>5801438</v>
          </cell>
          <cell r="AF540">
            <v>5256019</v>
          </cell>
          <cell r="AG540">
            <v>5520676</v>
          </cell>
          <cell r="AH540">
            <v>5239588</v>
          </cell>
          <cell r="AI540">
            <v>3656650</v>
          </cell>
          <cell r="AJ540">
            <v>3869405</v>
          </cell>
          <cell r="AK540">
            <v>4806242</v>
          </cell>
          <cell r="AL540">
            <v>5279447</v>
          </cell>
          <cell r="AM540"/>
          <cell r="AN540"/>
          <cell r="AO540"/>
          <cell r="AP540"/>
          <cell r="AQ540"/>
          <cell r="AR540"/>
          <cell r="AS540"/>
          <cell r="AT540"/>
          <cell r="AU540"/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/>
          <cell r="BG540"/>
          <cell r="BH540"/>
          <cell r="BI540"/>
          <cell r="BJ540"/>
          <cell r="BK540"/>
          <cell r="BL540"/>
          <cell r="BM540"/>
          <cell r="BN540"/>
          <cell r="BO540"/>
        </row>
        <row r="541">
          <cell r="R541" t="str">
            <v>2Resto</v>
          </cell>
          <cell r="S541" t="str">
            <v>Resto de descontable en bancos centrales (no pignorados)</v>
          </cell>
          <cell r="W541">
            <v>594641</v>
          </cell>
          <cell r="X541">
            <v>2484575</v>
          </cell>
          <cell r="Y541">
            <v>1663613</v>
          </cell>
          <cell r="Z541">
            <v>911620</v>
          </cell>
          <cell r="AA541">
            <v>1266767</v>
          </cell>
          <cell r="AB541">
            <v>2533888</v>
          </cell>
          <cell r="AC541">
            <v>2750882</v>
          </cell>
          <cell r="AD541">
            <v>2824371</v>
          </cell>
          <cell r="AE541">
            <v>2389659</v>
          </cell>
          <cell r="AF541">
            <v>2349237</v>
          </cell>
          <cell r="AG541">
            <v>2656763</v>
          </cell>
          <cell r="AH541">
            <v>2191355</v>
          </cell>
          <cell r="AI541">
            <v>618967</v>
          </cell>
          <cell r="AJ541">
            <v>846861</v>
          </cell>
          <cell r="AK541">
            <v>2394619</v>
          </cell>
          <cell r="AL541">
            <v>2886685</v>
          </cell>
          <cell r="AM541"/>
          <cell r="AN541"/>
          <cell r="AO541"/>
          <cell r="AP541"/>
          <cell r="AQ541"/>
          <cell r="AR541"/>
          <cell r="AS541"/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/>
          <cell r="BG541"/>
          <cell r="BH541"/>
          <cell r="BI541"/>
          <cell r="BJ541"/>
          <cell r="BK541"/>
          <cell r="BL541"/>
          <cell r="BM541"/>
          <cell r="BN541"/>
          <cell r="BO541"/>
        </row>
        <row r="542">
          <cell r="R542" t="str">
            <v>2CAP</v>
          </cell>
          <cell r="S542" t="str">
            <v>Capacidad de emisión de cédulas</v>
          </cell>
          <cell r="W542">
            <v>4351012</v>
          </cell>
          <cell r="X542">
            <v>3685548</v>
          </cell>
          <cell r="Y542">
            <v>3568484</v>
          </cell>
          <cell r="Z542">
            <v>3545849</v>
          </cell>
          <cell r="AA542">
            <v>3154717</v>
          </cell>
          <cell r="AB542">
            <v>3058582</v>
          </cell>
          <cell r="AC542">
            <v>2795876</v>
          </cell>
          <cell r="AD542">
            <v>2655073</v>
          </cell>
          <cell r="AE542">
            <v>3411779</v>
          </cell>
          <cell r="AF542">
            <v>2906782</v>
          </cell>
          <cell r="AG542">
            <v>2863913</v>
          </cell>
          <cell r="AH542">
            <v>3048233</v>
          </cell>
          <cell r="AI542">
            <v>3037683</v>
          </cell>
          <cell r="AJ542">
            <v>3022544</v>
          </cell>
          <cell r="AK542">
            <v>2411623</v>
          </cell>
          <cell r="AL542">
            <v>2392762</v>
          </cell>
          <cell r="AM542"/>
          <cell r="AN542"/>
          <cell r="AO542"/>
          <cell r="AP542"/>
          <cell r="AQ542"/>
          <cell r="AR542"/>
          <cell r="AS542"/>
          <cell r="AT542"/>
          <cell r="AU542"/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/>
          <cell r="BG542"/>
          <cell r="BH542"/>
          <cell r="BI542"/>
          <cell r="BJ542"/>
          <cell r="BK542"/>
          <cell r="BL542"/>
          <cell r="BM542"/>
          <cell r="BN542"/>
          <cell r="BO542"/>
        </row>
        <row r="543">
          <cell r="R543"/>
          <cell r="AF543">
            <v>0.75680000000000003</v>
          </cell>
          <cell r="AG543">
            <v>0.69020000000000004</v>
          </cell>
          <cell r="AH543">
            <v>0.65710000000000002</v>
          </cell>
          <cell r="AI543">
            <v>0.53659999999999997</v>
          </cell>
          <cell r="AJ543">
            <v>0.58919999999999995</v>
          </cell>
          <cell r="AK543">
            <v>0.57010000000000005</v>
          </cell>
          <cell r="AL543">
            <v>0.62350000000000005</v>
          </cell>
          <cell r="AM543"/>
          <cell r="AN543"/>
          <cell r="AO543"/>
          <cell r="AP543"/>
          <cell r="AQ543"/>
          <cell r="AR543"/>
          <cell r="AS543"/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/>
          <cell r="BG543"/>
          <cell r="BH543"/>
          <cell r="BI543"/>
          <cell r="BJ543"/>
          <cell r="BK543"/>
          <cell r="BL543"/>
          <cell r="BM543"/>
          <cell r="BN543"/>
          <cell r="BO543"/>
        </row>
        <row r="544">
          <cell r="R544"/>
          <cell r="S544" t="str">
            <v>Cédulas hipotecarias en vigor</v>
          </cell>
          <cell r="AA544">
            <v>5300000</v>
          </cell>
          <cell r="AB544">
            <v>5300000</v>
          </cell>
          <cell r="AC544">
            <v>5500000</v>
          </cell>
          <cell r="AD544">
            <v>5500000</v>
          </cell>
          <cell r="AE544">
            <v>5000000</v>
          </cell>
          <cell r="AF544">
            <v>5500000</v>
          </cell>
          <cell r="AG544">
            <v>5500000</v>
          </cell>
          <cell r="AH544">
            <v>5500000</v>
          </cell>
          <cell r="AI544">
            <v>5500000</v>
          </cell>
          <cell r="AJ544">
            <v>5500000</v>
          </cell>
          <cell r="AK544">
            <v>6000000</v>
          </cell>
          <cell r="AL544">
            <v>6000000</v>
          </cell>
          <cell r="AM544">
            <v>5250000</v>
          </cell>
          <cell r="AN544">
            <v>5250000</v>
          </cell>
          <cell r="AO544">
            <v>5250000</v>
          </cell>
          <cell r="AP544">
            <v>5250000</v>
          </cell>
          <cell r="AQ544">
            <v>5250000</v>
          </cell>
          <cell r="AR544">
            <v>5250000</v>
          </cell>
          <cell r="AS544">
            <v>5750000</v>
          </cell>
          <cell r="AT544">
            <v>5750000</v>
          </cell>
          <cell r="AU544">
            <v>5750000</v>
          </cell>
          <cell r="AV544">
            <v>5750000</v>
          </cell>
          <cell r="AW544">
            <v>5250000</v>
          </cell>
          <cell r="AX544">
            <v>6250000</v>
          </cell>
          <cell r="AY544">
            <v>5750000</v>
          </cell>
          <cell r="AZ544">
            <v>4500000</v>
          </cell>
          <cell r="BA544">
            <v>5000000</v>
          </cell>
          <cell r="BB544">
            <v>5000000</v>
          </cell>
          <cell r="BC544">
            <v>5000000</v>
          </cell>
          <cell r="BD544">
            <v>6100000</v>
          </cell>
          <cell r="BE544">
            <v>5600000</v>
          </cell>
          <cell r="BF544">
            <v>5600000</v>
          </cell>
          <cell r="BG544">
            <v>5600000</v>
          </cell>
          <cell r="BH544">
            <v>6200000</v>
          </cell>
          <cell r="BI544">
            <v>6200000</v>
          </cell>
          <cell r="BJ544">
            <v>6200000</v>
          </cell>
          <cell r="BK544">
            <v>5256716</v>
          </cell>
          <cell r="BL544">
            <v>5236405</v>
          </cell>
          <cell r="BM544">
            <v>5243174</v>
          </cell>
          <cell r="BN544"/>
          <cell r="BO544"/>
        </row>
        <row r="545">
          <cell r="R545"/>
          <cell r="S545" t="str">
            <v>Cartera hipotecaria elegible</v>
          </cell>
          <cell r="AA545">
            <v>10568396</v>
          </cell>
          <cell r="AB545">
            <v>10448227</v>
          </cell>
          <cell r="AC545">
            <v>10369845</v>
          </cell>
          <cell r="AD545">
            <v>10193841</v>
          </cell>
          <cell r="AE545">
            <v>10514724</v>
          </cell>
          <cell r="AF545">
            <v>10508478</v>
          </cell>
          <cell r="AG545">
            <v>10454891</v>
          </cell>
          <cell r="AH545">
            <v>10685291</v>
          </cell>
          <cell r="AI545">
            <v>10672103</v>
          </cell>
          <cell r="AJ545">
            <v>10653180</v>
          </cell>
          <cell r="AK545">
            <v>10514528</v>
          </cell>
          <cell r="AL545">
            <v>10490953</v>
          </cell>
          <cell r="AM545">
            <v>10405873</v>
          </cell>
          <cell r="AN545">
            <v>10556983</v>
          </cell>
          <cell r="AO545">
            <v>10436874</v>
          </cell>
          <cell r="AP545">
            <v>10764037</v>
          </cell>
          <cell r="AQ545">
            <v>10855194</v>
          </cell>
          <cell r="AR545">
            <v>11112947</v>
          </cell>
          <cell r="AS545">
            <v>11031662</v>
          </cell>
          <cell r="AT545">
            <v>10993293</v>
          </cell>
          <cell r="AU545">
            <v>11066986</v>
          </cell>
          <cell r="AV545">
            <v>11136928</v>
          </cell>
          <cell r="AW545">
            <v>11099167</v>
          </cell>
          <cell r="AX545">
            <v>11167228</v>
          </cell>
          <cell r="AY545">
            <v>11221807</v>
          </cell>
          <cell r="AZ545">
            <v>11215616</v>
          </cell>
          <cell r="BA545">
            <v>11343832</v>
          </cell>
          <cell r="BB545">
            <v>11230931</v>
          </cell>
          <cell r="BC545">
            <v>11021039</v>
          </cell>
          <cell r="BD545">
            <v>10998204</v>
          </cell>
          <cell r="BE545">
            <v>10823062</v>
          </cell>
          <cell r="BF545">
            <v>10868770</v>
          </cell>
          <cell r="BG545">
            <v>10567092</v>
          </cell>
          <cell r="BH545">
            <v>10824985</v>
          </cell>
          <cell r="BI545">
            <v>10870181</v>
          </cell>
          <cell r="BJ545">
            <v>11481061</v>
          </cell>
          <cell r="BK545">
            <v>11625026</v>
          </cell>
          <cell r="BL545">
            <v>11732783</v>
          </cell>
          <cell r="BM545">
            <v>11798009</v>
          </cell>
          <cell r="BN545"/>
          <cell r="BO545"/>
        </row>
        <row r="546">
          <cell r="R546"/>
          <cell r="S546" t="str">
            <v>Cédulas hipotecarias en vigor/cartera hipotecaria elegible</v>
          </cell>
          <cell r="AA546">
            <v>0.50149999999999995</v>
          </cell>
          <cell r="AB546">
            <v>0.50729999999999997</v>
          </cell>
          <cell r="AC546">
            <v>0.53039999999999998</v>
          </cell>
          <cell r="AD546">
            <v>0.53949999999999998</v>
          </cell>
          <cell r="AE546">
            <v>0.47549999999999998</v>
          </cell>
          <cell r="AF546">
            <v>0.52339999999999998</v>
          </cell>
          <cell r="AG546">
            <v>0.52610000000000001</v>
          </cell>
          <cell r="AH546">
            <v>0.51470000000000005</v>
          </cell>
          <cell r="AI546">
            <v>0.51539999999999997</v>
          </cell>
          <cell r="AJ546">
            <v>0.51629999999999998</v>
          </cell>
          <cell r="AK546">
            <v>0.5706</v>
          </cell>
          <cell r="AL546">
            <v>0.57189999999999996</v>
          </cell>
          <cell r="AM546">
            <v>0.50449999999999995</v>
          </cell>
          <cell r="AN546">
            <v>0.49730000000000002</v>
          </cell>
          <cell r="AO546">
            <v>0.503</v>
          </cell>
          <cell r="AP546">
            <v>0.48770000000000002</v>
          </cell>
          <cell r="AQ546">
            <v>0.48359999999999997</v>
          </cell>
          <cell r="AR546">
            <v>0.47239999999999999</v>
          </cell>
          <cell r="AS546">
            <v>0.5212</v>
          </cell>
          <cell r="AT546">
            <v>0.52300000000000002</v>
          </cell>
          <cell r="AU546">
            <v>0.51959999999999995</v>
          </cell>
          <cell r="AV546">
            <v>0.51629999999999998</v>
          </cell>
          <cell r="AW546">
            <v>0.47299999999999998</v>
          </cell>
          <cell r="AX546">
            <v>0.55969999999999998</v>
          </cell>
          <cell r="AY546">
            <v>0.51239999999999997</v>
          </cell>
          <cell r="AZ546">
            <v>0.4012</v>
          </cell>
          <cell r="BA546">
            <v>0.44080000000000003</v>
          </cell>
          <cell r="BB546">
            <v>0.44519999999999998</v>
          </cell>
          <cell r="BC546">
            <v>0.45369999999999999</v>
          </cell>
          <cell r="BD546">
            <v>0.55459999999999998</v>
          </cell>
          <cell r="BE546">
            <v>0.51739999999999997</v>
          </cell>
          <cell r="BF546">
            <v>0.51519999999999999</v>
          </cell>
          <cell r="BG546">
            <v>0.52990000000000004</v>
          </cell>
          <cell r="BH546">
            <v>0.57269999999999999</v>
          </cell>
          <cell r="BI546">
            <v>0.57040000000000002</v>
          </cell>
          <cell r="BJ546">
            <v>0.54</v>
          </cell>
          <cell r="BK546">
            <v>0.44729999999999998</v>
          </cell>
          <cell r="BL546">
            <v>0.44319999999999998</v>
          </cell>
          <cell r="BM546">
            <v>0.44080000000000003</v>
          </cell>
          <cell r="BN546"/>
          <cell r="BO546"/>
        </row>
        <row r="547">
          <cell r="R547"/>
          <cell r="S547" t="str">
            <v>Capacidad de emisión de Cédulas</v>
          </cell>
          <cell r="W547">
            <v>1.4307000000000001</v>
          </cell>
          <cell r="X547">
            <v>4.78</v>
          </cell>
          <cell r="Y547">
            <v>4.6760000000000002</v>
          </cell>
          <cell r="Z547">
            <v>3.6684999999999999</v>
          </cell>
          <cell r="AA547">
            <v>6.4200999999999997</v>
          </cell>
          <cell r="AB547">
            <v>4.8404999999999996</v>
          </cell>
          <cell r="AC547">
            <v>8.8780000000000001</v>
          </cell>
          <cell r="AD547">
            <v>8.6775000000000002</v>
          </cell>
          <cell r="AE547"/>
          <cell r="AF547"/>
          <cell r="AG547"/>
          <cell r="AH547"/>
          <cell r="AI547"/>
          <cell r="AJ547"/>
          <cell r="AK547"/>
          <cell r="AL547"/>
          <cell r="AM547">
            <v>3074699</v>
          </cell>
          <cell r="AN547">
            <v>3195587</v>
          </cell>
          <cell r="AO547">
            <v>3099499</v>
          </cell>
          <cell r="AP547">
            <v>3361229</v>
          </cell>
          <cell r="AQ547">
            <v>3434155</v>
          </cell>
          <cell r="AR547">
            <v>3640357</v>
          </cell>
          <cell r="AS547">
            <v>3075330</v>
          </cell>
          <cell r="AT547">
            <v>3044635</v>
          </cell>
          <cell r="AU547">
            <v>3103589</v>
          </cell>
          <cell r="AV547">
            <v>3159543</v>
          </cell>
          <cell r="AW547">
            <v>3629334</v>
          </cell>
          <cell r="AX547">
            <v>2683783</v>
          </cell>
          <cell r="AY547">
            <v>3227446</v>
          </cell>
          <cell r="AZ547">
            <v>4472493</v>
          </cell>
          <cell r="BA547">
            <v>4075066</v>
          </cell>
          <cell r="BB547">
            <v>3444411</v>
          </cell>
          <cell r="BC547">
            <v>3285216</v>
          </cell>
          <cell r="BD547">
            <v>2598498</v>
          </cell>
          <cell r="BE547">
            <v>2537086</v>
          </cell>
          <cell r="BF547">
            <v>2572106</v>
          </cell>
          <cell r="BG547">
            <v>2344990</v>
          </cell>
          <cell r="BH547">
            <v>2275002</v>
          </cell>
          <cell r="BI547">
            <v>2212670</v>
          </cell>
          <cell r="BJ547">
            <v>2631986</v>
          </cell>
          <cell r="BK547">
            <v>3686058</v>
          </cell>
          <cell r="BL547">
            <v>3789457</v>
          </cell>
          <cell r="BM547">
            <v>3833373</v>
          </cell>
          <cell r="BN547"/>
          <cell r="BO547"/>
        </row>
        <row r="548">
          <cell r="R548" t="str">
            <v>OFIBDE</v>
          </cell>
          <cell r="S548" t="str">
            <v>OTROS DATOS</v>
          </cell>
          <cell r="T548"/>
          <cell r="U548"/>
          <cell r="V548"/>
          <cell r="W548"/>
          <cell r="BO548"/>
        </row>
        <row r="549">
          <cell r="R549" t="str">
            <v>ofi</v>
          </cell>
          <cell r="S549" t="str">
            <v>Oficinas</v>
          </cell>
          <cell r="U549">
            <v>1508</v>
          </cell>
          <cell r="V549">
            <v>1336</v>
          </cell>
          <cell r="W549">
            <v>1298</v>
          </cell>
          <cell r="X549">
            <v>1295</v>
          </cell>
          <cell r="Y549">
            <v>1277</v>
          </cell>
          <cell r="Z549">
            <v>1258</v>
          </cell>
          <cell r="AA549">
            <v>1257</v>
          </cell>
          <cell r="AB549">
            <v>1241</v>
          </cell>
          <cell r="AC549">
            <v>1223</v>
          </cell>
          <cell r="AD549">
            <v>1207</v>
          </cell>
          <cell r="AE549">
            <v>1191</v>
          </cell>
          <cell r="AF549">
            <v>1120</v>
          </cell>
          <cell r="AG549">
            <v>1090</v>
          </cell>
          <cell r="AH549">
            <v>1077</v>
          </cell>
          <cell r="AI549">
            <v>1057</v>
          </cell>
          <cell r="AJ549">
            <v>1046</v>
          </cell>
          <cell r="AK549">
            <v>1036</v>
          </cell>
          <cell r="AL549">
            <v>1029</v>
          </cell>
          <cell r="AM549">
            <v>1018</v>
          </cell>
          <cell r="AN549">
            <v>975</v>
          </cell>
          <cell r="AO549">
            <v>964</v>
          </cell>
          <cell r="AP549">
            <v>962</v>
          </cell>
          <cell r="AQ549">
            <v>956</v>
          </cell>
          <cell r="AR549">
            <v>933</v>
          </cell>
          <cell r="AS549">
            <v>930</v>
          </cell>
          <cell r="AT549">
            <v>926</v>
          </cell>
          <cell r="AU549">
            <v>910</v>
          </cell>
          <cell r="AV549">
            <v>909</v>
          </cell>
          <cell r="AW549">
            <v>908</v>
          </cell>
          <cell r="AX549">
            <v>898</v>
          </cell>
          <cell r="AY549">
            <v>873</v>
          </cell>
          <cell r="AZ549">
            <v>870</v>
          </cell>
          <cell r="BA549">
            <v>868</v>
          </cell>
          <cell r="BB549">
            <v>868</v>
          </cell>
          <cell r="BC549">
            <v>867</v>
          </cell>
          <cell r="BD549">
            <v>842</v>
          </cell>
          <cell r="BE549">
            <v>844</v>
          </cell>
          <cell r="BF549">
            <v>842</v>
          </cell>
          <cell r="BG549">
            <v>1002</v>
          </cell>
          <cell r="BH549">
            <v>1000</v>
          </cell>
          <cell r="BI549">
            <v>991</v>
          </cell>
          <cell r="BJ549">
            <v>980</v>
          </cell>
          <cell r="BK549">
            <v>976</v>
          </cell>
          <cell r="BL549">
            <v>948</v>
          </cell>
          <cell r="BM549">
            <v>952</v>
          </cell>
          <cell r="BN549"/>
          <cell r="BO549"/>
          <cell r="BP549">
            <v>952</v>
          </cell>
          <cell r="BQ549">
            <v>991</v>
          </cell>
          <cell r="BR549">
            <v>976</v>
          </cell>
          <cell r="BS549">
            <v>948</v>
          </cell>
          <cell r="BT549">
            <v>1002</v>
          </cell>
          <cell r="BU549">
            <v>-39</v>
          </cell>
          <cell r="BV549">
            <v>-3.9E-2</v>
          </cell>
          <cell r="BW549">
            <v>-24</v>
          </cell>
          <cell r="BX549">
            <v>-2.5000000000000001E-2</v>
          </cell>
          <cell r="BY549">
            <v>4</v>
          </cell>
          <cell r="BZ549"/>
          <cell r="CA549"/>
        </row>
        <row r="550">
          <cell r="R550" t="str">
            <v>emp</v>
          </cell>
          <cell r="S550" t="str">
            <v>Empleados</v>
          </cell>
          <cell r="U550">
            <v>7254</v>
          </cell>
          <cell r="V550">
            <v>6469</v>
          </cell>
          <cell r="W550">
            <v>6340</v>
          </cell>
          <cell r="X550">
            <v>6321</v>
          </cell>
          <cell r="Y550">
            <v>6325</v>
          </cell>
          <cell r="Z550">
            <v>6311</v>
          </cell>
          <cell r="AA550">
            <v>6267</v>
          </cell>
          <cell r="AB550">
            <v>6106</v>
          </cell>
          <cell r="AC550">
            <v>6091</v>
          </cell>
          <cell r="AD550">
            <v>6068</v>
          </cell>
          <cell r="AE550">
            <v>6036</v>
          </cell>
          <cell r="AF550">
            <v>6020</v>
          </cell>
          <cell r="AG550">
            <v>5743</v>
          </cell>
          <cell r="AH550">
            <v>5712</v>
          </cell>
          <cell r="AI550">
            <v>5586</v>
          </cell>
          <cell r="AJ550">
            <v>5584</v>
          </cell>
          <cell r="AK550">
            <v>5570</v>
          </cell>
          <cell r="AL550">
            <v>5540</v>
          </cell>
          <cell r="AM550">
            <v>5506</v>
          </cell>
          <cell r="AN550">
            <v>5492</v>
          </cell>
          <cell r="AO550">
            <v>5486</v>
          </cell>
          <cell r="AP550">
            <v>5486</v>
          </cell>
          <cell r="AQ550">
            <v>5483</v>
          </cell>
          <cell r="AR550">
            <v>5450</v>
          </cell>
          <cell r="AS550">
            <v>5448</v>
          </cell>
          <cell r="AT550">
            <v>5465</v>
          </cell>
          <cell r="AU550">
            <v>5406</v>
          </cell>
          <cell r="AV550">
            <v>5357</v>
          </cell>
          <cell r="AW550">
            <v>5332</v>
          </cell>
          <cell r="AX550">
            <v>5330</v>
          </cell>
          <cell r="AY550">
            <v>5317</v>
          </cell>
          <cell r="AZ550">
            <v>5314</v>
          </cell>
          <cell r="BA550">
            <v>5264</v>
          </cell>
          <cell r="BB550">
            <v>5254</v>
          </cell>
          <cell r="BC550">
            <v>5317</v>
          </cell>
          <cell r="BD550">
            <v>5226</v>
          </cell>
          <cell r="BE550">
            <v>5204</v>
          </cell>
          <cell r="BF550">
            <v>5205</v>
          </cell>
          <cell r="BG550">
            <v>5176</v>
          </cell>
          <cell r="BH550">
            <v>5184</v>
          </cell>
          <cell r="BI550">
            <v>5168</v>
          </cell>
          <cell r="BJ550">
            <v>5130</v>
          </cell>
          <cell r="BK550">
            <v>5062</v>
          </cell>
          <cell r="BL550">
            <v>5090</v>
          </cell>
          <cell r="BM550">
            <v>5129</v>
          </cell>
          <cell r="BN550"/>
          <cell r="BO550"/>
          <cell r="BP550">
            <v>5129</v>
          </cell>
          <cell r="BQ550">
            <v>5168</v>
          </cell>
          <cell r="BR550">
            <v>5062</v>
          </cell>
          <cell r="BS550">
            <v>5090</v>
          </cell>
          <cell r="BT550">
            <v>5176</v>
          </cell>
          <cell r="BU550">
            <v>-39</v>
          </cell>
          <cell r="BV550">
            <v>-8.0000000000000002E-3</v>
          </cell>
          <cell r="BW550">
            <v>67</v>
          </cell>
          <cell r="BX550">
            <v>1.2999999999999999E-2</v>
          </cell>
          <cell r="BY550">
            <v>39</v>
          </cell>
          <cell r="BZ550"/>
          <cell r="CA550"/>
        </row>
        <row r="551">
          <cell r="R551" t="str">
            <v>socios</v>
          </cell>
          <cell r="S551" t="str">
            <v>Socios</v>
          </cell>
          <cell r="T551"/>
          <cell r="U551"/>
          <cell r="V551"/>
          <cell r="W551">
            <v>1387282</v>
          </cell>
          <cell r="X551">
            <v>1398125</v>
          </cell>
          <cell r="Y551">
            <v>1404702</v>
          </cell>
          <cell r="Z551">
            <v>1409952</v>
          </cell>
          <cell r="AA551">
            <v>1417051</v>
          </cell>
          <cell r="AB551">
            <v>1421110</v>
          </cell>
          <cell r="AC551">
            <v>1424970</v>
          </cell>
          <cell r="AD551">
            <v>1426418</v>
          </cell>
          <cell r="AE551">
            <v>1428900</v>
          </cell>
          <cell r="AF551">
            <v>1432441</v>
          </cell>
          <cell r="AG551">
            <v>1432886</v>
          </cell>
          <cell r="AH551">
            <v>1432822</v>
          </cell>
          <cell r="AI551">
            <v>1433980</v>
          </cell>
          <cell r="AJ551">
            <v>1433250</v>
          </cell>
          <cell r="AK551">
            <v>1434092</v>
          </cell>
          <cell r="AL551">
            <v>1434679</v>
          </cell>
          <cell r="AM551">
            <v>1436237</v>
          </cell>
          <cell r="AN551">
            <v>1428057</v>
          </cell>
          <cell r="AO551">
            <v>1428750</v>
          </cell>
          <cell r="AP551">
            <v>1428500</v>
          </cell>
          <cell r="AQ551">
            <v>1430086</v>
          </cell>
          <cell r="AR551">
            <v>1434758</v>
          </cell>
          <cell r="AS551">
            <v>1440626</v>
          </cell>
          <cell r="AT551">
            <v>1448337</v>
          </cell>
          <cell r="AU551">
            <v>1459536</v>
          </cell>
          <cell r="AV551">
            <v>1481372</v>
          </cell>
          <cell r="AW551">
            <v>1504434</v>
          </cell>
          <cell r="AX551">
            <v>1529430</v>
          </cell>
          <cell r="AY551">
            <v>1559101</v>
          </cell>
          <cell r="AZ551">
            <v>1582407</v>
          </cell>
          <cell r="BA551">
            <v>1608498</v>
          </cell>
          <cell r="BB551">
            <v>1630923</v>
          </cell>
          <cell r="BC551">
            <v>1659650</v>
          </cell>
          <cell r="BD551">
            <v>1671504</v>
          </cell>
          <cell r="BE551">
            <v>1684589</v>
          </cell>
          <cell r="BF551">
            <v>1694921</v>
          </cell>
          <cell r="BG551">
            <v>1706159</v>
          </cell>
          <cell r="BH551">
            <v>1720439</v>
          </cell>
          <cell r="BI551">
            <v>1736701</v>
          </cell>
          <cell r="BJ551">
            <v>1750077</v>
          </cell>
          <cell r="BK551">
            <v>1762433</v>
          </cell>
          <cell r="BL551">
            <v>1773435</v>
          </cell>
          <cell r="BM551">
            <v>1782631</v>
          </cell>
          <cell r="BN551"/>
          <cell r="BO551"/>
          <cell r="BP551">
            <v>1782631</v>
          </cell>
          <cell r="BQ551">
            <v>1736701</v>
          </cell>
          <cell r="BR551">
            <v>1762433</v>
          </cell>
          <cell r="BS551">
            <v>1773435</v>
          </cell>
          <cell r="BT551">
            <v>1706159</v>
          </cell>
          <cell r="BU551">
            <v>45930</v>
          </cell>
          <cell r="BV551">
            <v>2.64E-2</v>
          </cell>
          <cell r="BW551">
            <v>20198</v>
          </cell>
          <cell r="BX551">
            <v>1.0999999999999999E-2</v>
          </cell>
          <cell r="BY551">
            <v>9196</v>
          </cell>
          <cell r="BZ551"/>
          <cell r="CA551"/>
        </row>
        <row r="552">
          <cell r="R552" t="str">
            <v>GCRUSocios PF</v>
          </cell>
          <cell r="S552" t="str">
            <v>personas fisicas</v>
          </cell>
          <cell r="T552"/>
          <cell r="U552"/>
          <cell r="V552"/>
          <cell r="W552">
            <v>1296561</v>
          </cell>
          <cell r="X552">
            <v>1306231</v>
          </cell>
          <cell r="Y552">
            <v>1311886</v>
          </cell>
          <cell r="Z552">
            <v>1316224</v>
          </cell>
          <cell r="AA552">
            <v>1322383</v>
          </cell>
          <cell r="AB552">
            <v>1325792</v>
          </cell>
          <cell r="AC552">
            <v>1329098</v>
          </cell>
          <cell r="AD552">
            <v>1330091</v>
          </cell>
          <cell r="AE552">
            <v>1331956</v>
          </cell>
          <cell r="AF552">
            <v>1334694</v>
          </cell>
          <cell r="AG552">
            <v>1334411</v>
          </cell>
          <cell r="AH552">
            <v>1333705</v>
          </cell>
          <cell r="AI552">
            <v>1334249</v>
          </cell>
          <cell r="AJ552">
            <v>1332658</v>
          </cell>
          <cell r="AK552">
            <v>1332631</v>
          </cell>
          <cell r="AL552">
            <v>1332727</v>
          </cell>
          <cell r="AM552">
            <v>1333902</v>
          </cell>
          <cell r="AN552">
            <v>1326067</v>
          </cell>
          <cell r="AO552">
            <v>1326381</v>
          </cell>
          <cell r="AP552">
            <v>1325948</v>
          </cell>
          <cell r="AQ552">
            <v>1327213</v>
          </cell>
          <cell r="AR552">
            <v>1331410</v>
          </cell>
          <cell r="AS552">
            <v>1336184</v>
          </cell>
          <cell r="AT552">
            <v>1343101</v>
          </cell>
          <cell r="AU552">
            <v>1353288</v>
          </cell>
          <cell r="AV552">
            <v>1373176</v>
          </cell>
          <cell r="AW552">
            <v>1394266</v>
          </cell>
          <cell r="AX552">
            <v>1417340</v>
          </cell>
          <cell r="AY552">
            <v>1444457</v>
          </cell>
          <cell r="AZ552">
            <v>1465346</v>
          </cell>
          <cell r="BA552">
            <v>1488814</v>
          </cell>
          <cell r="BB552">
            <v>1509301</v>
          </cell>
          <cell r="BC552">
            <v>1535268</v>
          </cell>
          <cell r="BD552">
            <v>1546303</v>
          </cell>
          <cell r="BE552">
            <v>1558249</v>
          </cell>
          <cell r="BF552">
            <v>1567759</v>
          </cell>
          <cell r="BG552">
            <v>1578541</v>
          </cell>
          <cell r="BH552">
            <v>1591890</v>
          </cell>
          <cell r="BI552">
            <v>1607121</v>
          </cell>
          <cell r="BJ552">
            <v>1619698</v>
          </cell>
          <cell r="BK552">
            <v>1631491</v>
          </cell>
          <cell r="BL552">
            <v>1641743</v>
          </cell>
          <cell r="BM552">
            <v>1653418</v>
          </cell>
          <cell r="BN552"/>
          <cell r="BO552"/>
          <cell r="BP552">
            <v>1653418</v>
          </cell>
          <cell r="BQ552">
            <v>1607121</v>
          </cell>
          <cell r="BR552">
            <v>1631491</v>
          </cell>
          <cell r="BS552">
            <v>1641743</v>
          </cell>
          <cell r="BT552">
            <v>1578541</v>
          </cell>
          <cell r="BU552">
            <v>46297</v>
          </cell>
          <cell r="BV552">
            <v>2.9000000000000001E-2</v>
          </cell>
          <cell r="BW552">
            <v>21927</v>
          </cell>
          <cell r="BX552"/>
          <cell r="BY552">
            <v>11675</v>
          </cell>
          <cell r="BZ552"/>
          <cell r="CA552"/>
        </row>
        <row r="553">
          <cell r="R553" t="str">
            <v>GCRUSocios PJ</v>
          </cell>
          <cell r="S553" t="str">
            <v>personas juridicas</v>
          </cell>
          <cell r="T553"/>
          <cell r="U553"/>
          <cell r="V553"/>
          <cell r="W553">
            <v>90721</v>
          </cell>
          <cell r="X553">
            <v>91894</v>
          </cell>
          <cell r="Y553">
            <v>92816</v>
          </cell>
          <cell r="Z553">
            <v>93728</v>
          </cell>
          <cell r="AA553">
            <v>94668</v>
          </cell>
          <cell r="AB553">
            <v>95318</v>
          </cell>
          <cell r="AC553">
            <v>95872</v>
          </cell>
          <cell r="AD553">
            <v>96327</v>
          </cell>
          <cell r="AE553">
            <v>96944</v>
          </cell>
          <cell r="AF553">
            <v>97747</v>
          </cell>
          <cell r="AG553">
            <v>98475</v>
          </cell>
          <cell r="AH553">
            <v>99117</v>
          </cell>
          <cell r="AI553">
            <v>99731</v>
          </cell>
          <cell r="AJ553">
            <v>100592</v>
          </cell>
          <cell r="AK553">
            <v>101461</v>
          </cell>
          <cell r="AL553">
            <v>101952</v>
          </cell>
          <cell r="AM553">
            <v>102335</v>
          </cell>
          <cell r="AN553">
            <v>101990</v>
          </cell>
          <cell r="AO553">
            <v>102369</v>
          </cell>
          <cell r="AP553">
            <v>102552</v>
          </cell>
          <cell r="AQ553">
            <v>102873</v>
          </cell>
          <cell r="AR553">
            <v>103348</v>
          </cell>
          <cell r="AS553">
            <v>104442</v>
          </cell>
          <cell r="AT553">
            <v>105236</v>
          </cell>
          <cell r="AU553">
            <v>106248</v>
          </cell>
          <cell r="AV553">
            <v>108196</v>
          </cell>
          <cell r="AW553">
            <v>110168</v>
          </cell>
          <cell r="AX553">
            <v>112090</v>
          </cell>
          <cell r="AY553">
            <v>114644</v>
          </cell>
          <cell r="AZ553">
            <v>117061</v>
          </cell>
          <cell r="BA553">
            <v>119684</v>
          </cell>
          <cell r="BB553">
            <v>121622</v>
          </cell>
          <cell r="BC553">
            <v>124382</v>
          </cell>
          <cell r="BD553">
            <v>125201</v>
          </cell>
          <cell r="BE553">
            <v>126340</v>
          </cell>
          <cell r="BF553">
            <v>127162</v>
          </cell>
          <cell r="BG553">
            <v>127618</v>
          </cell>
          <cell r="BH553">
            <v>128549</v>
          </cell>
          <cell r="BI553">
            <v>129580</v>
          </cell>
          <cell r="BJ553">
            <v>130379</v>
          </cell>
          <cell r="BK553">
            <v>130942</v>
          </cell>
          <cell r="BL553">
            <v>131692</v>
          </cell>
          <cell r="BM553">
            <v>129213</v>
          </cell>
          <cell r="BN553"/>
          <cell r="BO553"/>
          <cell r="BP553">
            <v>129213</v>
          </cell>
          <cell r="BQ553">
            <v>129580</v>
          </cell>
          <cell r="BR553">
            <v>130942</v>
          </cell>
          <cell r="BS553">
            <v>131692</v>
          </cell>
          <cell r="BT553">
            <v>127618</v>
          </cell>
          <cell r="BU553">
            <v>-367</v>
          </cell>
          <cell r="BV553">
            <v>-3.0000000000000001E-3</v>
          </cell>
          <cell r="BW553">
            <v>-1729</v>
          </cell>
          <cell r="BX553"/>
          <cell r="BY553">
            <v>-2479</v>
          </cell>
          <cell r="BZ553"/>
          <cell r="CA553"/>
        </row>
        <row r="554">
          <cell r="R554" t="str">
            <v>clientestotal</v>
          </cell>
          <cell r="S554" t="str">
            <v>Clientes</v>
          </cell>
          <cell r="AM554">
            <v>3404535</v>
          </cell>
          <cell r="AN554">
            <v>3410524</v>
          </cell>
          <cell r="AO554">
            <v>3411460</v>
          </cell>
          <cell r="AP554">
            <v>3428352</v>
          </cell>
          <cell r="AQ554">
            <v>3441667</v>
          </cell>
          <cell r="AR554">
            <v>3469600</v>
          </cell>
          <cell r="AS554">
            <v>3480436</v>
          </cell>
          <cell r="AT554">
            <v>3508182</v>
          </cell>
          <cell r="AU554" t="e">
            <v>#N/A</v>
          </cell>
          <cell r="AV554" t="e">
            <v>#N/A</v>
          </cell>
          <cell r="AW554" t="e">
            <v>#N/A</v>
          </cell>
          <cell r="AX554" t="e">
            <v>#N/A</v>
          </cell>
          <cell r="AY554" t="e">
            <v>#N/A</v>
          </cell>
          <cell r="AZ554" t="e">
            <v>#N/A</v>
          </cell>
          <cell r="BA554" t="e">
            <v>#N/A</v>
          </cell>
          <cell r="BB554">
            <v>3664577</v>
          </cell>
          <cell r="BC554">
            <v>3680883</v>
          </cell>
          <cell r="BD554">
            <v>3717319</v>
          </cell>
          <cell r="BE554">
            <v>3712004</v>
          </cell>
          <cell r="BF554">
            <v>3732465</v>
          </cell>
          <cell r="BG554">
            <v>3757429</v>
          </cell>
          <cell r="BH554">
            <v>3785715</v>
          </cell>
          <cell r="BI554">
            <v>3815706</v>
          </cell>
          <cell r="BJ554">
            <v>3831723</v>
          </cell>
          <cell r="BK554">
            <v>3856704</v>
          </cell>
          <cell r="BL554">
            <v>3882053</v>
          </cell>
          <cell r="BM554" t="e">
            <v>#N/A</v>
          </cell>
          <cell r="BN554"/>
          <cell r="BO554"/>
        </row>
        <row r="555">
          <cell r="R555" t="str">
            <v>cminv</v>
          </cell>
          <cell r="S555" t="str">
            <v>Cuota de mercado Inversión OSR</v>
          </cell>
          <cell r="T555"/>
          <cell r="U555">
            <v>2.3099999999999999E-2</v>
          </cell>
          <cell r="V555">
            <v>2.46E-2</v>
          </cell>
          <cell r="W555">
            <v>2.5399999999999999E-2</v>
          </cell>
          <cell r="X555">
            <v>2.5399999999999999E-2</v>
          </cell>
          <cell r="Y555">
            <v>2.5600000000000001E-2</v>
          </cell>
          <cell r="Z555">
            <v>2.58E-2</v>
          </cell>
          <cell r="AA555">
            <v>2.5899999999999999E-2</v>
          </cell>
          <cell r="AB555">
            <v>2.6200000000000001E-2</v>
          </cell>
          <cell r="AC555">
            <v>2.5600000000000001E-2</v>
          </cell>
          <cell r="AD555">
            <v>2.5899999999999999E-2</v>
          </cell>
          <cell r="AE555">
            <v>2.5999999999999999E-2</v>
          </cell>
          <cell r="AF555">
            <v>2.5999999999999999E-2</v>
          </cell>
          <cell r="AG555">
            <v>2.6499999999999999E-2</v>
          </cell>
          <cell r="AH555">
            <v>2.6800000000000001E-2</v>
          </cell>
          <cell r="AI555">
            <v>2.6700000000000002E-2</v>
          </cell>
          <cell r="AJ555">
            <v>2.76E-2</v>
          </cell>
          <cell r="AK555">
            <v>2.76E-2</v>
          </cell>
          <cell r="AL555">
            <v>2.7699999999999999E-2</v>
          </cell>
          <cell r="AM555">
            <v>2.9000000000000001E-2</v>
          </cell>
          <cell r="AN555">
            <v>2.92E-2</v>
          </cell>
          <cell r="AO555">
            <v>2.8899999999999999E-2</v>
          </cell>
          <cell r="AP555">
            <v>2.8899999999999999E-2</v>
          </cell>
          <cell r="AQ555">
            <v>2.92E-2</v>
          </cell>
          <cell r="AR555">
            <v>2.93E-2</v>
          </cell>
          <cell r="AS555">
            <v>2.87E-2</v>
          </cell>
          <cell r="AT555">
            <v>2.8299999999999999E-2</v>
          </cell>
          <cell r="AU555">
            <v>2.8500000000000001E-2</v>
          </cell>
          <cell r="AV555">
            <v>2.8400000000000002E-2</v>
          </cell>
          <cell r="AW555">
            <v>2.8299999999999999E-2</v>
          </cell>
          <cell r="AX555">
            <v>2.9000000000000001E-2</v>
          </cell>
          <cell r="AY555">
            <v>2.8899999999999999E-2</v>
          </cell>
          <cell r="AZ555">
            <v>2.92E-2</v>
          </cell>
          <cell r="BA555">
            <v>2.92E-2</v>
          </cell>
          <cell r="BB555">
            <v>2.92E-2</v>
          </cell>
          <cell r="BC555">
            <v>2.9499999999999998E-2</v>
          </cell>
          <cell r="BD555">
            <v>2.9499999999999998E-2</v>
          </cell>
          <cell r="BE555">
            <v>2.9899999999999999E-2</v>
          </cell>
          <cell r="BF555">
            <v>3.0099999999999998E-2</v>
          </cell>
          <cell r="BG555">
            <v>0.03</v>
          </cell>
          <cell r="BH555">
            <v>0.03</v>
          </cell>
          <cell r="BI555">
            <v>2.9899999999999999E-2</v>
          </cell>
          <cell r="BJ555">
            <v>3.0200000000000001E-2</v>
          </cell>
          <cell r="BK555">
            <v>3.1199999999999999E-2</v>
          </cell>
          <cell r="BL555">
            <v>3.09E-2</v>
          </cell>
          <cell r="BM555"/>
          <cell r="BN555">
            <v>0.09</v>
          </cell>
          <cell r="BO555"/>
          <cell r="BP555"/>
          <cell r="BQ555"/>
          <cell r="BR555"/>
          <cell r="BS555"/>
          <cell r="BT555"/>
          <cell r="BU555"/>
          <cell r="BV555"/>
          <cell r="BW555"/>
          <cell r="BX555"/>
          <cell r="BY555"/>
        </row>
        <row r="556">
          <cell r="R556" t="str">
            <v>cmdp</v>
          </cell>
          <cell r="S556" t="str">
            <v>Cuota de mercado Depósitos OSR</v>
          </cell>
          <cell r="T556"/>
          <cell r="U556">
            <v>2.1600000000000001E-2</v>
          </cell>
          <cell r="V556">
            <v>2.0899999999999998E-2</v>
          </cell>
          <cell r="W556">
            <v>2.1399999999999999E-2</v>
          </cell>
          <cell r="X556">
            <v>2.1499999999999998E-2</v>
          </cell>
          <cell r="Y556">
            <v>2.1499999999999998E-2</v>
          </cell>
          <cell r="Z556">
            <v>2.1399999999999999E-2</v>
          </cell>
          <cell r="AA556">
            <v>2.1600000000000001E-2</v>
          </cell>
          <cell r="AB556">
            <v>2.1899999999999999E-2</v>
          </cell>
          <cell r="AC556">
            <v>2.1100000000000001E-2</v>
          </cell>
          <cell r="AD556">
            <v>2.1000000000000001E-2</v>
          </cell>
          <cell r="AE556">
            <v>2.1600000000000001E-2</v>
          </cell>
          <cell r="AF556">
            <v>2.12E-2</v>
          </cell>
          <cell r="AG556">
            <v>2.1299999999999999E-2</v>
          </cell>
          <cell r="AH556">
            <v>2.1499999999999998E-2</v>
          </cell>
          <cell r="AI556">
            <v>2.29E-2</v>
          </cell>
          <cell r="AJ556">
            <v>2.2200000000000001E-2</v>
          </cell>
          <cell r="AK556">
            <v>2.2100000000000002E-2</v>
          </cell>
          <cell r="AL556">
            <v>2.23E-2</v>
          </cell>
          <cell r="AM556">
            <v>2.2700000000000001E-2</v>
          </cell>
          <cell r="AN556">
            <v>2.2700000000000001E-2</v>
          </cell>
          <cell r="AO556">
            <v>2.2700000000000001E-2</v>
          </cell>
          <cell r="AP556">
            <v>2.2700000000000001E-2</v>
          </cell>
          <cell r="AQ556">
            <v>2.2800000000000001E-2</v>
          </cell>
          <cell r="AR556">
            <v>2.3400000000000001E-2</v>
          </cell>
          <cell r="AS556">
            <v>2.4500000000000001E-2</v>
          </cell>
          <cell r="AT556">
            <v>2.3900000000000001E-2</v>
          </cell>
          <cell r="AU556">
            <v>2.4299999999999999E-2</v>
          </cell>
          <cell r="AV556">
            <v>2.5000000000000001E-2</v>
          </cell>
          <cell r="AW556">
            <v>2.4899999999999999E-2</v>
          </cell>
          <cell r="AX556">
            <v>2.4899999999999999E-2</v>
          </cell>
          <cell r="AY556">
            <v>2.47E-2</v>
          </cell>
          <cell r="AZ556">
            <v>2.5499999999999998E-2</v>
          </cell>
          <cell r="BA556">
            <v>2.5600000000000001E-2</v>
          </cell>
          <cell r="BB556">
            <v>2.5700000000000001E-2</v>
          </cell>
          <cell r="BC556">
            <v>2.52E-2</v>
          </cell>
          <cell r="BD556">
            <v>2.6200000000000001E-2</v>
          </cell>
          <cell r="BE556">
            <v>2.6800000000000001E-2</v>
          </cell>
          <cell r="BF556">
            <v>2.7E-2</v>
          </cell>
          <cell r="BG556">
            <v>2.7199999999999998E-2</v>
          </cell>
          <cell r="BH556">
            <v>2.7900000000000001E-2</v>
          </cell>
          <cell r="BI556">
            <v>2.81E-2</v>
          </cell>
          <cell r="BJ556">
            <v>2.8400000000000002E-2</v>
          </cell>
          <cell r="BK556">
            <v>2.8799999999999999E-2</v>
          </cell>
          <cell r="BL556">
            <v>2.8899999999999999E-2</v>
          </cell>
          <cell r="BM556"/>
          <cell r="BN556">
            <v>0.1</v>
          </cell>
          <cell r="BO556"/>
          <cell r="BP556"/>
          <cell r="BQ556"/>
          <cell r="BR556"/>
          <cell r="BS556"/>
          <cell r="BT556"/>
          <cell r="BU556"/>
          <cell r="BV556"/>
          <cell r="BW556"/>
          <cell r="BX556"/>
          <cell r="BY556"/>
        </row>
        <row r="557">
          <cell r="R557"/>
          <cell r="BO557"/>
        </row>
        <row r="558">
          <cell r="R558" t="str">
            <v>npa</v>
          </cell>
          <cell r="S558" t="str">
            <v>Nueva producción Activo trim</v>
          </cell>
          <cell r="T558"/>
          <cell r="U558"/>
          <cell r="V558"/>
          <cell r="W558"/>
          <cell r="X558">
            <v>3.17</v>
          </cell>
          <cell r="Y558">
            <v>2.96</v>
          </cell>
          <cell r="Z558">
            <v>3.05</v>
          </cell>
          <cell r="AA558">
            <v>2.71</v>
          </cell>
          <cell r="AB558">
            <v>2.57</v>
          </cell>
          <cell r="AC558">
            <v>2.39</v>
          </cell>
          <cell r="AD558">
            <v>2.17</v>
          </cell>
          <cell r="AE558">
            <v>2.0299999999999998</v>
          </cell>
          <cell r="AF558">
            <v>2.06</v>
          </cell>
          <cell r="AG558">
            <v>1.79</v>
          </cell>
          <cell r="AH558">
            <v>1.96</v>
          </cell>
          <cell r="AI558">
            <v>1.77</v>
          </cell>
          <cell r="AJ558">
            <v>1.87</v>
          </cell>
          <cell r="AK558">
            <v>1.87</v>
          </cell>
          <cell r="AL558">
            <v>1.8</v>
          </cell>
          <cell r="AM558">
            <v>1.71</v>
          </cell>
          <cell r="AN558">
            <v>1.7</v>
          </cell>
          <cell r="AO558">
            <v>1.7</v>
          </cell>
          <cell r="AP558">
            <v>1.71</v>
          </cell>
          <cell r="AQ558">
            <v>1.62</v>
          </cell>
          <cell r="AR558"/>
          <cell r="AS558"/>
          <cell r="AT558"/>
          <cell r="AU558"/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/>
          <cell r="BG558"/>
          <cell r="BH558"/>
          <cell r="BI558"/>
          <cell r="BJ558"/>
          <cell r="BK558"/>
          <cell r="BL558"/>
          <cell r="BM558"/>
          <cell r="BN558"/>
          <cell r="BO558"/>
        </row>
        <row r="559">
          <cell r="R559" t="str">
            <v>npdt</v>
          </cell>
          <cell r="S559" t="str">
            <v>Nueva producción Depósitos a plazotrim</v>
          </cell>
          <cell r="T559"/>
          <cell r="U559"/>
          <cell r="V559"/>
          <cell r="W559"/>
          <cell r="X559">
            <v>0.7</v>
          </cell>
          <cell r="Y559">
            <v>0.43</v>
          </cell>
          <cell r="Z559">
            <v>0.39</v>
          </cell>
          <cell r="AA559">
            <v>0.48</v>
          </cell>
          <cell r="AB559">
            <v>0.36</v>
          </cell>
          <cell r="AC559">
            <v>0.17</v>
          </cell>
          <cell r="AD559">
            <v>0.13</v>
          </cell>
          <cell r="AE559">
            <v>0.11</v>
          </cell>
          <cell r="AF559">
            <v>0.1</v>
          </cell>
          <cell r="AG559">
            <v>0.1</v>
          </cell>
          <cell r="AH559">
            <v>0.09</v>
          </cell>
          <cell r="AI559">
            <v>0.09</v>
          </cell>
          <cell r="AJ559">
            <v>0.1</v>
          </cell>
          <cell r="AK559">
            <v>0.11</v>
          </cell>
          <cell r="AL559">
            <v>0.11</v>
          </cell>
          <cell r="AM559">
            <v>0.11</v>
          </cell>
          <cell r="AN559">
            <v>0.12</v>
          </cell>
          <cell r="AO559">
            <v>0.11</v>
          </cell>
          <cell r="AP559">
            <v>0.06</v>
          </cell>
          <cell r="AQ559">
            <v>0.04</v>
          </cell>
          <cell r="AR559"/>
          <cell r="AS559"/>
          <cell r="AT559"/>
          <cell r="AU559"/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/>
          <cell r="BG559"/>
          <cell r="BH559"/>
          <cell r="BI559"/>
          <cell r="BJ559"/>
          <cell r="BK559"/>
          <cell r="BL559"/>
          <cell r="BM559"/>
          <cell r="BN559"/>
          <cell r="BO559"/>
        </row>
        <row r="560">
          <cell r="R560"/>
          <cell r="BO560"/>
        </row>
        <row r="561">
          <cell r="R561"/>
          <cell r="S561" t="str">
            <v>Oficinas medias</v>
          </cell>
          <cell r="W561">
            <v>3.25</v>
          </cell>
          <cell r="X561">
            <v>2.96</v>
          </cell>
          <cell r="Y561">
            <v>3.05</v>
          </cell>
          <cell r="Z561">
            <v>2.71</v>
          </cell>
          <cell r="AA561">
            <v>2.58</v>
          </cell>
          <cell r="AB561">
            <v>2.57</v>
          </cell>
          <cell r="AC561">
            <v>2.39</v>
          </cell>
          <cell r="AE561">
            <v>1224</v>
          </cell>
          <cell r="AF561">
            <v>1156</v>
          </cell>
          <cell r="AG561">
            <v>1134</v>
          </cell>
          <cell r="AH561">
            <v>1120</v>
          </cell>
          <cell r="AI561">
            <v>1107</v>
          </cell>
          <cell r="AJ561">
            <v>1052</v>
          </cell>
          <cell r="AK561">
            <v>1046</v>
          </cell>
          <cell r="AL561">
            <v>1042</v>
          </cell>
          <cell r="AM561">
            <v>1037</v>
          </cell>
          <cell r="AN561">
            <v>997</v>
          </cell>
          <cell r="AO561">
            <v>986</v>
          </cell>
          <cell r="AP561">
            <v>980</v>
          </cell>
          <cell r="AQ561">
            <v>975</v>
          </cell>
          <cell r="AR561">
            <v>945</v>
          </cell>
          <cell r="AS561">
            <v>940</v>
          </cell>
          <cell r="AT561">
            <v>936</v>
          </cell>
          <cell r="AU561">
            <v>931</v>
          </cell>
          <cell r="AV561">
            <v>910</v>
          </cell>
          <cell r="AW561">
            <v>909</v>
          </cell>
          <cell r="AX561">
            <v>906</v>
          </cell>
          <cell r="AY561">
            <v>900</v>
          </cell>
          <cell r="AZ561">
            <v>872</v>
          </cell>
          <cell r="BA561">
            <v>870</v>
          </cell>
          <cell r="BB561">
            <v>870</v>
          </cell>
          <cell r="BC561">
            <v>869</v>
          </cell>
          <cell r="BD561">
            <v>855</v>
          </cell>
          <cell r="BE561">
            <v>851</v>
          </cell>
          <cell r="BF561">
            <v>849</v>
          </cell>
          <cell r="BG561">
            <v>879</v>
          </cell>
          <cell r="BH561">
            <v>1001</v>
          </cell>
          <cell r="BI561">
            <v>998</v>
          </cell>
          <cell r="BJ561">
            <v>993</v>
          </cell>
          <cell r="BK561">
            <v>990</v>
          </cell>
          <cell r="BL561">
            <v>962</v>
          </cell>
          <cell r="BM561">
            <v>959</v>
          </cell>
          <cell r="BN561"/>
          <cell r="BO561"/>
        </row>
        <row r="562">
          <cell r="R562"/>
          <cell r="S562" t="str">
            <v>Empleados medios</v>
          </cell>
          <cell r="W562">
            <v>0.7</v>
          </cell>
          <cell r="X562">
            <v>0.43</v>
          </cell>
          <cell r="Y562">
            <v>0.39</v>
          </cell>
          <cell r="Z562">
            <v>0.48</v>
          </cell>
          <cell r="AA562">
            <v>0.36</v>
          </cell>
          <cell r="AB562">
            <v>0.36</v>
          </cell>
          <cell r="AC562">
            <v>0.17</v>
          </cell>
          <cell r="AE562">
            <v>6114</v>
          </cell>
          <cell r="AF562">
            <v>6028</v>
          </cell>
          <cell r="AG562">
            <v>5933</v>
          </cell>
          <cell r="AH562">
            <v>5878</v>
          </cell>
          <cell r="AI562">
            <v>5819</v>
          </cell>
          <cell r="AJ562">
            <v>5585</v>
          </cell>
          <cell r="AK562">
            <v>5580</v>
          </cell>
          <cell r="AL562">
            <v>5570</v>
          </cell>
          <cell r="AM562">
            <v>5557</v>
          </cell>
          <cell r="AN562">
            <v>5499</v>
          </cell>
          <cell r="AO562">
            <v>5495</v>
          </cell>
          <cell r="AP562">
            <v>5493</v>
          </cell>
          <cell r="AQ562">
            <v>5491</v>
          </cell>
          <cell r="AR562">
            <v>5467</v>
          </cell>
          <cell r="AS562">
            <v>5460</v>
          </cell>
          <cell r="AT562">
            <v>5462</v>
          </cell>
          <cell r="AU562">
            <v>5450</v>
          </cell>
          <cell r="AV562">
            <v>5382</v>
          </cell>
          <cell r="AW562">
            <v>5365</v>
          </cell>
          <cell r="AX562">
            <v>5356</v>
          </cell>
          <cell r="AY562">
            <v>5348</v>
          </cell>
          <cell r="AZ562">
            <v>5316</v>
          </cell>
          <cell r="BA562">
            <v>5298</v>
          </cell>
          <cell r="BB562">
            <v>5287</v>
          </cell>
          <cell r="BC562">
            <v>5293</v>
          </cell>
          <cell r="BD562">
            <v>5272</v>
          </cell>
          <cell r="BE562">
            <v>5249</v>
          </cell>
          <cell r="BF562">
            <v>5238</v>
          </cell>
          <cell r="BG562">
            <v>5226</v>
          </cell>
          <cell r="BH562">
            <v>5180</v>
          </cell>
          <cell r="BI562">
            <v>5176</v>
          </cell>
          <cell r="BJ562">
            <v>5165</v>
          </cell>
          <cell r="BK562">
            <v>5144</v>
          </cell>
          <cell r="BL562">
            <v>5076</v>
          </cell>
          <cell r="BM562">
            <v>5094</v>
          </cell>
          <cell r="BN562"/>
          <cell r="BO562"/>
        </row>
        <row r="563">
          <cell r="R563" t="str">
            <v>importe</v>
          </cell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AT563"/>
          <cell r="AU563"/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/>
          <cell r="BG563"/>
          <cell r="BH563"/>
          <cell r="BI563"/>
          <cell r="BJ563"/>
          <cell r="BK563"/>
          <cell r="BL563"/>
          <cell r="BM563"/>
          <cell r="BN563"/>
          <cell r="BO563"/>
        </row>
        <row r="564">
          <cell r="R564" t="str">
            <v>MB</v>
          </cell>
          <cell r="S564" t="str">
            <v>Margen Bruto</v>
          </cell>
          <cell r="AE564">
            <v>1013368</v>
          </cell>
          <cell r="AF564">
            <v>235841</v>
          </cell>
          <cell r="AG564">
            <v>493027</v>
          </cell>
          <cell r="AH564">
            <v>727417</v>
          </cell>
          <cell r="AI564">
            <v>977558</v>
          </cell>
          <cell r="AJ564">
            <v>252558</v>
          </cell>
          <cell r="AK564">
            <v>510921</v>
          </cell>
          <cell r="AL564">
            <v>714350</v>
          </cell>
          <cell r="AM564">
            <v>934076</v>
          </cell>
          <cell r="AN564">
            <v>236894</v>
          </cell>
          <cell r="AO564">
            <v>663469</v>
          </cell>
          <cell r="AP564">
            <v>921394</v>
          </cell>
          <cell r="AQ564">
            <v>1147654</v>
          </cell>
          <cell r="AR564">
            <v>231102</v>
          </cell>
          <cell r="AS564">
            <v>614042</v>
          </cell>
          <cell r="AT564">
            <v>826741</v>
          </cell>
          <cell r="AU564">
            <v>1052379</v>
          </cell>
          <cell r="AV564">
            <v>703635</v>
          </cell>
          <cell r="AW564">
            <v>943043</v>
          </cell>
          <cell r="AX564">
            <v>1155768</v>
          </cell>
          <cell r="AY564">
            <v>1370736</v>
          </cell>
          <cell r="AZ564">
            <v>358370</v>
          </cell>
          <cell r="BA564">
            <v>591481</v>
          </cell>
          <cell r="BB564">
            <v>836324</v>
          </cell>
          <cell r="BC564">
            <v>1069885</v>
          </cell>
          <cell r="BD564">
            <v>281396</v>
          </cell>
          <cell r="BE564">
            <v>606930</v>
          </cell>
          <cell r="BF564">
            <v>968682</v>
          </cell>
          <cell r="BG564">
            <v>1331216</v>
          </cell>
          <cell r="BH564">
            <v>385772</v>
          </cell>
          <cell r="BI564">
            <v>788911</v>
          </cell>
          <cell r="BJ564">
            <v>1194307</v>
          </cell>
          <cell r="BK564">
            <v>1552241</v>
          </cell>
          <cell r="BL564">
            <v>380054</v>
          </cell>
          <cell r="BM564">
            <v>733247</v>
          </cell>
          <cell r="BN564"/>
          <cell r="BO564"/>
        </row>
        <row r="565">
          <cell r="R565" t="str">
            <v>MEXPL</v>
          </cell>
          <cell r="S565" t="str">
            <v>Margen Explotación</v>
          </cell>
          <cell r="AE565">
            <v>383371</v>
          </cell>
          <cell r="AF565">
            <v>87329</v>
          </cell>
          <cell r="AG565">
            <v>195335</v>
          </cell>
          <cell r="AH565">
            <v>274703</v>
          </cell>
          <cell r="AI565">
            <v>363139</v>
          </cell>
          <cell r="AJ565">
            <v>101270</v>
          </cell>
          <cell r="AK565">
            <v>216721</v>
          </cell>
          <cell r="AL565">
            <v>292946</v>
          </cell>
          <cell r="AM565">
            <v>367761</v>
          </cell>
          <cell r="AN565">
            <v>94567</v>
          </cell>
          <cell r="AO565">
            <v>375602</v>
          </cell>
          <cell r="AP565">
            <v>491086</v>
          </cell>
          <cell r="AQ565">
            <v>573542</v>
          </cell>
          <cell r="AR565">
            <v>87625</v>
          </cell>
          <cell r="AS565">
            <v>331676</v>
          </cell>
          <cell r="AT565">
            <v>399340</v>
          </cell>
          <cell r="AU565">
            <v>478308</v>
          </cell>
          <cell r="AV565">
            <v>560976</v>
          </cell>
          <cell r="AW565">
            <v>660847</v>
          </cell>
          <cell r="AX565">
            <v>728828</v>
          </cell>
          <cell r="AY565">
            <v>776490</v>
          </cell>
          <cell r="AZ565">
            <v>210187</v>
          </cell>
          <cell r="BA565">
            <v>292054</v>
          </cell>
          <cell r="BB565">
            <v>387784</v>
          </cell>
          <cell r="BC565">
            <v>467179</v>
          </cell>
          <cell r="BD565">
            <v>122358</v>
          </cell>
          <cell r="BE565">
            <v>288278</v>
          </cell>
          <cell r="BF565">
            <v>482380</v>
          </cell>
          <cell r="BG565">
            <v>678764</v>
          </cell>
          <cell r="BH565">
            <v>212932</v>
          </cell>
          <cell r="BI565">
            <v>429022</v>
          </cell>
          <cell r="BJ565">
            <v>649114</v>
          </cell>
          <cell r="BK565">
            <v>819286</v>
          </cell>
          <cell r="BL565">
            <v>197189</v>
          </cell>
          <cell r="BM565">
            <v>361726</v>
          </cell>
          <cell r="BN565"/>
          <cell r="BO565"/>
        </row>
        <row r="566">
          <cell r="R566" t="str">
            <v>MBREC</v>
          </cell>
          <cell r="S566" t="str">
            <v>Margen Bruto recurrente</v>
          </cell>
          <cell r="AE566">
            <v>850023</v>
          </cell>
          <cell r="AF566">
            <v>225320</v>
          </cell>
          <cell r="AG566">
            <v>458480</v>
          </cell>
          <cell r="AH566">
            <v>659802</v>
          </cell>
          <cell r="AI566">
            <v>859657</v>
          </cell>
          <cell r="AJ566">
            <v>247119</v>
          </cell>
          <cell r="AK566">
            <v>459157</v>
          </cell>
          <cell r="AL566">
            <v>664420</v>
          </cell>
          <cell r="AM566">
            <v>892322</v>
          </cell>
          <cell r="AN566">
            <v>235795</v>
          </cell>
          <cell r="AO566">
            <v>447541</v>
          </cell>
          <cell r="AP566">
            <v>708343</v>
          </cell>
          <cell r="AQ566">
            <v>935222</v>
          </cell>
          <cell r="AR566">
            <v>254683</v>
          </cell>
          <cell r="AS566">
            <v>497193</v>
          </cell>
          <cell r="AT566">
            <v>701306</v>
          </cell>
          <cell r="AU566">
            <v>917598</v>
          </cell>
          <cell r="AV566">
            <v>242628</v>
          </cell>
          <cell r="AW566">
            <v>502644</v>
          </cell>
          <cell r="AX566">
            <v>719161</v>
          </cell>
          <cell r="AY566">
            <v>936267</v>
          </cell>
          <cell r="AZ566">
            <v>238784</v>
          </cell>
          <cell r="BA566">
            <v>474287</v>
          </cell>
          <cell r="BB566">
            <v>709615</v>
          </cell>
          <cell r="BC566">
            <v>1027203</v>
          </cell>
          <cell r="BD566">
            <v>285026</v>
          </cell>
          <cell r="BE566">
            <v>618830</v>
          </cell>
          <cell r="BF566">
            <v>985553</v>
          </cell>
          <cell r="BG566">
            <v>1350585</v>
          </cell>
          <cell r="BH566">
            <v>391864</v>
          </cell>
          <cell r="BI566">
            <v>801037</v>
          </cell>
          <cell r="BJ566">
            <v>1209530</v>
          </cell>
          <cell r="BK566">
            <v>1595965</v>
          </cell>
          <cell r="BL566">
            <v>387505</v>
          </cell>
          <cell r="BM566">
            <v>757388</v>
          </cell>
          <cell r="BN566"/>
          <cell r="BO566"/>
        </row>
        <row r="567">
          <cell r="R567" t="str">
            <v>MEXPREC</v>
          </cell>
          <cell r="S567" t="str">
            <v>Margen Explotación recurrente</v>
          </cell>
          <cell r="AE567">
            <v>220027</v>
          </cell>
          <cell r="AF567">
            <v>76808</v>
          </cell>
          <cell r="AG567">
            <v>160789</v>
          </cell>
          <cell r="AH567">
            <v>207088</v>
          </cell>
          <cell r="AI567">
            <v>245239</v>
          </cell>
          <cell r="AJ567">
            <v>95830</v>
          </cell>
          <cell r="AK567">
            <v>164957</v>
          </cell>
          <cell r="AL567">
            <v>243016</v>
          </cell>
          <cell r="AM567">
            <v>326007</v>
          </cell>
          <cell r="AN567">
            <v>93468</v>
          </cell>
          <cell r="AO567">
            <v>159674</v>
          </cell>
          <cell r="AP567">
            <v>278035</v>
          </cell>
          <cell r="AQ567">
            <v>361110</v>
          </cell>
          <cell r="AR567">
            <v>111205</v>
          </cell>
          <cell r="AS567">
            <v>214828</v>
          </cell>
          <cell r="AT567">
            <v>273905</v>
          </cell>
          <cell r="AU567">
            <v>343526</v>
          </cell>
          <cell r="AV567">
            <v>99969</v>
          </cell>
          <cell r="AW567">
            <v>220448</v>
          </cell>
          <cell r="AX567">
            <v>292220</v>
          </cell>
          <cell r="AY567">
            <v>342021</v>
          </cell>
          <cell r="AZ567">
            <v>90601</v>
          </cell>
          <cell r="BA567">
            <v>174859</v>
          </cell>
          <cell r="BB567">
            <v>261075</v>
          </cell>
          <cell r="BC567">
            <v>424497</v>
          </cell>
          <cell r="BD567">
            <v>125989</v>
          </cell>
          <cell r="BE567">
            <v>300179</v>
          </cell>
          <cell r="BF567">
            <v>499251</v>
          </cell>
          <cell r="BG567">
            <v>698133</v>
          </cell>
          <cell r="BH567">
            <v>219024</v>
          </cell>
          <cell r="BI567">
            <v>441148</v>
          </cell>
          <cell r="BJ567">
            <v>664338</v>
          </cell>
          <cell r="BK567">
            <v>863009</v>
          </cell>
          <cell r="BL567">
            <v>204640</v>
          </cell>
          <cell r="BM567">
            <v>385867</v>
          </cell>
          <cell r="BN567"/>
          <cell r="BO567"/>
        </row>
        <row r="568">
          <cell r="R568" t="str">
            <v>0075</v>
          </cell>
          <cell r="S568" t="str">
            <v>Resultado ejercicio</v>
          </cell>
          <cell r="AE568">
            <v>76141</v>
          </cell>
          <cell r="AF568">
            <v>24666</v>
          </cell>
          <cell r="AG568">
            <v>44296</v>
          </cell>
          <cell r="AH568">
            <v>67390</v>
          </cell>
          <cell r="AI568">
            <v>80058</v>
          </cell>
          <cell r="AJ568">
            <v>31476</v>
          </cell>
          <cell r="AK568">
            <v>45178</v>
          </cell>
          <cell r="AL568">
            <v>70018</v>
          </cell>
          <cell r="AM568">
            <v>82252</v>
          </cell>
          <cell r="AN568">
            <v>24632</v>
          </cell>
          <cell r="AO568">
            <v>47010</v>
          </cell>
          <cell r="AP568">
            <v>82056</v>
          </cell>
          <cell r="AQ568">
            <v>92495</v>
          </cell>
          <cell r="AR568">
            <v>17261</v>
          </cell>
          <cell r="AS568">
            <v>18247</v>
          </cell>
          <cell r="AT568">
            <v>14586</v>
          </cell>
          <cell r="AU568">
            <v>23760</v>
          </cell>
          <cell r="AV568">
            <v>14033</v>
          </cell>
          <cell r="AW568">
            <v>57148</v>
          </cell>
          <cell r="AX568">
            <v>62320</v>
          </cell>
          <cell r="AY568">
            <v>62626</v>
          </cell>
          <cell r="AZ568">
            <v>29491</v>
          </cell>
          <cell r="BA568">
            <v>48275</v>
          </cell>
          <cell r="BB568">
            <v>78862</v>
          </cell>
          <cell r="BC568">
            <v>75737</v>
          </cell>
          <cell r="BD568">
            <v>24039</v>
          </cell>
          <cell r="BE568">
            <v>59688</v>
          </cell>
          <cell r="BF568">
            <v>93271</v>
          </cell>
          <cell r="BG568">
            <v>126947</v>
          </cell>
          <cell r="BH568">
            <v>86731</v>
          </cell>
          <cell r="BI568">
            <v>174132</v>
          </cell>
          <cell r="BJ568">
            <v>245973</v>
          </cell>
          <cell r="BK568">
            <v>326260</v>
          </cell>
          <cell r="BL568">
            <v>90902</v>
          </cell>
          <cell r="BM568">
            <v>177623</v>
          </cell>
          <cell r="BN568"/>
          <cell r="BO568"/>
        </row>
        <row r="569">
          <cell r="R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  <cell r="AS569"/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/>
          <cell r="BG569"/>
          <cell r="BH569"/>
          <cell r="BI569"/>
          <cell r="BJ569"/>
          <cell r="BK569"/>
          <cell r="BL569"/>
          <cell r="BM569"/>
          <cell r="BN569"/>
          <cell r="BO569"/>
        </row>
        <row r="570">
          <cell r="R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  <cell r="AS570"/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/>
          <cell r="BG570"/>
          <cell r="BH570"/>
          <cell r="BI570"/>
          <cell r="BJ570"/>
          <cell r="BK570"/>
          <cell r="BL570"/>
          <cell r="BM570"/>
          <cell r="BN570"/>
          <cell r="BO570"/>
        </row>
        <row r="571">
          <cell r="R571"/>
          <cell r="S571" t="str">
            <v>Texas ratio</v>
          </cell>
          <cell r="T571"/>
          <cell r="U571"/>
          <cell r="V571"/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>
            <v>1.0104</v>
          </cell>
          <cell r="AN571">
            <v>0.98150000000000004</v>
          </cell>
          <cell r="AO571">
            <v>0.93410000000000004</v>
          </cell>
          <cell r="AP571">
            <v>0.91020000000000001</v>
          </cell>
          <cell r="AQ571">
            <v>0.86709999999999998</v>
          </cell>
          <cell r="AR571">
            <v>0.86350000000000005</v>
          </cell>
          <cell r="AS571">
            <v>0.82769999999999999</v>
          </cell>
          <cell r="AT571">
            <v>0.81720000000000004</v>
          </cell>
          <cell r="AU571">
            <v>0.79269999999999996</v>
          </cell>
          <cell r="AV571">
            <v>0.72389999999999999</v>
          </cell>
          <cell r="AW571">
            <v>0.69350000000000001</v>
          </cell>
          <cell r="AX571">
            <v>0.67159999999999997</v>
          </cell>
          <cell r="AY571">
            <v>0.59909999999999997</v>
          </cell>
          <cell r="AZ571">
            <v>0.5625</v>
          </cell>
          <cell r="BA571">
            <v>0.53569999999999995</v>
          </cell>
          <cell r="BB571">
            <v>0.52300000000000002</v>
          </cell>
          <cell r="BC571">
            <v>0.48499999999999999</v>
          </cell>
          <cell r="BD571">
            <v>0.4622</v>
          </cell>
          <cell r="BE571">
            <v>0.435</v>
          </cell>
          <cell r="BF571">
            <v>0.4163</v>
          </cell>
          <cell r="BG571">
            <v>0.37919999999999998</v>
          </cell>
          <cell r="BH571">
            <v>0.36520000000000002</v>
          </cell>
          <cell r="BI571">
            <v>0.34160000000000001</v>
          </cell>
          <cell r="BJ571">
            <v>0.33479999999999999</v>
          </cell>
          <cell r="BK571">
            <v>0.311</v>
          </cell>
          <cell r="BL571">
            <v>0.29649999999999999</v>
          </cell>
          <cell r="BM571">
            <v>0.28399999999999997</v>
          </cell>
          <cell r="BN571"/>
          <cell r="BO571"/>
          <cell r="BP571">
            <v>0.28399999999999997</v>
          </cell>
          <cell r="BQ571">
            <v>0.34160000000000001</v>
          </cell>
          <cell r="BR571">
            <v>0.311</v>
          </cell>
          <cell r="BS571">
            <v>0.29649999999999999</v>
          </cell>
          <cell r="BT571">
            <v>0.37919999999999998</v>
          </cell>
          <cell r="BU571">
            <v>-5.76</v>
          </cell>
          <cell r="BV571"/>
          <cell r="BW571">
            <v>-2.7</v>
          </cell>
          <cell r="BX571"/>
          <cell r="BY571">
            <v>-1.25</v>
          </cell>
        </row>
        <row r="572">
          <cell r="R572"/>
          <cell r="S572" t="str">
            <v>Numerador</v>
          </cell>
          <cell r="AE572"/>
          <cell r="AF572"/>
          <cell r="AG572"/>
          <cell r="AH572"/>
          <cell r="AI572"/>
          <cell r="AJ572"/>
          <cell r="AK572"/>
          <cell r="AL572"/>
          <cell r="AM572">
            <v>5753141</v>
          </cell>
          <cell r="AN572">
            <v>5614272</v>
          </cell>
          <cell r="AO572">
            <v>5411247</v>
          </cell>
          <cell r="AP572">
            <v>5243860</v>
          </cell>
          <cell r="AQ572">
            <v>4947652</v>
          </cell>
          <cell r="AR572">
            <v>4895104</v>
          </cell>
          <cell r="AS572">
            <v>4818803</v>
          </cell>
          <cell r="AT572">
            <v>4750043</v>
          </cell>
          <cell r="AU572">
            <v>4611259</v>
          </cell>
          <cell r="AV572">
            <v>4464044</v>
          </cell>
          <cell r="AW572">
            <v>4263440</v>
          </cell>
          <cell r="AX572">
            <v>4072010</v>
          </cell>
          <cell r="AY572">
            <v>3419546</v>
          </cell>
          <cell r="AZ572">
            <v>3216454</v>
          </cell>
          <cell r="BA572">
            <v>3049946</v>
          </cell>
          <cell r="BB572">
            <v>2969467</v>
          </cell>
          <cell r="BC572">
            <v>2660376</v>
          </cell>
          <cell r="BD572">
            <v>2554204</v>
          </cell>
          <cell r="BE572">
            <v>2403104</v>
          </cell>
          <cell r="BF572">
            <v>2315103</v>
          </cell>
          <cell r="BG572">
            <v>2109626</v>
          </cell>
          <cell r="BH572">
            <v>2066157</v>
          </cell>
          <cell r="BI572">
            <v>1892612</v>
          </cell>
          <cell r="BJ572">
            <v>1871486</v>
          </cell>
          <cell r="BK572">
            <v>1753872</v>
          </cell>
          <cell r="BL572">
            <v>1702176</v>
          </cell>
          <cell r="BM572">
            <v>1648037</v>
          </cell>
          <cell r="BN572"/>
          <cell r="BO572"/>
        </row>
        <row r="573">
          <cell r="R573"/>
          <cell r="S573" t="str">
            <v>Denominador</v>
          </cell>
          <cell r="AE573"/>
          <cell r="AF573"/>
          <cell r="AG573"/>
          <cell r="AH573"/>
          <cell r="AI573"/>
          <cell r="AJ573"/>
          <cell r="AK573"/>
          <cell r="AL573"/>
          <cell r="AM573">
            <v>5694057</v>
          </cell>
          <cell r="AN573">
            <v>5719875</v>
          </cell>
          <cell r="AO573">
            <v>5793138</v>
          </cell>
          <cell r="AP573">
            <v>5761188</v>
          </cell>
          <cell r="AQ573">
            <v>5706042</v>
          </cell>
          <cell r="AR573">
            <v>5668615</v>
          </cell>
          <cell r="AS573">
            <v>5821587</v>
          </cell>
          <cell r="AT573">
            <v>5812277</v>
          </cell>
          <cell r="AU573">
            <v>5817184</v>
          </cell>
          <cell r="AV573">
            <v>6166915</v>
          </cell>
          <cell r="AW573">
            <v>6147552</v>
          </cell>
          <cell r="AX573">
            <v>6063513</v>
          </cell>
          <cell r="AY573">
            <v>5707592</v>
          </cell>
          <cell r="AZ573">
            <v>5717760</v>
          </cell>
          <cell r="BA573">
            <v>5693245</v>
          </cell>
          <cell r="BB573">
            <v>5677646</v>
          </cell>
          <cell r="BC573">
            <v>5484966</v>
          </cell>
          <cell r="BD573">
            <v>5525865</v>
          </cell>
          <cell r="BE573">
            <v>5523772</v>
          </cell>
          <cell r="BF573">
            <v>5561488</v>
          </cell>
          <cell r="BG573">
            <v>5562827</v>
          </cell>
          <cell r="BH573">
            <v>5657251</v>
          </cell>
          <cell r="BI573">
            <v>5539746</v>
          </cell>
          <cell r="BJ573">
            <v>5589787</v>
          </cell>
          <cell r="BK573">
            <v>5639720</v>
          </cell>
          <cell r="BL573">
            <v>5741565</v>
          </cell>
          <cell r="BM573">
            <v>5803567</v>
          </cell>
          <cell r="BN573"/>
          <cell r="BO573"/>
        </row>
        <row r="574">
          <cell r="R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  <cell r="AS574"/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/>
          <cell r="BG574"/>
          <cell r="BH574"/>
          <cell r="BI574"/>
          <cell r="BJ574"/>
          <cell r="BK574"/>
          <cell r="BL574"/>
          <cell r="BM574"/>
          <cell r="BN574"/>
          <cell r="BO574"/>
        </row>
        <row r="575">
          <cell r="R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  <cell r="AS575"/>
          <cell r="AT575"/>
          <cell r="AU575"/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/>
          <cell r="BG575"/>
          <cell r="BH575"/>
          <cell r="BI575"/>
          <cell r="BJ575"/>
          <cell r="BK575"/>
          <cell r="BL575"/>
          <cell r="BM575"/>
          <cell r="BN575"/>
          <cell r="BO575"/>
        </row>
        <row r="576">
          <cell r="R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  <cell r="AS576"/>
          <cell r="AT576"/>
          <cell r="AU576"/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/>
          <cell r="BG576"/>
          <cell r="BH576"/>
          <cell r="BI576"/>
          <cell r="BJ576"/>
          <cell r="BK576"/>
          <cell r="BL576"/>
          <cell r="BM576"/>
          <cell r="BN576"/>
          <cell r="BO576"/>
        </row>
        <row r="577">
          <cell r="R577"/>
          <cell r="S577" t="str">
            <v>Margen Bruto/oficina</v>
          </cell>
          <cell r="AE577">
            <v>827.92</v>
          </cell>
          <cell r="AF577">
            <v>827.39</v>
          </cell>
          <cell r="AG577">
            <v>876.74</v>
          </cell>
          <cell r="AH577">
            <v>868.35</v>
          </cell>
          <cell r="AI577">
            <v>883.07</v>
          </cell>
          <cell r="AJ577">
            <v>973.63</v>
          </cell>
          <cell r="AK577">
            <v>985</v>
          </cell>
          <cell r="AL577">
            <v>916.59</v>
          </cell>
          <cell r="AM577">
            <v>900.75</v>
          </cell>
          <cell r="AN577">
            <v>963.63</v>
          </cell>
          <cell r="AO577">
            <v>1356.93</v>
          </cell>
          <cell r="AP577">
            <v>1257.04</v>
          </cell>
          <cell r="AQ577">
            <v>1177.08</v>
          </cell>
          <cell r="AR577">
            <v>983.58</v>
          </cell>
          <cell r="AS577">
            <v>1313.65</v>
          </cell>
          <cell r="AT577">
            <v>1179.8399999999999</v>
          </cell>
          <cell r="AU577">
            <v>1130.3699999999999</v>
          </cell>
          <cell r="AV577">
            <v>3135.86</v>
          </cell>
          <cell r="AW577">
            <v>2092.1</v>
          </cell>
          <cell r="AX577">
            <v>1705.58</v>
          </cell>
          <cell r="AY577">
            <v>1523.04</v>
          </cell>
          <cell r="AZ577">
            <v>1666.73</v>
          </cell>
          <cell r="BA577">
            <v>1370.99</v>
          </cell>
          <cell r="BB577">
            <v>1285.24</v>
          </cell>
          <cell r="BC577">
            <v>1231.17</v>
          </cell>
          <cell r="BD577">
            <v>1334.76</v>
          </cell>
          <cell r="BE577">
            <v>1438.21</v>
          </cell>
          <cell r="BF577">
            <v>1525.47</v>
          </cell>
          <cell r="BG577">
            <v>1514.47</v>
          </cell>
          <cell r="BH577">
            <v>1550.02</v>
          </cell>
          <cell r="BI577">
            <v>1589.67</v>
          </cell>
          <cell r="BJ577">
            <v>1606.56</v>
          </cell>
          <cell r="BK577">
            <v>1567.92</v>
          </cell>
          <cell r="BL577">
            <v>1602.21</v>
          </cell>
          <cell r="BM577">
            <v>1541.86</v>
          </cell>
          <cell r="BN577"/>
          <cell r="BO577"/>
          <cell r="BP577">
            <v>1542</v>
          </cell>
          <cell r="BQ577">
            <v>1590</v>
          </cell>
          <cell r="BR577">
            <v>1568</v>
          </cell>
          <cell r="BS577">
            <v>1602</v>
          </cell>
          <cell r="BT577">
            <v>1514</v>
          </cell>
          <cell r="BU577">
            <v>-48</v>
          </cell>
          <cell r="BV577">
            <v>-0.03</v>
          </cell>
          <cell r="BW577">
            <v>-26</v>
          </cell>
          <cell r="BX577"/>
          <cell r="BY577">
            <v>-60</v>
          </cell>
          <cell r="BZ577"/>
          <cell r="CA577"/>
        </row>
        <row r="578">
          <cell r="R578"/>
          <cell r="S578" t="str">
            <v>Margen Bruto/empleado</v>
          </cell>
          <cell r="AE578">
            <v>165.75</v>
          </cell>
          <cell r="AF578">
            <v>158.66999999999999</v>
          </cell>
          <cell r="AG578">
            <v>167.58</v>
          </cell>
          <cell r="AH578">
            <v>165.46</v>
          </cell>
          <cell r="AI578">
            <v>167.99</v>
          </cell>
          <cell r="AJ578">
            <v>183.4</v>
          </cell>
          <cell r="AK578">
            <v>184.64</v>
          </cell>
          <cell r="AL578">
            <v>171.47</v>
          </cell>
          <cell r="AM578">
            <v>168.09</v>
          </cell>
          <cell r="AN578">
            <v>174.71</v>
          </cell>
          <cell r="AO578">
            <v>243.48</v>
          </cell>
          <cell r="AP578">
            <v>224.27</v>
          </cell>
          <cell r="AQ578">
            <v>209.01</v>
          </cell>
          <cell r="AR578">
            <v>170.02</v>
          </cell>
          <cell r="AS578">
            <v>226.16</v>
          </cell>
          <cell r="AT578">
            <v>202.18</v>
          </cell>
          <cell r="AU578">
            <v>193.1</v>
          </cell>
          <cell r="AV578">
            <v>530.22</v>
          </cell>
          <cell r="AW578">
            <v>354.47</v>
          </cell>
          <cell r="AX578">
            <v>288.51</v>
          </cell>
          <cell r="AY578">
            <v>256.31</v>
          </cell>
          <cell r="AZ578">
            <v>273.39999999999998</v>
          </cell>
          <cell r="BA578">
            <v>225.14</v>
          </cell>
          <cell r="BB578">
            <v>211.49</v>
          </cell>
          <cell r="BC578">
            <v>202.13</v>
          </cell>
          <cell r="BD578">
            <v>216.47</v>
          </cell>
          <cell r="BE578">
            <v>233.17</v>
          </cell>
          <cell r="BF578">
            <v>247.26</v>
          </cell>
          <cell r="BG578">
            <v>254.73</v>
          </cell>
          <cell r="BH578">
            <v>299.52999999999997</v>
          </cell>
          <cell r="BI578">
            <v>306.51</v>
          </cell>
          <cell r="BJ578">
            <v>308.87</v>
          </cell>
          <cell r="BK578">
            <v>301.76</v>
          </cell>
          <cell r="BL578">
            <v>303.64999999999998</v>
          </cell>
          <cell r="BM578">
            <v>290.27</v>
          </cell>
          <cell r="BN578"/>
          <cell r="BO578"/>
          <cell r="BP578">
            <v>290</v>
          </cell>
          <cell r="BQ578">
            <v>307</v>
          </cell>
          <cell r="BR578">
            <v>302</v>
          </cell>
          <cell r="BS578">
            <v>304</v>
          </cell>
          <cell r="BT578">
            <v>255</v>
          </cell>
          <cell r="BU578">
            <v>-17</v>
          </cell>
          <cell r="BV578">
            <v>-5.5E-2</v>
          </cell>
          <cell r="BW578">
            <v>-12</v>
          </cell>
          <cell r="BX578"/>
          <cell r="BY578">
            <v>-14</v>
          </cell>
          <cell r="BZ578"/>
          <cell r="CA578"/>
        </row>
        <row r="579">
          <cell r="R579"/>
          <cell r="S579" t="str">
            <v>Margen Explotación/oficina</v>
          </cell>
          <cell r="AE579">
            <v>313.20999999999998</v>
          </cell>
          <cell r="AF579">
            <v>306.37</v>
          </cell>
          <cell r="AG579">
            <v>347.36</v>
          </cell>
          <cell r="AH579">
            <v>327.93</v>
          </cell>
          <cell r="AI579">
            <v>328.04</v>
          </cell>
          <cell r="AJ579">
            <v>390.41</v>
          </cell>
          <cell r="AK579">
            <v>417.81</v>
          </cell>
          <cell r="AL579">
            <v>375.88</v>
          </cell>
          <cell r="AM579">
            <v>354.64</v>
          </cell>
          <cell r="AN579">
            <v>384.68</v>
          </cell>
          <cell r="AO579">
            <v>768.18</v>
          </cell>
          <cell r="AP579">
            <v>669.98</v>
          </cell>
          <cell r="AQ579">
            <v>588.25</v>
          </cell>
          <cell r="AR579">
            <v>372.94</v>
          </cell>
          <cell r="AS579">
            <v>709.57</v>
          </cell>
          <cell r="AT579">
            <v>569.9</v>
          </cell>
          <cell r="AU579">
            <v>513.76</v>
          </cell>
          <cell r="AV579">
            <v>2500.08</v>
          </cell>
          <cell r="AW579">
            <v>1466.06</v>
          </cell>
          <cell r="AX579">
            <v>1075.54</v>
          </cell>
          <cell r="AY579">
            <v>862.77</v>
          </cell>
          <cell r="AZ579">
            <v>977.55</v>
          </cell>
          <cell r="BA579">
            <v>676.95</v>
          </cell>
          <cell r="BB579">
            <v>595.94000000000005</v>
          </cell>
          <cell r="BC579">
            <v>537.61</v>
          </cell>
          <cell r="BD579">
            <v>580.39</v>
          </cell>
          <cell r="BE579">
            <v>683.12</v>
          </cell>
          <cell r="BF579">
            <v>759.65</v>
          </cell>
          <cell r="BG579">
            <v>772.2</v>
          </cell>
          <cell r="BH579">
            <v>855.55</v>
          </cell>
          <cell r="BI579">
            <v>864.49</v>
          </cell>
          <cell r="BJ579">
            <v>873.18</v>
          </cell>
          <cell r="BK579">
            <v>827.56</v>
          </cell>
          <cell r="BL579">
            <v>831.3</v>
          </cell>
          <cell r="BM579">
            <v>760.63</v>
          </cell>
          <cell r="BN579"/>
          <cell r="BO579"/>
          <cell r="BP579">
            <v>761</v>
          </cell>
          <cell r="BQ579">
            <v>864</v>
          </cell>
          <cell r="BR579">
            <v>828</v>
          </cell>
          <cell r="BS579">
            <v>831</v>
          </cell>
          <cell r="BT579">
            <v>772</v>
          </cell>
          <cell r="BU579">
            <v>-103</v>
          </cell>
          <cell r="BV579">
            <v>-0.11899999999999999</v>
          </cell>
          <cell r="BW579">
            <v>-67</v>
          </cell>
          <cell r="BX579"/>
          <cell r="BY579">
            <v>-70</v>
          </cell>
          <cell r="BZ579"/>
          <cell r="CA579"/>
        </row>
        <row r="580">
          <cell r="R580"/>
          <cell r="S580" t="str">
            <v>Margen Explotación/empleado</v>
          </cell>
          <cell r="AE580">
            <v>62.7</v>
          </cell>
          <cell r="AF580">
            <v>58.75</v>
          </cell>
          <cell r="AG580">
            <v>66.39</v>
          </cell>
          <cell r="AH580">
            <v>62.48</v>
          </cell>
          <cell r="AI580">
            <v>62.41</v>
          </cell>
          <cell r="AJ580">
            <v>73.540000000000006</v>
          </cell>
          <cell r="AK580">
            <v>78.319999999999993</v>
          </cell>
          <cell r="AL580">
            <v>70.319999999999993</v>
          </cell>
          <cell r="AM580">
            <v>66.180000000000007</v>
          </cell>
          <cell r="AN580">
            <v>69.739999999999995</v>
          </cell>
          <cell r="AO580">
            <v>137.84</v>
          </cell>
          <cell r="AP580">
            <v>119.53</v>
          </cell>
          <cell r="AQ580">
            <v>104.45</v>
          </cell>
          <cell r="AR580">
            <v>64.459999999999994</v>
          </cell>
          <cell r="AS580">
            <v>122.16</v>
          </cell>
          <cell r="AT580">
            <v>97.66</v>
          </cell>
          <cell r="AU580">
            <v>87.76</v>
          </cell>
          <cell r="AV580">
            <v>422.72</v>
          </cell>
          <cell r="AW580">
            <v>248.4</v>
          </cell>
          <cell r="AX580">
            <v>181.93</v>
          </cell>
          <cell r="AY580">
            <v>145.19</v>
          </cell>
          <cell r="AZ580">
            <v>160.35</v>
          </cell>
          <cell r="BA580">
            <v>111.16</v>
          </cell>
          <cell r="BB580">
            <v>98.06</v>
          </cell>
          <cell r="BC580">
            <v>88.26</v>
          </cell>
          <cell r="BD580">
            <v>94.13</v>
          </cell>
          <cell r="BE580">
            <v>110.75</v>
          </cell>
          <cell r="BF580">
            <v>123.13</v>
          </cell>
          <cell r="BG580">
            <v>129.88</v>
          </cell>
          <cell r="BH580">
            <v>165.33</v>
          </cell>
          <cell r="BI580">
            <v>166.68</v>
          </cell>
          <cell r="BJ580">
            <v>167.87</v>
          </cell>
          <cell r="BK580">
            <v>159.27000000000001</v>
          </cell>
          <cell r="BL580">
            <v>157.55000000000001</v>
          </cell>
          <cell r="BM580">
            <v>143.19999999999999</v>
          </cell>
          <cell r="BN580"/>
          <cell r="BO580"/>
          <cell r="BP580">
            <v>143</v>
          </cell>
          <cell r="BQ580">
            <v>167</v>
          </cell>
          <cell r="BR580">
            <v>159</v>
          </cell>
          <cell r="BS580">
            <v>158</v>
          </cell>
          <cell r="BT580">
            <v>130</v>
          </cell>
          <cell r="BU580">
            <v>-24</v>
          </cell>
          <cell r="BV580">
            <v>-0.14399999999999999</v>
          </cell>
          <cell r="BW580">
            <v>-16</v>
          </cell>
          <cell r="BX580"/>
          <cell r="BY580">
            <v>-15</v>
          </cell>
          <cell r="BZ580"/>
          <cell r="CA580"/>
        </row>
        <row r="581">
          <cell r="R581"/>
          <cell r="S581" t="str">
            <v>Resultado ejercicio/oficina</v>
          </cell>
          <cell r="T581"/>
          <cell r="U581"/>
          <cell r="V581"/>
          <cell r="W581"/>
          <cell r="X581"/>
          <cell r="Y581"/>
          <cell r="Z581"/>
          <cell r="AA581"/>
          <cell r="AB581"/>
          <cell r="AC581"/>
          <cell r="AD581"/>
          <cell r="AE581">
            <v>62.21</v>
          </cell>
          <cell r="AF581">
            <v>86.53</v>
          </cell>
          <cell r="AG581">
            <v>78.77</v>
          </cell>
          <cell r="AH581">
            <v>80.45</v>
          </cell>
          <cell r="AI581">
            <v>72.319999999999993</v>
          </cell>
          <cell r="AJ581">
            <v>121.34</v>
          </cell>
          <cell r="AK581">
            <v>87.1</v>
          </cell>
          <cell r="AL581">
            <v>89.84</v>
          </cell>
          <cell r="AM581">
            <v>79.319999999999993</v>
          </cell>
          <cell r="AN581">
            <v>100.2</v>
          </cell>
          <cell r="AO581">
            <v>96.15</v>
          </cell>
          <cell r="AP581">
            <v>111.95</v>
          </cell>
          <cell r="AQ581">
            <v>94.87</v>
          </cell>
          <cell r="AR581">
            <v>73.459999999999994</v>
          </cell>
          <cell r="AS581">
            <v>39.04</v>
          </cell>
          <cell r="AT581">
            <v>20.82</v>
          </cell>
          <cell r="AU581">
            <v>25.52</v>
          </cell>
          <cell r="AV581">
            <v>62.54</v>
          </cell>
          <cell r="AW581">
            <v>126.78</v>
          </cell>
          <cell r="AX581">
            <v>91.97</v>
          </cell>
          <cell r="AY581">
            <v>69.58</v>
          </cell>
          <cell r="AZ581">
            <v>137.16</v>
          </cell>
          <cell r="BA581">
            <v>111.9</v>
          </cell>
          <cell r="BB581">
            <v>121.19</v>
          </cell>
          <cell r="BC581">
            <v>87.15</v>
          </cell>
          <cell r="BD581">
            <v>114.03</v>
          </cell>
          <cell r="BE581">
            <v>141.44</v>
          </cell>
          <cell r="BF581">
            <v>146.88</v>
          </cell>
          <cell r="BG581">
            <v>144.41999999999999</v>
          </cell>
          <cell r="BH581">
            <v>348.48</v>
          </cell>
          <cell r="BI581">
            <v>350.88</v>
          </cell>
          <cell r="BJ581">
            <v>330.88</v>
          </cell>
          <cell r="BK581">
            <v>329.56</v>
          </cell>
          <cell r="BL581">
            <v>383.22</v>
          </cell>
          <cell r="BM581">
            <v>373.5</v>
          </cell>
          <cell r="BN581"/>
          <cell r="BO581"/>
          <cell r="BP581">
            <v>374</v>
          </cell>
          <cell r="BQ581">
            <v>351</v>
          </cell>
          <cell r="BR581">
            <v>330</v>
          </cell>
          <cell r="BS581">
            <v>383</v>
          </cell>
          <cell r="BT581">
            <v>144</v>
          </cell>
          <cell r="BU581">
            <v>23</v>
          </cell>
          <cell r="BV581">
            <v>6.6000000000000003E-2</v>
          </cell>
          <cell r="BW581">
            <v>44</v>
          </cell>
          <cell r="BX581"/>
          <cell r="BY581">
            <v>-9</v>
          </cell>
          <cell r="BZ581"/>
          <cell r="CA581"/>
        </row>
        <row r="582">
          <cell r="R582"/>
          <cell r="S582" t="str">
            <v>Resultado del ejercicio/empleado</v>
          </cell>
          <cell r="AE582">
            <v>12.45</v>
          </cell>
          <cell r="AF582">
            <v>16.59</v>
          </cell>
          <cell r="AG582">
            <v>15.06</v>
          </cell>
          <cell r="AH582">
            <v>15.33</v>
          </cell>
          <cell r="AI582">
            <v>13.76</v>
          </cell>
          <cell r="AJ582">
            <v>22.86</v>
          </cell>
          <cell r="AK582">
            <v>16.329999999999998</v>
          </cell>
          <cell r="AL582">
            <v>16.809999999999999</v>
          </cell>
          <cell r="AM582">
            <v>14.8</v>
          </cell>
          <cell r="AN582">
            <v>18.170000000000002</v>
          </cell>
          <cell r="AO582">
            <v>17.25</v>
          </cell>
          <cell r="AP582">
            <v>19.97</v>
          </cell>
          <cell r="AQ582">
            <v>16.84</v>
          </cell>
          <cell r="AR582">
            <v>12.7</v>
          </cell>
          <cell r="AS582">
            <v>6.72</v>
          </cell>
          <cell r="AT582">
            <v>3.57</v>
          </cell>
          <cell r="AU582">
            <v>4.3600000000000003</v>
          </cell>
          <cell r="AV582">
            <v>10.57</v>
          </cell>
          <cell r="AW582">
            <v>21.48</v>
          </cell>
          <cell r="AX582">
            <v>15.56</v>
          </cell>
          <cell r="AY582">
            <v>11.71</v>
          </cell>
          <cell r="AZ582">
            <v>22.5</v>
          </cell>
          <cell r="BA582">
            <v>18.37</v>
          </cell>
          <cell r="BB582">
            <v>19.940000000000001</v>
          </cell>
          <cell r="BC582">
            <v>14.31</v>
          </cell>
          <cell r="BD582">
            <v>18.489999999999998</v>
          </cell>
          <cell r="BE582">
            <v>22.93</v>
          </cell>
          <cell r="BF582">
            <v>23.81</v>
          </cell>
          <cell r="BG582">
            <v>24.29</v>
          </cell>
          <cell r="BH582">
            <v>67.34</v>
          </cell>
          <cell r="BI582">
            <v>67.650000000000006</v>
          </cell>
          <cell r="BJ582">
            <v>63.61</v>
          </cell>
          <cell r="BK582">
            <v>63.43</v>
          </cell>
          <cell r="BL582">
            <v>72.63</v>
          </cell>
          <cell r="BM582">
            <v>70.319999999999993</v>
          </cell>
          <cell r="BN582"/>
          <cell r="BO582"/>
          <cell r="BP582">
            <v>70</v>
          </cell>
          <cell r="BQ582">
            <v>68</v>
          </cell>
          <cell r="BR582">
            <v>63</v>
          </cell>
          <cell r="BS582">
            <v>73</v>
          </cell>
          <cell r="BT582">
            <v>24</v>
          </cell>
          <cell r="BU582">
            <v>2</v>
          </cell>
          <cell r="BV582">
            <v>2.9000000000000001E-2</v>
          </cell>
          <cell r="BW582">
            <v>7</v>
          </cell>
          <cell r="BX582"/>
          <cell r="BY582">
            <v>-3</v>
          </cell>
          <cell r="BZ582"/>
          <cell r="CA582"/>
        </row>
        <row r="583">
          <cell r="R583"/>
          <cell r="S583" t="str">
            <v>Margen Bruto recurrente/oficina</v>
          </cell>
          <cell r="T583"/>
          <cell r="U583"/>
          <cell r="V583"/>
          <cell r="W583"/>
          <cell r="X583"/>
          <cell r="Y583"/>
          <cell r="Z583"/>
          <cell r="AA583"/>
          <cell r="AB583"/>
          <cell r="AC583"/>
          <cell r="AD583"/>
          <cell r="AE583">
            <v>694.46</v>
          </cell>
          <cell r="AF583">
            <v>790.48</v>
          </cell>
          <cell r="AG583">
            <v>815.31</v>
          </cell>
          <cell r="AH583">
            <v>787.64</v>
          </cell>
          <cell r="AI583">
            <v>776.56</v>
          </cell>
          <cell r="AJ583">
            <v>952.67</v>
          </cell>
          <cell r="AK583">
            <v>885.2</v>
          </cell>
          <cell r="AL583">
            <v>852.52</v>
          </cell>
          <cell r="AM583">
            <v>860.48</v>
          </cell>
          <cell r="AN583">
            <v>959.16</v>
          </cell>
          <cell r="AO583">
            <v>915.31</v>
          </cell>
          <cell r="AP583">
            <v>966.38</v>
          </cell>
          <cell r="AQ583">
            <v>959.2</v>
          </cell>
          <cell r="AR583">
            <v>1083.95</v>
          </cell>
          <cell r="AS583">
            <v>1063.67</v>
          </cell>
          <cell r="AT583">
            <v>1000.83</v>
          </cell>
          <cell r="AU583">
            <v>985.6</v>
          </cell>
          <cell r="AV583">
            <v>1081.31</v>
          </cell>
          <cell r="AW583">
            <v>1115.0899999999999</v>
          </cell>
          <cell r="AX583">
            <v>1061.28</v>
          </cell>
          <cell r="AY583">
            <v>1040.3</v>
          </cell>
          <cell r="AZ583">
            <v>1110.55</v>
          </cell>
          <cell r="BA583">
            <v>1099.3499999999999</v>
          </cell>
          <cell r="BB583">
            <v>1090.52</v>
          </cell>
          <cell r="BC583">
            <v>1182.05</v>
          </cell>
          <cell r="BD583">
            <v>1351.98</v>
          </cell>
          <cell r="BE583">
            <v>1466.41</v>
          </cell>
          <cell r="BF583">
            <v>1552.04</v>
          </cell>
          <cell r="BG583">
            <v>1536.5</v>
          </cell>
          <cell r="BH583">
            <v>1574.49</v>
          </cell>
          <cell r="BI583">
            <v>1614.1</v>
          </cell>
          <cell r="BJ583">
            <v>1627.04</v>
          </cell>
          <cell r="BK583">
            <v>1612.09</v>
          </cell>
          <cell r="BL583">
            <v>1633.63</v>
          </cell>
          <cell r="BM583">
            <v>1592.63</v>
          </cell>
          <cell r="BN583"/>
          <cell r="BO583"/>
          <cell r="BP583">
            <v>1593</v>
          </cell>
          <cell r="BQ583">
            <v>1614</v>
          </cell>
          <cell r="BR583">
            <v>1612</v>
          </cell>
          <cell r="BS583">
            <v>1634</v>
          </cell>
          <cell r="BT583">
            <v>1537</v>
          </cell>
          <cell r="BU583">
            <v>-21</v>
          </cell>
          <cell r="BV583">
            <v>-1.2999999999999999E-2</v>
          </cell>
          <cell r="BW583">
            <v>-19</v>
          </cell>
          <cell r="BX583"/>
          <cell r="BY583">
            <v>-41</v>
          </cell>
          <cell r="BZ583"/>
          <cell r="CA583"/>
        </row>
        <row r="584">
          <cell r="R584"/>
          <cell r="S584" t="str">
            <v>Margen Bruto recurrente/empleado</v>
          </cell>
          <cell r="AE584">
            <v>139.03</v>
          </cell>
          <cell r="AF584">
            <v>151.59</v>
          </cell>
          <cell r="AG584">
            <v>155.83000000000001</v>
          </cell>
          <cell r="AH584">
            <v>150.08000000000001</v>
          </cell>
          <cell r="AI584">
            <v>147.72999999999999</v>
          </cell>
          <cell r="AJ584">
            <v>179.45</v>
          </cell>
          <cell r="AK584">
            <v>165.94</v>
          </cell>
          <cell r="AL584">
            <v>159.47999999999999</v>
          </cell>
          <cell r="AM584">
            <v>160.58000000000001</v>
          </cell>
          <cell r="AN584">
            <v>173.9</v>
          </cell>
          <cell r="AO584">
            <v>164.24</v>
          </cell>
          <cell r="AP584">
            <v>172.41</v>
          </cell>
          <cell r="AQ584">
            <v>170.32</v>
          </cell>
          <cell r="AR584">
            <v>187.37</v>
          </cell>
          <cell r="AS584">
            <v>183.12</v>
          </cell>
          <cell r="AT584">
            <v>171.51</v>
          </cell>
          <cell r="AU584">
            <v>168.37</v>
          </cell>
          <cell r="AV584">
            <v>182.83</v>
          </cell>
          <cell r="AW584">
            <v>188.93</v>
          </cell>
          <cell r="AX584">
            <v>179.52</v>
          </cell>
          <cell r="AY584">
            <v>175.07</v>
          </cell>
          <cell r="AZ584">
            <v>182.17</v>
          </cell>
          <cell r="BA584">
            <v>180.53</v>
          </cell>
          <cell r="BB584">
            <v>179.45</v>
          </cell>
          <cell r="BC584">
            <v>194.07</v>
          </cell>
          <cell r="BD584">
            <v>219.26</v>
          </cell>
          <cell r="BE584">
            <v>237.74</v>
          </cell>
          <cell r="BF584">
            <v>251.56</v>
          </cell>
          <cell r="BG584">
            <v>258.44</v>
          </cell>
          <cell r="BH584">
            <v>304.26</v>
          </cell>
          <cell r="BI584">
            <v>311.22000000000003</v>
          </cell>
          <cell r="BJ584">
            <v>312.81</v>
          </cell>
          <cell r="BK584">
            <v>310.26</v>
          </cell>
          <cell r="BL584">
            <v>309.60000000000002</v>
          </cell>
          <cell r="BM584">
            <v>299.83</v>
          </cell>
          <cell r="BN584"/>
          <cell r="BO584"/>
          <cell r="BP584">
            <v>300</v>
          </cell>
          <cell r="BQ584">
            <v>311</v>
          </cell>
          <cell r="BR584">
            <v>310</v>
          </cell>
          <cell r="BS584">
            <v>310</v>
          </cell>
          <cell r="BT584">
            <v>258</v>
          </cell>
          <cell r="BU584">
            <v>-11</v>
          </cell>
          <cell r="BV584">
            <v>-3.5000000000000003E-2</v>
          </cell>
          <cell r="BW584">
            <v>-10</v>
          </cell>
          <cell r="BX584"/>
          <cell r="BY584">
            <v>-10</v>
          </cell>
          <cell r="BZ584"/>
          <cell r="CA584"/>
        </row>
        <row r="585">
          <cell r="R585"/>
          <cell r="S585" t="str">
            <v>Margen Explotación recurrrente/oficina</v>
          </cell>
          <cell r="T585"/>
          <cell r="U585"/>
          <cell r="V585"/>
          <cell r="W585"/>
          <cell r="X585"/>
          <cell r="Y585"/>
          <cell r="Z585"/>
          <cell r="AA585"/>
          <cell r="AB585"/>
          <cell r="AC585"/>
          <cell r="AD585"/>
          <cell r="AE585">
            <v>179.76</v>
          </cell>
          <cell r="AF585">
            <v>269.45999999999998</v>
          </cell>
          <cell r="AG585">
            <v>285.93</v>
          </cell>
          <cell r="AH585">
            <v>247.21</v>
          </cell>
          <cell r="AI585">
            <v>221.53</v>
          </cell>
          <cell r="AJ585">
            <v>369.43</v>
          </cell>
          <cell r="AK585">
            <v>318.02</v>
          </cell>
          <cell r="AL585">
            <v>311.82</v>
          </cell>
          <cell r="AM585">
            <v>314.38</v>
          </cell>
          <cell r="AN585">
            <v>380.21</v>
          </cell>
          <cell r="AO585">
            <v>326.57</v>
          </cell>
          <cell r="AP585">
            <v>379.32</v>
          </cell>
          <cell r="AQ585">
            <v>370.37</v>
          </cell>
          <cell r="AR585">
            <v>473.3</v>
          </cell>
          <cell r="AS585">
            <v>459.59</v>
          </cell>
          <cell r="AT585">
            <v>390.89</v>
          </cell>
          <cell r="AU585">
            <v>368.99</v>
          </cell>
          <cell r="AV585">
            <v>445.53</v>
          </cell>
          <cell r="AW585">
            <v>489.05</v>
          </cell>
          <cell r="AX585">
            <v>431.23</v>
          </cell>
          <cell r="AY585">
            <v>380.02</v>
          </cell>
          <cell r="AZ585">
            <v>421.37</v>
          </cell>
          <cell r="BA585">
            <v>405.31</v>
          </cell>
          <cell r="BB585">
            <v>401.21</v>
          </cell>
          <cell r="BC585">
            <v>488.49</v>
          </cell>
          <cell r="BD585">
            <v>597.61</v>
          </cell>
          <cell r="BE585">
            <v>711.32</v>
          </cell>
          <cell r="BF585">
            <v>786.22</v>
          </cell>
          <cell r="BG585">
            <v>794.24</v>
          </cell>
          <cell r="BH585">
            <v>880.03</v>
          </cell>
          <cell r="BI585">
            <v>888.92</v>
          </cell>
          <cell r="BJ585">
            <v>893.66</v>
          </cell>
          <cell r="BK585">
            <v>871.73</v>
          </cell>
          <cell r="BL585">
            <v>862.71</v>
          </cell>
          <cell r="BM585">
            <v>811.4</v>
          </cell>
          <cell r="BN585"/>
          <cell r="BO585"/>
          <cell r="BP585">
            <v>811</v>
          </cell>
          <cell r="BQ585">
            <v>889</v>
          </cell>
          <cell r="BR585">
            <v>872</v>
          </cell>
          <cell r="BS585">
            <v>863</v>
          </cell>
          <cell r="BT585">
            <v>794</v>
          </cell>
          <cell r="BU585">
            <v>-78</v>
          </cell>
          <cell r="BV585">
            <v>-8.7999999999999995E-2</v>
          </cell>
          <cell r="BW585">
            <v>-61</v>
          </cell>
          <cell r="BX585"/>
          <cell r="BY585">
            <v>-52</v>
          </cell>
          <cell r="BZ585"/>
          <cell r="CA585"/>
        </row>
        <row r="586">
          <cell r="R586"/>
          <cell r="S586" t="str">
            <v>Margen Explotación recurrente/empleado</v>
          </cell>
          <cell r="AE586">
            <v>35.99</v>
          </cell>
          <cell r="AF586">
            <v>51.68</v>
          </cell>
          <cell r="AG586">
            <v>54.65</v>
          </cell>
          <cell r="AH586">
            <v>47.1</v>
          </cell>
          <cell r="AI586">
            <v>42.14</v>
          </cell>
          <cell r="AJ586">
            <v>69.59</v>
          </cell>
          <cell r="AK586">
            <v>59.61</v>
          </cell>
          <cell r="AL586">
            <v>58.33</v>
          </cell>
          <cell r="AM586">
            <v>58.67</v>
          </cell>
          <cell r="AN586">
            <v>68.930000000000007</v>
          </cell>
          <cell r="AO586">
            <v>58.6</v>
          </cell>
          <cell r="AP586">
            <v>67.67</v>
          </cell>
          <cell r="AQ586">
            <v>65.760000000000005</v>
          </cell>
          <cell r="AR586">
            <v>81.81</v>
          </cell>
          <cell r="AS586">
            <v>79.12</v>
          </cell>
          <cell r="AT586">
            <v>66.989999999999995</v>
          </cell>
          <cell r="AU586">
            <v>63.03</v>
          </cell>
          <cell r="AV586">
            <v>75.33</v>
          </cell>
          <cell r="AW586">
            <v>82.86</v>
          </cell>
          <cell r="AX586">
            <v>72.95</v>
          </cell>
          <cell r="AY586">
            <v>63.95</v>
          </cell>
          <cell r="AZ586">
            <v>69.12</v>
          </cell>
          <cell r="BA586">
            <v>66.56</v>
          </cell>
          <cell r="BB586">
            <v>66.02</v>
          </cell>
          <cell r="BC586">
            <v>80.2</v>
          </cell>
          <cell r="BD586">
            <v>96.92</v>
          </cell>
          <cell r="BE586">
            <v>115.32</v>
          </cell>
          <cell r="BF586">
            <v>127.43</v>
          </cell>
          <cell r="BG586">
            <v>133.59</v>
          </cell>
          <cell r="BH586">
            <v>170.06</v>
          </cell>
          <cell r="BI586">
            <v>171.4</v>
          </cell>
          <cell r="BJ586">
            <v>171.81</v>
          </cell>
          <cell r="BK586">
            <v>167.77</v>
          </cell>
          <cell r="BL586">
            <v>163.5</v>
          </cell>
          <cell r="BM586">
            <v>152.75</v>
          </cell>
          <cell r="BN586"/>
          <cell r="BO586"/>
          <cell r="BP586">
            <v>153</v>
          </cell>
          <cell r="BQ586">
            <v>171</v>
          </cell>
          <cell r="BR586">
            <v>168</v>
          </cell>
          <cell r="BS586">
            <v>164</v>
          </cell>
          <cell r="BT586">
            <v>134</v>
          </cell>
          <cell r="BU586">
            <v>-18</v>
          </cell>
          <cell r="BV586">
            <v>-0.105</v>
          </cell>
          <cell r="BW586">
            <v>-15</v>
          </cell>
          <cell r="BX586"/>
          <cell r="BY586">
            <v>-11</v>
          </cell>
          <cell r="BZ586"/>
          <cell r="CA586"/>
        </row>
        <row r="587">
          <cell r="R587"/>
          <cell r="BO587"/>
        </row>
        <row r="588">
          <cell r="R588"/>
          <cell r="BO588"/>
        </row>
        <row r="589">
          <cell r="R589"/>
          <cell r="S589" t="str">
            <v>Cuentas anuales</v>
          </cell>
          <cell r="BO589"/>
        </row>
        <row r="590">
          <cell r="R590"/>
          <cell r="AI590">
            <v>0</v>
          </cell>
          <cell r="AM590">
            <v>0</v>
          </cell>
          <cell r="AN590">
            <v>2</v>
          </cell>
          <cell r="AO590">
            <v>-204654</v>
          </cell>
          <cell r="AP590">
            <v>0</v>
          </cell>
          <cell r="AQ590">
            <v>0</v>
          </cell>
          <cell r="AR590">
            <v>-2</v>
          </cell>
          <cell r="AS590">
            <v>2</v>
          </cell>
          <cell r="AT590">
            <v>-1</v>
          </cell>
          <cell r="AU590">
            <v>0</v>
          </cell>
          <cell r="AV590">
            <v>-1</v>
          </cell>
          <cell r="AW590">
            <v>0</v>
          </cell>
          <cell r="AX590">
            <v>-2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-0.5</v>
          </cell>
          <cell r="BG590">
            <v>0</v>
          </cell>
          <cell r="BH590">
            <v>0</v>
          </cell>
          <cell r="BI590">
            <v>0.5</v>
          </cell>
          <cell r="BJ590">
            <v>-0.2</v>
          </cell>
          <cell r="BK590">
            <v>0</v>
          </cell>
          <cell r="BL590">
            <v>-0.1</v>
          </cell>
          <cell r="BM590">
            <v>0.1</v>
          </cell>
          <cell r="BN590"/>
          <cell r="BO590"/>
        </row>
        <row r="591">
          <cell r="R591"/>
          <cell r="AI591">
            <v>0</v>
          </cell>
          <cell r="AM591">
            <v>0</v>
          </cell>
          <cell r="AN591">
            <v>-1</v>
          </cell>
          <cell r="AO591">
            <v>0</v>
          </cell>
          <cell r="AP591">
            <v>1</v>
          </cell>
          <cell r="AQ591">
            <v>0</v>
          </cell>
          <cell r="AR591">
            <v>0</v>
          </cell>
          <cell r="AS591">
            <v>1</v>
          </cell>
          <cell r="AT591">
            <v>1</v>
          </cell>
          <cell r="AU591">
            <v>0</v>
          </cell>
          <cell r="AV591">
            <v>1</v>
          </cell>
          <cell r="AW591">
            <v>0</v>
          </cell>
          <cell r="AX591">
            <v>-1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0.57999999999999996</v>
          </cell>
          <cell r="BG591">
            <v>0</v>
          </cell>
          <cell r="BH591">
            <v>-0.09</v>
          </cell>
          <cell r="BI591">
            <v>0.03</v>
          </cell>
          <cell r="BJ591">
            <v>0.12</v>
          </cell>
          <cell r="BK591">
            <v>0</v>
          </cell>
          <cell r="BL591">
            <v>0.18</v>
          </cell>
          <cell r="BM591">
            <v>-0.17</v>
          </cell>
          <cell r="BN591"/>
          <cell r="BO591"/>
        </row>
        <row r="592">
          <cell r="R592" t="str">
            <v>CPAAP</v>
          </cell>
          <cell r="S592" t="str">
            <v xml:space="preserve">  Administraciones públicas (090)</v>
          </cell>
          <cell r="AI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487</v>
          </cell>
          <cell r="AW592">
            <v>487</v>
          </cell>
          <cell r="AX592">
            <v>487</v>
          </cell>
          <cell r="AY592">
            <v>486</v>
          </cell>
          <cell r="AZ592">
            <v>487</v>
          </cell>
          <cell r="BA592">
            <v>487</v>
          </cell>
          <cell r="BB592">
            <v>489</v>
          </cell>
          <cell r="BC592">
            <v>487</v>
          </cell>
          <cell r="BD592">
            <v>487.5</v>
          </cell>
          <cell r="BE592">
            <v>488</v>
          </cell>
          <cell r="BF592">
            <v>487.5</v>
          </cell>
          <cell r="BG592">
            <v>490.7</v>
          </cell>
          <cell r="BH592">
            <v>490.7</v>
          </cell>
          <cell r="BI592">
            <v>580.70000000000005</v>
          </cell>
          <cell r="BJ592">
            <v>490.7</v>
          </cell>
          <cell r="BK592">
            <v>490.5</v>
          </cell>
          <cell r="BL592">
            <v>491.1</v>
          </cell>
          <cell r="BM592">
            <v>491.1</v>
          </cell>
          <cell r="BN592">
            <v>576343.30000000005</v>
          </cell>
          <cell r="BO592">
            <v>567105.30000000005</v>
          </cell>
          <cell r="BP592" t="str">
            <v>ok</v>
          </cell>
        </row>
        <row r="593">
          <cell r="R593" t="str">
            <v>CPASF</v>
          </cell>
          <cell r="S593" t="str">
            <v xml:space="preserve">  Otras sociedades financieras (110)</v>
          </cell>
          <cell r="AI593">
            <v>1092</v>
          </cell>
          <cell r="AM593">
            <v>1697</v>
          </cell>
          <cell r="AN593">
            <v>1507</v>
          </cell>
          <cell r="AO593">
            <v>1421</v>
          </cell>
          <cell r="AP593">
            <v>1264</v>
          </cell>
          <cell r="AQ593">
            <v>1274</v>
          </cell>
          <cell r="AR593">
            <v>1359</v>
          </cell>
          <cell r="AS593">
            <v>1866</v>
          </cell>
          <cell r="AT593">
            <v>1779</v>
          </cell>
          <cell r="AU593">
            <v>1738</v>
          </cell>
          <cell r="AV593">
            <v>1279</v>
          </cell>
          <cell r="AW593">
            <v>1245</v>
          </cell>
          <cell r="AX593">
            <v>1541</v>
          </cell>
          <cell r="AY593">
            <v>2191</v>
          </cell>
          <cell r="AZ593">
            <v>2734</v>
          </cell>
          <cell r="BA593">
            <v>3503</v>
          </cell>
          <cell r="BB593">
            <v>3562</v>
          </cell>
          <cell r="BC593">
            <v>3911</v>
          </cell>
          <cell r="BD593">
            <v>3878.4</v>
          </cell>
          <cell r="BE593">
            <v>3386</v>
          </cell>
          <cell r="BF593">
            <v>3051.1</v>
          </cell>
          <cell r="BG593">
            <v>3310.9</v>
          </cell>
          <cell r="BH593">
            <v>3071.4</v>
          </cell>
          <cell r="BI593">
            <v>2260.5</v>
          </cell>
          <cell r="BJ593">
            <v>2552.9</v>
          </cell>
          <cell r="BK593">
            <v>789.2</v>
          </cell>
          <cell r="BL593">
            <v>1308.4000000000001</v>
          </cell>
          <cell r="BM593">
            <v>791.9</v>
          </cell>
          <cell r="BN593">
            <v>576343</v>
          </cell>
          <cell r="BO593">
            <v>567105</v>
          </cell>
          <cell r="BP593" t="str">
            <v>ok</v>
          </cell>
        </row>
        <row r="594">
          <cell r="R594" t="str">
            <v>CPANF</v>
          </cell>
          <cell r="S594" t="str">
            <v xml:space="preserve">  Sociedades no financieras (120)</v>
          </cell>
          <cell r="AI594">
            <v>888869</v>
          </cell>
          <cell r="AM594">
            <v>586325</v>
          </cell>
          <cell r="AN594">
            <v>570527</v>
          </cell>
          <cell r="AO594">
            <v>558822</v>
          </cell>
          <cell r="AP594">
            <v>529861</v>
          </cell>
          <cell r="AQ594">
            <v>493411</v>
          </cell>
          <cell r="AR594">
            <v>491051</v>
          </cell>
          <cell r="AS594">
            <v>556389</v>
          </cell>
          <cell r="AT594">
            <v>547163</v>
          </cell>
          <cell r="AU594">
            <v>524784</v>
          </cell>
          <cell r="AV594">
            <v>595620</v>
          </cell>
          <cell r="AW594">
            <v>592390</v>
          </cell>
          <cell r="AX594">
            <v>551937</v>
          </cell>
          <cell r="AY594">
            <v>524800</v>
          </cell>
          <cell r="AZ594">
            <v>453171</v>
          </cell>
          <cell r="BA594">
            <v>443797</v>
          </cell>
          <cell r="BB594">
            <v>422743</v>
          </cell>
          <cell r="BC594">
            <v>351661</v>
          </cell>
          <cell r="BD594">
            <v>332456.90000000002</v>
          </cell>
          <cell r="BE594">
            <v>336674</v>
          </cell>
          <cell r="BF594">
            <v>333153.5</v>
          </cell>
          <cell r="BG594">
            <v>338128.6</v>
          </cell>
          <cell r="BH594">
            <v>349161.2</v>
          </cell>
          <cell r="BI594">
            <v>363278.8</v>
          </cell>
          <cell r="BJ594">
            <v>392467</v>
          </cell>
          <cell r="BK594">
            <v>434398</v>
          </cell>
          <cell r="BL594">
            <v>428358</v>
          </cell>
          <cell r="BM594">
            <v>436328.9</v>
          </cell>
          <cell r="BN594"/>
          <cell r="BO594"/>
        </row>
        <row r="595">
          <cell r="R595" t="str">
            <v>CPAH</v>
          </cell>
          <cell r="S595" t="str">
            <v xml:space="preserve">  Hogares (130)</v>
          </cell>
          <cell r="AI595">
            <v>461488</v>
          </cell>
          <cell r="AM595">
            <v>484010</v>
          </cell>
          <cell r="AN595">
            <v>468975</v>
          </cell>
          <cell r="AO595">
            <v>474706</v>
          </cell>
          <cell r="AP595">
            <v>472597</v>
          </cell>
          <cell r="AQ595">
            <v>461839</v>
          </cell>
          <cell r="AR595">
            <v>450143</v>
          </cell>
          <cell r="AS595">
            <v>446554</v>
          </cell>
          <cell r="AT595">
            <v>430256</v>
          </cell>
          <cell r="AU595">
            <v>450492</v>
          </cell>
          <cell r="AV595">
            <v>485917</v>
          </cell>
          <cell r="AW595">
            <v>474873</v>
          </cell>
          <cell r="AX595">
            <v>476935</v>
          </cell>
          <cell r="AY595">
            <v>407688</v>
          </cell>
          <cell r="AZ595">
            <v>405997</v>
          </cell>
          <cell r="BA595">
            <v>386946</v>
          </cell>
          <cell r="BB595">
            <v>375569</v>
          </cell>
          <cell r="BC595">
            <v>337604</v>
          </cell>
          <cell r="BD595">
            <v>338671.5</v>
          </cell>
          <cell r="BE595">
            <v>264501</v>
          </cell>
          <cell r="BF595">
            <v>266841.5</v>
          </cell>
          <cell r="BG595">
            <v>234413.1</v>
          </cell>
          <cell r="BH595">
            <v>227896.1</v>
          </cell>
          <cell r="BI595">
            <v>169815.7</v>
          </cell>
          <cell r="BJ595">
            <v>171571.1</v>
          </cell>
          <cell r="BK595">
            <v>131427.6</v>
          </cell>
          <cell r="BL595">
            <v>134698.29999999999</v>
          </cell>
          <cell r="BM595">
            <v>135422.1</v>
          </cell>
          <cell r="BN595"/>
          <cell r="BO595"/>
        </row>
        <row r="596">
          <cell r="R596" t="str">
            <v>CPAE</v>
          </cell>
          <cell r="S596" t="str">
            <v xml:space="preserve">  Entidades de crédito (040)</v>
          </cell>
          <cell r="AI596">
            <v>2154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6</v>
          </cell>
          <cell r="AV596">
            <v>4</v>
          </cell>
          <cell r="AW596">
            <v>22</v>
          </cell>
          <cell r="AX596">
            <v>3</v>
          </cell>
          <cell r="AY596">
            <v>2</v>
          </cell>
          <cell r="AZ596">
            <v>5</v>
          </cell>
          <cell r="BA596">
            <v>11</v>
          </cell>
          <cell r="BB596">
            <v>0</v>
          </cell>
          <cell r="BC596">
            <v>0</v>
          </cell>
          <cell r="BD596">
            <v>5.7</v>
          </cell>
          <cell r="BE596">
            <v>14</v>
          </cell>
          <cell r="BF596">
            <v>0</v>
          </cell>
          <cell r="BG596">
            <v>0</v>
          </cell>
          <cell r="BH596">
            <v>0</v>
          </cell>
          <cell r="BI596">
            <v>0</v>
          </cell>
          <cell r="BJ596">
            <v>0</v>
          </cell>
          <cell r="BK596">
            <v>0</v>
          </cell>
          <cell r="BL596">
            <v>0</v>
          </cell>
          <cell r="BM596">
            <v>0</v>
          </cell>
          <cell r="BN596"/>
          <cell r="BO596"/>
        </row>
        <row r="597">
          <cell r="R597"/>
          <cell r="S597" t="str">
            <v>Préstamos y anticipos BP</v>
          </cell>
          <cell r="AI597">
            <v>29702750</v>
          </cell>
          <cell r="AM597">
            <v>30204478</v>
          </cell>
          <cell r="AN597">
            <v>30346023</v>
          </cell>
          <cell r="AO597">
            <v>30007110</v>
          </cell>
          <cell r="AP597">
            <v>29842583</v>
          </cell>
          <cell r="AQ597">
            <v>30165576</v>
          </cell>
          <cell r="AR597">
            <v>30577002</v>
          </cell>
          <cell r="AS597">
            <v>31423751</v>
          </cell>
          <cell r="AT597">
            <v>32141970</v>
          </cell>
          <cell r="AU597">
            <v>32753219</v>
          </cell>
          <cell r="AV597">
            <v>32820021</v>
          </cell>
          <cell r="AW597">
            <v>33391421</v>
          </cell>
          <cell r="AX597">
            <v>33544368</v>
          </cell>
          <cell r="AY597">
            <v>34158559</v>
          </cell>
          <cell r="AZ597">
            <v>34489667</v>
          </cell>
          <cell r="BA597">
            <v>35361153</v>
          </cell>
          <cell r="BB597">
            <v>35328539</v>
          </cell>
          <cell r="BC597">
            <v>36256158</v>
          </cell>
          <cell r="BD597">
            <v>36041126</v>
          </cell>
          <cell r="BE597">
            <v>37109334</v>
          </cell>
          <cell r="BF597">
            <v>36307258.899999999</v>
          </cell>
          <cell r="BG597">
            <v>36490575</v>
          </cell>
          <cell r="BH597">
            <v>36392898.399999999</v>
          </cell>
          <cell r="BI597">
            <v>37099192.5</v>
          </cell>
          <cell r="BJ597">
            <v>36476449.399999999</v>
          </cell>
          <cell r="BK597">
            <v>38244794.700000003</v>
          </cell>
          <cell r="BL597">
            <v>38081317.700000003</v>
          </cell>
          <cell r="BM597">
            <v>39693651.299999997</v>
          </cell>
          <cell r="BN597">
            <v>576343</v>
          </cell>
          <cell r="BO597">
            <v>38244795</v>
          </cell>
        </row>
        <row r="598">
          <cell r="R598"/>
          <cell r="S598" t="str">
            <v xml:space="preserve">  Administraciones públicas (090)</v>
          </cell>
          <cell r="AI598">
            <v>795307</v>
          </cell>
          <cell r="AM598">
            <v>715007</v>
          </cell>
          <cell r="AN598">
            <v>754508</v>
          </cell>
          <cell r="AO598">
            <v>770175</v>
          </cell>
          <cell r="AP598">
            <v>705182</v>
          </cell>
          <cell r="AQ598">
            <v>469029</v>
          </cell>
          <cell r="AR598">
            <v>598579</v>
          </cell>
          <cell r="AS598">
            <v>639526</v>
          </cell>
          <cell r="AT598">
            <v>925942</v>
          </cell>
          <cell r="AU598">
            <v>924491</v>
          </cell>
          <cell r="AV598">
            <v>1305193</v>
          </cell>
          <cell r="AW598">
            <v>1444667</v>
          </cell>
          <cell r="AX598">
            <v>1583694</v>
          </cell>
          <cell r="AY598">
            <v>1440580</v>
          </cell>
          <cell r="AZ598">
            <v>1477585</v>
          </cell>
          <cell r="BA598">
            <v>1618647</v>
          </cell>
          <cell r="BB598">
            <v>1629794</v>
          </cell>
          <cell r="BC598">
            <v>1875728</v>
          </cell>
          <cell r="BD598">
            <v>2156174</v>
          </cell>
          <cell r="BE598">
            <v>2622750</v>
          </cell>
          <cell r="BF598">
            <v>2359570.4</v>
          </cell>
          <cell r="BG598">
            <v>2668151</v>
          </cell>
          <cell r="BH598">
            <v>2758800.9</v>
          </cell>
          <cell r="BI598">
            <v>2932160.6</v>
          </cell>
          <cell r="BJ598">
            <v>2464446.7999999998</v>
          </cell>
          <cell r="BK598">
            <v>2872076.92</v>
          </cell>
          <cell r="BL598">
            <v>2681226.9</v>
          </cell>
          <cell r="BM598">
            <v>2742176.5</v>
          </cell>
          <cell r="BN598"/>
          <cell r="BO598"/>
          <cell r="BP598"/>
          <cell r="BQ598">
            <v>39232236</v>
          </cell>
        </row>
        <row r="599">
          <cell r="R599"/>
          <cell r="S599" t="str">
            <v xml:space="preserve">  Otras sociedades financieras (110)</v>
          </cell>
          <cell r="AI599">
            <v>643156</v>
          </cell>
          <cell r="AM599">
            <v>1136002</v>
          </cell>
          <cell r="AN599">
            <v>1199240</v>
          </cell>
          <cell r="AO599">
            <v>1111392</v>
          </cell>
          <cell r="AP599">
            <v>1113861</v>
          </cell>
          <cell r="AQ599">
            <v>1156092</v>
          </cell>
          <cell r="AR599">
            <v>1258016</v>
          </cell>
          <cell r="AS599">
            <v>1320479</v>
          </cell>
          <cell r="AT599">
            <v>1302673</v>
          </cell>
          <cell r="AU599">
            <v>1352551</v>
          </cell>
          <cell r="AV599">
            <v>1108178</v>
          </cell>
          <cell r="AW599">
            <v>1131631</v>
          </cell>
          <cell r="AX599">
            <v>1178433</v>
          </cell>
          <cell r="AY599">
            <v>1335052</v>
          </cell>
          <cell r="AZ599">
            <v>1514241</v>
          </cell>
          <cell r="BA599">
            <v>1657634</v>
          </cell>
          <cell r="BB599">
            <v>1681572</v>
          </cell>
          <cell r="BC599">
            <v>2047432</v>
          </cell>
          <cell r="BD599">
            <v>1827700</v>
          </cell>
          <cell r="BE599">
            <v>1745640</v>
          </cell>
          <cell r="BF599">
            <v>1559914.7</v>
          </cell>
          <cell r="BG599">
            <v>1584716</v>
          </cell>
          <cell r="BH599">
            <v>1545715.7</v>
          </cell>
          <cell r="BI599">
            <v>1381211</v>
          </cell>
          <cell r="BJ599">
            <v>1429853.5</v>
          </cell>
          <cell r="BK599">
            <v>1447111.96</v>
          </cell>
          <cell r="BL599">
            <v>1343922.6</v>
          </cell>
          <cell r="BM599">
            <v>1352499.5</v>
          </cell>
          <cell r="BN599"/>
          <cell r="BO599"/>
          <cell r="BP599"/>
          <cell r="BQ599">
            <v>461415</v>
          </cell>
          <cell r="BU599"/>
        </row>
        <row r="600">
          <cell r="R600"/>
          <cell r="S600" t="str">
            <v xml:space="preserve">  Sociedades no financieras (120)</v>
          </cell>
          <cell r="AI600">
            <v>9978689</v>
          </cell>
          <cell r="AM600">
            <v>10682563</v>
          </cell>
          <cell r="AN600">
            <v>10966156</v>
          </cell>
          <cell r="AO600">
            <v>10734332</v>
          </cell>
          <cell r="AP600">
            <v>10829682</v>
          </cell>
          <cell r="AQ600">
            <v>11344861</v>
          </cell>
          <cell r="AR600">
            <v>11491697</v>
          </cell>
          <cell r="AS600">
            <v>12330079</v>
          </cell>
          <cell r="AT600">
            <v>12855909</v>
          </cell>
          <cell r="AU600">
            <v>13421200</v>
          </cell>
          <cell r="AV600">
            <v>13443366</v>
          </cell>
          <cell r="AW600">
            <v>13639809</v>
          </cell>
          <cell r="AX600">
            <v>13675166</v>
          </cell>
          <cell r="AY600">
            <v>14126698</v>
          </cell>
          <cell r="AZ600">
            <v>14277940</v>
          </cell>
          <cell r="BA600">
            <v>14483087</v>
          </cell>
          <cell r="BB600">
            <v>14582464</v>
          </cell>
          <cell r="BC600">
            <v>15119778</v>
          </cell>
          <cell r="BD600">
            <v>15111722</v>
          </cell>
          <cell r="BE600">
            <v>15601240</v>
          </cell>
          <cell r="BF600">
            <v>15691899.9</v>
          </cell>
          <cell r="BG600">
            <v>15659027</v>
          </cell>
          <cell r="BH600">
            <v>15600550.800000001</v>
          </cell>
          <cell r="BI600">
            <v>15886476.1</v>
          </cell>
          <cell r="BJ600">
            <v>15909349</v>
          </cell>
          <cell r="BK600">
            <v>17151013.280000001</v>
          </cell>
          <cell r="BL600">
            <v>17177995.100000001</v>
          </cell>
          <cell r="BM600">
            <v>18052318</v>
          </cell>
          <cell r="BN600"/>
          <cell r="BO600"/>
          <cell r="BP600"/>
          <cell r="BQ600">
            <v>970884</v>
          </cell>
          <cell r="BU600"/>
        </row>
        <row r="601">
          <cell r="R601"/>
          <cell r="S601" t="str">
            <v xml:space="preserve">  Hogares (130)</v>
          </cell>
          <cell r="AI601">
            <v>18285598</v>
          </cell>
          <cell r="AM601">
            <v>17670906</v>
          </cell>
          <cell r="AN601">
            <v>17426119</v>
          </cell>
          <cell r="AO601">
            <v>17391211</v>
          </cell>
          <cell r="AP601">
            <v>17193858</v>
          </cell>
          <cell r="AQ601">
            <v>17195594</v>
          </cell>
          <cell r="AR601">
            <v>17228710</v>
          </cell>
          <cell r="AS601">
            <v>17133667</v>
          </cell>
          <cell r="AT601">
            <v>17057446</v>
          </cell>
          <cell r="AU601">
            <v>17054977</v>
          </cell>
          <cell r="AV601">
            <v>16963284</v>
          </cell>
          <cell r="AW601">
            <v>17175314</v>
          </cell>
          <cell r="AX601">
            <v>17107075</v>
          </cell>
          <cell r="AY601">
            <v>17256229</v>
          </cell>
          <cell r="AZ601">
            <v>17219901</v>
          </cell>
          <cell r="BA601">
            <v>17601785</v>
          </cell>
          <cell r="BB601">
            <v>17434709</v>
          </cell>
          <cell r="BC601">
            <v>17213220</v>
          </cell>
          <cell r="BD601">
            <v>16945530</v>
          </cell>
          <cell r="BE601">
            <v>17139704</v>
          </cell>
          <cell r="BF601">
            <v>16695873.9</v>
          </cell>
          <cell r="BG601">
            <v>16578681</v>
          </cell>
          <cell r="BH601">
            <v>16487831</v>
          </cell>
          <cell r="BI601">
            <v>16899344.800000001</v>
          </cell>
          <cell r="BJ601">
            <v>16672800.1</v>
          </cell>
          <cell r="BK601">
            <v>16774592.539999999</v>
          </cell>
          <cell r="BL601">
            <v>16878173.100000001</v>
          </cell>
          <cell r="BM601">
            <v>17546657.300000001</v>
          </cell>
          <cell r="BN601"/>
          <cell r="BO601"/>
          <cell r="BP601"/>
          <cell r="BQ601">
            <v>572344</v>
          </cell>
          <cell r="BU601"/>
        </row>
        <row r="602">
          <cell r="R602"/>
          <cell r="AM602"/>
          <cell r="AN602"/>
          <cell r="AO602"/>
          <cell r="AP602"/>
          <cell r="AQ602"/>
          <cell r="AR602"/>
          <cell r="AS602"/>
          <cell r="AT602"/>
          <cell r="AU602"/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/>
          <cell r="BG602"/>
          <cell r="BH602"/>
          <cell r="BI602"/>
          <cell r="BJ602"/>
          <cell r="BK602"/>
          <cell r="BL602"/>
          <cell r="BM602"/>
          <cell r="BN602"/>
          <cell r="BO602"/>
          <cell r="BQ602">
            <v>690</v>
          </cell>
          <cell r="BU602">
            <v>573034</v>
          </cell>
          <cell r="BV602">
            <v>-0.2</v>
          </cell>
        </row>
        <row r="603">
          <cell r="R603"/>
          <cell r="AM603"/>
          <cell r="AN603"/>
          <cell r="AO603"/>
          <cell r="AP603"/>
          <cell r="AQ603"/>
          <cell r="AR603"/>
          <cell r="AS603"/>
          <cell r="AT603"/>
          <cell r="AU603"/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/>
          <cell r="BG603"/>
          <cell r="BH603"/>
          <cell r="BI603"/>
          <cell r="BJ603"/>
          <cell r="BK603"/>
          <cell r="BL603"/>
          <cell r="BM603"/>
          <cell r="BN603"/>
          <cell r="BO603"/>
          <cell r="BQ603">
            <v>41237569</v>
          </cell>
          <cell r="BU603">
            <v>-0.3</v>
          </cell>
        </row>
        <row r="604">
          <cell r="R604"/>
          <cell r="AM604">
            <v>715007</v>
          </cell>
          <cell r="AN604"/>
          <cell r="AO604"/>
          <cell r="AP604"/>
          <cell r="AQ604">
            <v>469029</v>
          </cell>
          <cell r="AR604"/>
          <cell r="AS604"/>
          <cell r="AT604"/>
          <cell r="AU604">
            <v>924491</v>
          </cell>
          <cell r="AV604"/>
          <cell r="AW604">
            <v>1444667</v>
          </cell>
          <cell r="AX604"/>
          <cell r="AY604">
            <v>1440580</v>
          </cell>
          <cell r="AZ604"/>
          <cell r="BA604">
            <v>1618647</v>
          </cell>
          <cell r="BB604"/>
          <cell r="BC604">
            <v>1875728</v>
          </cell>
          <cell r="BD604"/>
          <cell r="BE604">
            <v>2622750</v>
          </cell>
          <cell r="BF604"/>
          <cell r="BG604">
            <v>2668151</v>
          </cell>
          <cell r="BH604"/>
          <cell r="BI604">
            <v>2932161</v>
          </cell>
          <cell r="BJ604"/>
          <cell r="BK604">
            <v>2872077</v>
          </cell>
          <cell r="BL604"/>
          <cell r="BM604">
            <v>2742176</v>
          </cell>
          <cell r="BN604"/>
          <cell r="BO604"/>
          <cell r="BQ604">
            <v>383400</v>
          </cell>
          <cell r="BU604"/>
        </row>
        <row r="605">
          <cell r="R605"/>
          <cell r="AM605">
            <v>980082</v>
          </cell>
          <cell r="AN605"/>
          <cell r="AO605"/>
          <cell r="AP605"/>
          <cell r="AQ605">
            <v>920022</v>
          </cell>
          <cell r="AR605"/>
          <cell r="AS605"/>
          <cell r="AT605"/>
          <cell r="AU605">
            <v>1035027</v>
          </cell>
          <cell r="AV605"/>
          <cell r="AW605">
            <v>783173</v>
          </cell>
          <cell r="AX605"/>
          <cell r="AY605">
            <v>985369</v>
          </cell>
          <cell r="AZ605"/>
          <cell r="BA605">
            <v>1186073</v>
          </cell>
          <cell r="BB605"/>
          <cell r="BC605">
            <v>1619907</v>
          </cell>
          <cell r="BD605"/>
          <cell r="BE605">
            <v>1309191</v>
          </cell>
          <cell r="BF605"/>
          <cell r="BG605">
            <v>1144577</v>
          </cell>
          <cell r="BH605"/>
          <cell r="BI605">
            <v>1381211</v>
          </cell>
          <cell r="BJ605"/>
          <cell r="BK605">
            <v>995306</v>
          </cell>
          <cell r="BL605"/>
          <cell r="BM605">
            <v>891084</v>
          </cell>
          <cell r="BO605"/>
          <cell r="BQ605">
            <v>38480</v>
          </cell>
          <cell r="BU605"/>
        </row>
        <row r="606">
          <cell r="R606"/>
          <cell r="AM606">
            <v>10682563</v>
          </cell>
          <cell r="AN606"/>
          <cell r="AO606"/>
          <cell r="AP606"/>
          <cell r="AQ606">
            <v>11344861</v>
          </cell>
          <cell r="AR606"/>
          <cell r="AS606"/>
          <cell r="AT606"/>
          <cell r="AU606">
            <v>13421200</v>
          </cell>
          <cell r="AV606"/>
          <cell r="AW606">
            <v>13639809</v>
          </cell>
          <cell r="AX606"/>
          <cell r="AY606">
            <v>14126698</v>
          </cell>
          <cell r="AZ606"/>
          <cell r="BA606">
            <v>14483087</v>
          </cell>
          <cell r="BB606"/>
          <cell r="BC606">
            <v>15119778</v>
          </cell>
          <cell r="BD606"/>
          <cell r="BE606">
            <v>15601240</v>
          </cell>
          <cell r="BF606"/>
          <cell r="BG606">
            <v>15659027</v>
          </cell>
          <cell r="BH606"/>
          <cell r="BI606">
            <v>15886476</v>
          </cell>
          <cell r="BJ606"/>
          <cell r="BK606">
            <v>17151013</v>
          </cell>
          <cell r="BL606"/>
          <cell r="BM606">
            <v>18052318</v>
          </cell>
          <cell r="BN606"/>
          <cell r="BO606"/>
          <cell r="BQ606">
            <v>1412729</v>
          </cell>
          <cell r="BU606">
            <v>1834609</v>
          </cell>
        </row>
        <row r="607">
          <cell r="R607"/>
          <cell r="AM607">
            <v>17670906</v>
          </cell>
          <cell r="AN607"/>
          <cell r="AO607"/>
          <cell r="AP607"/>
          <cell r="AQ607">
            <v>17195594</v>
          </cell>
          <cell r="AR607"/>
          <cell r="AS607"/>
          <cell r="AT607"/>
          <cell r="AU607">
            <v>17054977</v>
          </cell>
          <cell r="AV607"/>
          <cell r="AW607">
            <v>17175314</v>
          </cell>
          <cell r="AX607"/>
          <cell r="AY607">
            <v>17256229</v>
          </cell>
          <cell r="AZ607"/>
          <cell r="BA607">
            <v>17601785</v>
          </cell>
          <cell r="BB607"/>
          <cell r="BC607">
            <v>17213220</v>
          </cell>
          <cell r="BD607"/>
          <cell r="BE607">
            <v>17139704</v>
          </cell>
          <cell r="BF607"/>
          <cell r="BG607">
            <v>16578681</v>
          </cell>
          <cell r="BH607"/>
          <cell r="BI607">
            <v>16899345</v>
          </cell>
          <cell r="BJ607"/>
          <cell r="BK607">
            <v>16774593</v>
          </cell>
          <cell r="BL607"/>
          <cell r="BM607">
            <v>17546658</v>
          </cell>
          <cell r="BN607"/>
          <cell r="BO607"/>
          <cell r="BU607">
            <v>-0.3</v>
          </cell>
        </row>
        <row r="608">
          <cell r="R608"/>
          <cell r="AM608"/>
          <cell r="AN608"/>
          <cell r="AO608"/>
          <cell r="AP608"/>
          <cell r="AQ608"/>
          <cell r="AR608"/>
          <cell r="AS608"/>
          <cell r="AT608"/>
          <cell r="AU608"/>
          <cell r="AV608"/>
          <cell r="AW608"/>
          <cell r="AX608"/>
          <cell r="AY608"/>
          <cell r="AZ608"/>
          <cell r="BA608"/>
          <cell r="BB608"/>
          <cell r="BC608"/>
          <cell r="BD608"/>
          <cell r="BE608"/>
          <cell r="BF608"/>
          <cell r="BG608">
            <v>36050436</v>
          </cell>
          <cell r="BH608"/>
          <cell r="BI608">
            <v>37099192.5</v>
          </cell>
          <cell r="BJ608"/>
          <cell r="BK608">
            <v>37792988.740000002</v>
          </cell>
          <cell r="BL608"/>
          <cell r="BM608">
            <v>39232235.799999997</v>
          </cell>
          <cell r="BN608">
            <v>37792989</v>
          </cell>
          <cell r="BO608">
            <v>0</v>
          </cell>
          <cell r="BU608"/>
        </row>
        <row r="609">
          <cell r="R609"/>
          <cell r="AM609">
            <v>0</v>
          </cell>
          <cell r="AN609">
            <v>754508</v>
          </cell>
          <cell r="AO609">
            <v>770175</v>
          </cell>
          <cell r="AP609">
            <v>705182</v>
          </cell>
          <cell r="AQ609">
            <v>0</v>
          </cell>
          <cell r="AR609">
            <v>598579</v>
          </cell>
          <cell r="AS609">
            <v>639526</v>
          </cell>
          <cell r="AT609">
            <v>925942</v>
          </cell>
          <cell r="AU609">
            <v>0</v>
          </cell>
          <cell r="AV609">
            <v>1305193</v>
          </cell>
          <cell r="AW609">
            <v>0</v>
          </cell>
          <cell r="AX609">
            <v>1583694</v>
          </cell>
          <cell r="AY609">
            <v>0</v>
          </cell>
          <cell r="AZ609">
            <v>1477585</v>
          </cell>
          <cell r="BA609">
            <v>0</v>
          </cell>
          <cell r="BB609">
            <v>1629794</v>
          </cell>
          <cell r="BC609">
            <v>0</v>
          </cell>
          <cell r="BD609">
            <v>2156174</v>
          </cell>
          <cell r="BE609">
            <v>0</v>
          </cell>
          <cell r="BF609">
            <v>2359570.4</v>
          </cell>
          <cell r="BG609">
            <v>0</v>
          </cell>
          <cell r="BH609">
            <v>2758800.9</v>
          </cell>
          <cell r="BI609">
            <v>-0.4</v>
          </cell>
          <cell r="BJ609">
            <v>2464446.7999999998</v>
          </cell>
          <cell r="BK609">
            <v>-0.08</v>
          </cell>
          <cell r="BL609">
            <v>2681226.9</v>
          </cell>
          <cell r="BM609">
            <v>0.5</v>
          </cell>
          <cell r="BN609" t="str">
            <v>OK</v>
          </cell>
          <cell r="BO609" t="str">
            <v>OK</v>
          </cell>
          <cell r="BQ609">
            <v>43072178</v>
          </cell>
        </row>
        <row r="610">
          <cell r="R610"/>
          <cell r="AM610">
            <v>0</v>
          </cell>
          <cell r="AN610">
            <v>1199240</v>
          </cell>
          <cell r="AO610">
            <v>1111392</v>
          </cell>
          <cell r="AP610">
            <v>1113861</v>
          </cell>
          <cell r="AQ610">
            <v>236070</v>
          </cell>
          <cell r="AR610">
            <v>1258016</v>
          </cell>
          <cell r="AS610">
            <v>1320479</v>
          </cell>
          <cell r="AT610">
            <v>1302673</v>
          </cell>
          <cell r="AU610">
            <v>317524</v>
          </cell>
          <cell r="AV610">
            <v>1108178</v>
          </cell>
          <cell r="AW610">
            <v>348458</v>
          </cell>
          <cell r="AX610">
            <v>1178433</v>
          </cell>
          <cell r="AY610">
            <v>349683</v>
          </cell>
          <cell r="AZ610">
            <v>1514241</v>
          </cell>
          <cell r="BA610">
            <v>471561</v>
          </cell>
          <cell r="BB610">
            <v>1681572</v>
          </cell>
          <cell r="BC610">
            <v>427525</v>
          </cell>
          <cell r="BD610">
            <v>1827700</v>
          </cell>
          <cell r="BE610">
            <v>436449</v>
          </cell>
          <cell r="BF610">
            <v>1559914.7</v>
          </cell>
          <cell r="BG610">
            <v>440139</v>
          </cell>
          <cell r="BH610">
            <v>1545715.7</v>
          </cell>
          <cell r="BI610">
            <v>0</v>
          </cell>
          <cell r="BJ610">
            <v>1429853.5</v>
          </cell>
          <cell r="BK610">
            <v>451805.96</v>
          </cell>
          <cell r="BL610">
            <v>1343922.6</v>
          </cell>
          <cell r="BM610">
            <v>461415.5</v>
          </cell>
          <cell r="BN610" t="str">
            <v>OK</v>
          </cell>
          <cell r="BO610" t="str">
            <v>OK</v>
          </cell>
          <cell r="BQ610">
            <v>767200.82</v>
          </cell>
        </row>
        <row r="611">
          <cell r="R611"/>
          <cell r="AM611">
            <v>0</v>
          </cell>
          <cell r="AN611">
            <v>10966156</v>
          </cell>
          <cell r="AO611">
            <v>10734332</v>
          </cell>
          <cell r="AP611">
            <v>10829682</v>
          </cell>
          <cell r="AQ611">
            <v>0</v>
          </cell>
          <cell r="AR611">
            <v>11491697</v>
          </cell>
          <cell r="AS611">
            <v>12330079</v>
          </cell>
          <cell r="AT611">
            <v>12855909</v>
          </cell>
          <cell r="AU611">
            <v>0</v>
          </cell>
          <cell r="AV611">
            <v>13443366</v>
          </cell>
          <cell r="AW611">
            <v>0</v>
          </cell>
          <cell r="AX611">
            <v>13675166</v>
          </cell>
          <cell r="AY611">
            <v>0</v>
          </cell>
          <cell r="AZ611">
            <v>14277940</v>
          </cell>
          <cell r="BA611">
            <v>0</v>
          </cell>
          <cell r="BB611">
            <v>14582464</v>
          </cell>
          <cell r="BC611">
            <v>0</v>
          </cell>
          <cell r="BD611">
            <v>15111722</v>
          </cell>
          <cell r="BE611">
            <v>0</v>
          </cell>
          <cell r="BF611">
            <v>15691899.9</v>
          </cell>
          <cell r="BG611">
            <v>0</v>
          </cell>
          <cell r="BH611">
            <v>15600550.800000001</v>
          </cell>
          <cell r="BI611">
            <v>0.1</v>
          </cell>
          <cell r="BJ611">
            <v>15909349</v>
          </cell>
          <cell r="BK611">
            <v>0.28000000000000003</v>
          </cell>
          <cell r="BL611">
            <v>17177995.100000001</v>
          </cell>
          <cell r="BM611">
            <v>0</v>
          </cell>
          <cell r="BN611" t="str">
            <v>OK</v>
          </cell>
          <cell r="BO611" t="str">
            <v>OK</v>
          </cell>
          <cell r="BQ611">
            <v>1.78E-2</v>
          </cell>
        </row>
        <row r="612">
          <cell r="R612"/>
          <cell r="AM612">
            <v>0</v>
          </cell>
          <cell r="AN612">
            <v>17426119</v>
          </cell>
          <cell r="AO612">
            <v>17391211</v>
          </cell>
          <cell r="AP612">
            <v>17193858</v>
          </cell>
          <cell r="AQ612">
            <v>0</v>
          </cell>
          <cell r="AR612">
            <v>17228710</v>
          </cell>
          <cell r="AS612">
            <v>17133667</v>
          </cell>
          <cell r="AT612">
            <v>17057446</v>
          </cell>
          <cell r="AU612">
            <v>0</v>
          </cell>
          <cell r="AV612">
            <v>16963284</v>
          </cell>
          <cell r="AW612">
            <v>0</v>
          </cell>
          <cell r="AX612">
            <v>17107075</v>
          </cell>
          <cell r="AY612">
            <v>0</v>
          </cell>
          <cell r="AZ612">
            <v>17219901</v>
          </cell>
          <cell r="BA612">
            <v>0</v>
          </cell>
          <cell r="BB612">
            <v>17434709</v>
          </cell>
          <cell r="BC612">
            <v>0</v>
          </cell>
          <cell r="BD612">
            <v>16945530</v>
          </cell>
          <cell r="BE612">
            <v>0</v>
          </cell>
          <cell r="BF612">
            <v>16695873.9</v>
          </cell>
          <cell r="BG612">
            <v>0</v>
          </cell>
          <cell r="BH612">
            <v>16487831</v>
          </cell>
          <cell r="BI612">
            <v>-0.2</v>
          </cell>
          <cell r="BJ612">
            <v>16672800.1</v>
          </cell>
          <cell r="BK612">
            <v>-0.46</v>
          </cell>
          <cell r="BL612">
            <v>16878173.100000001</v>
          </cell>
          <cell r="BM612">
            <v>-0.7</v>
          </cell>
          <cell r="BN612" t="str">
            <v>OK</v>
          </cell>
          <cell r="BO612" t="str">
            <v>OK</v>
          </cell>
        </row>
        <row r="613">
          <cell r="R613"/>
          <cell r="AM613"/>
          <cell r="BO613"/>
        </row>
        <row r="614">
          <cell r="R614"/>
          <cell r="AI614"/>
          <cell r="BO614"/>
        </row>
        <row r="615">
          <cell r="R615"/>
          <cell r="BO615"/>
        </row>
        <row r="616">
          <cell r="BN616"/>
          <cell r="BO616"/>
        </row>
        <row r="617">
          <cell r="R617"/>
          <cell r="S617" t="str">
            <v>Comprobaciones con Datos Reservados</v>
          </cell>
          <cell r="T617"/>
          <cell r="U617"/>
          <cell r="V617"/>
          <cell r="BO617"/>
        </row>
        <row r="618">
          <cell r="R618" t="str">
            <v>icb</v>
          </cell>
          <cell r="S618" t="str">
            <v>Inversión Crediticia Bruta</v>
          </cell>
          <cell r="U618">
            <v>0</v>
          </cell>
          <cell r="V618">
            <v>33587523</v>
          </cell>
          <cell r="W618">
            <v>33069938</v>
          </cell>
          <cell r="X618">
            <v>32973685</v>
          </cell>
          <cell r="Y618">
            <v>33044079</v>
          </cell>
          <cell r="Z618">
            <v>32884266</v>
          </cell>
          <cell r="AA618">
            <v>32351525</v>
          </cell>
          <cell r="AB618">
            <v>32176819</v>
          </cell>
          <cell r="AC618">
            <v>31414903</v>
          </cell>
          <cell r="AD618">
            <v>31144177</v>
          </cell>
          <cell r="AE618">
            <v>31275127</v>
          </cell>
          <cell r="AF618">
            <v>31548882</v>
          </cell>
          <cell r="AG618">
            <v>31832650</v>
          </cell>
          <cell r="AH618">
            <v>31452714</v>
          </cell>
          <cell r="AI618">
            <v>31549396</v>
          </cell>
          <cell r="AJ618">
            <v>31580050</v>
          </cell>
          <cell r="AK618">
            <v>31439976</v>
          </cell>
          <cell r="AL618">
            <v>31342332</v>
          </cell>
          <cell r="AM618">
            <v>31585013</v>
          </cell>
          <cell r="AN618">
            <v>31727616</v>
          </cell>
          <cell r="AO618">
            <v>31438542</v>
          </cell>
          <cell r="AP618">
            <v>31234401</v>
          </cell>
          <cell r="AQ618">
            <v>31522642</v>
          </cell>
          <cell r="AR618">
            <v>31906816</v>
          </cell>
          <cell r="AS618">
            <v>32888282</v>
          </cell>
          <cell r="AT618">
            <v>33590524</v>
          </cell>
          <cell r="AU618">
            <v>34204123</v>
          </cell>
          <cell r="AV618">
            <v>34363255</v>
          </cell>
          <cell r="AW618">
            <v>34927589</v>
          </cell>
          <cell r="AX618">
            <v>35035803</v>
          </cell>
          <cell r="AY618">
            <v>35584965</v>
          </cell>
          <cell r="AZ618">
            <v>35848622</v>
          </cell>
          <cell r="BA618">
            <v>36721980</v>
          </cell>
          <cell r="BB618">
            <v>36677596</v>
          </cell>
          <cell r="BC618">
            <v>37556635</v>
          </cell>
          <cell r="BD618">
            <v>37363882</v>
          </cell>
          <cell r="BE618">
            <v>38361952</v>
          </cell>
          <cell r="BF618">
            <v>37566962</v>
          </cell>
          <cell r="BG618">
            <v>37761091</v>
          </cell>
          <cell r="BH618">
            <v>37660848</v>
          </cell>
          <cell r="BI618">
            <v>38403047</v>
          </cell>
          <cell r="BJ618">
            <v>37905014</v>
          </cell>
          <cell r="BK618">
            <v>39370730</v>
          </cell>
          <cell r="BL618">
            <v>39615079</v>
          </cell>
          <cell r="BM618">
            <v>41237570</v>
          </cell>
          <cell r="BN618"/>
          <cell r="BO618"/>
        </row>
        <row r="619">
          <cell r="R619" t="str">
            <v xml:space="preserve">10202011     </v>
          </cell>
          <cell r="S619" t="str">
            <v>Simultaneas activas</v>
          </cell>
          <cell r="U619">
            <v>0</v>
          </cell>
          <cell r="V619">
            <v>3241450</v>
          </cell>
          <cell r="W619">
            <v>2924</v>
          </cell>
          <cell r="X619">
            <v>177935</v>
          </cell>
          <cell r="Y619">
            <v>226603</v>
          </cell>
          <cell r="Z619">
            <v>0</v>
          </cell>
          <cell r="AA619">
            <v>380073</v>
          </cell>
          <cell r="AB619">
            <v>829059</v>
          </cell>
          <cell r="AC619">
            <v>632224</v>
          </cell>
          <cell r="AD619">
            <v>623374</v>
          </cell>
          <cell r="AE619">
            <v>339640</v>
          </cell>
          <cell r="AF619">
            <v>0</v>
          </cell>
          <cell r="AG619">
            <v>0</v>
          </cell>
          <cell r="AH619">
            <v>319486</v>
          </cell>
          <cell r="AI619">
            <v>0</v>
          </cell>
          <cell r="AJ619">
            <v>0</v>
          </cell>
          <cell r="AK619">
            <v>206605</v>
          </cell>
          <cell r="AL619">
            <v>0</v>
          </cell>
          <cell r="AM619">
            <v>0</v>
          </cell>
          <cell r="AN619">
            <v>0</v>
          </cell>
          <cell r="AO619">
            <v>204655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299452</v>
          </cell>
          <cell r="BL619">
            <v>0</v>
          </cell>
          <cell r="BM619">
            <v>0</v>
          </cell>
          <cell r="BN619"/>
          <cell r="BO619"/>
        </row>
        <row r="620">
          <cell r="R620" t="str">
            <v>CCORPNET</v>
          </cell>
          <cell r="S620" t="str">
            <v>Cartera corporativa</v>
          </cell>
          <cell r="U620">
            <v>0</v>
          </cell>
          <cell r="V620">
            <v>0</v>
          </cell>
          <cell r="W620">
            <v>0</v>
          </cell>
          <cell r="X620">
            <v>51152</v>
          </cell>
          <cell r="Y620">
            <v>103539</v>
          </cell>
          <cell r="Z620">
            <v>117569</v>
          </cell>
          <cell r="AA620">
            <v>139894</v>
          </cell>
          <cell r="AB620">
            <v>140812</v>
          </cell>
          <cell r="AC620">
            <v>141189</v>
          </cell>
          <cell r="AD620">
            <v>200702</v>
          </cell>
          <cell r="AE620">
            <v>274984</v>
          </cell>
          <cell r="AF620">
            <v>345126</v>
          </cell>
          <cell r="AG620">
            <v>442585</v>
          </cell>
          <cell r="AH620">
            <v>467811</v>
          </cell>
          <cell r="AI620">
            <v>495162</v>
          </cell>
          <cell r="AJ620">
            <v>276331</v>
          </cell>
          <cell r="AK620">
            <v>269807</v>
          </cell>
          <cell r="AL620">
            <v>278331</v>
          </cell>
          <cell r="AM620">
            <v>308478</v>
          </cell>
          <cell r="AN620">
            <v>340584</v>
          </cell>
          <cell r="AO620">
            <v>396483</v>
          </cell>
          <cell r="AP620">
            <v>388095</v>
          </cell>
          <cell r="AQ620">
            <v>400542</v>
          </cell>
          <cell r="AR620">
            <v>387260</v>
          </cell>
          <cell r="AS620">
            <v>459725</v>
          </cell>
          <cell r="AT620">
            <v>469355</v>
          </cell>
          <cell r="AU620">
            <v>473888</v>
          </cell>
          <cell r="AV620">
            <v>459931</v>
          </cell>
          <cell r="AW620">
            <v>467172</v>
          </cell>
          <cell r="AX620">
            <v>460533</v>
          </cell>
          <cell r="AY620">
            <v>491241</v>
          </cell>
          <cell r="AZ620">
            <v>496566</v>
          </cell>
          <cell r="BA620">
            <v>526094</v>
          </cell>
          <cell r="BB620">
            <v>546695</v>
          </cell>
          <cell r="BC620">
            <v>606815</v>
          </cell>
          <cell r="BD620">
            <v>647260</v>
          </cell>
          <cell r="BE620">
            <v>647570</v>
          </cell>
          <cell r="BF620">
            <v>656170</v>
          </cell>
          <cell r="BG620">
            <v>694172</v>
          </cell>
          <cell r="BH620">
            <v>687330</v>
          </cell>
          <cell r="BI620">
            <v>767919</v>
          </cell>
          <cell r="BJ620">
            <v>861482</v>
          </cell>
          <cell r="BK620">
            <v>858281</v>
          </cell>
          <cell r="BL620">
            <v>968906</v>
          </cell>
          <cell r="BM620">
            <v>970884</v>
          </cell>
          <cell r="BN620"/>
          <cell r="BO620"/>
        </row>
        <row r="621">
          <cell r="R621"/>
          <cell r="U621">
            <v>0</v>
          </cell>
          <cell r="V621">
            <v>32180</v>
          </cell>
          <cell r="W621">
            <v>7561</v>
          </cell>
          <cell r="X621">
            <v>-127171</v>
          </cell>
          <cell r="Y621">
            <v>-17845</v>
          </cell>
          <cell r="Z621">
            <v>237426</v>
          </cell>
          <cell r="AA621">
            <v>-273019</v>
          </cell>
          <cell r="AB621">
            <v>-721412</v>
          </cell>
          <cell r="AC621">
            <v>-523951</v>
          </cell>
          <cell r="AD621">
            <v>-503624</v>
          </cell>
          <cell r="AE621">
            <v>-194453</v>
          </cell>
          <cell r="AF621">
            <v>180634</v>
          </cell>
          <cell r="AG621">
            <v>236211</v>
          </cell>
          <cell r="AH621">
            <v>-70566</v>
          </cell>
          <cell r="AI621">
            <v>274748</v>
          </cell>
          <cell r="AJ621">
            <v>0</v>
          </cell>
          <cell r="AK621">
            <v>-206605</v>
          </cell>
          <cell r="AL621">
            <v>0</v>
          </cell>
          <cell r="AM621">
            <v>-25</v>
          </cell>
          <cell r="AN621">
            <v>0</v>
          </cell>
          <cell r="AO621">
            <v>-204655</v>
          </cell>
          <cell r="AP621">
            <v>-1</v>
          </cell>
          <cell r="AQ621">
            <v>0</v>
          </cell>
          <cell r="AR621">
            <v>-1</v>
          </cell>
          <cell r="AS621">
            <v>3</v>
          </cell>
          <cell r="AT621">
            <v>-1</v>
          </cell>
          <cell r="AU621">
            <v>-2</v>
          </cell>
          <cell r="AV621">
            <v>0</v>
          </cell>
          <cell r="AW621">
            <v>-1</v>
          </cell>
          <cell r="AX621">
            <v>-2</v>
          </cell>
          <cell r="AY621">
            <v>0</v>
          </cell>
          <cell r="AZ621">
            <v>0</v>
          </cell>
          <cell r="BA621">
            <v>0</v>
          </cell>
          <cell r="BB621">
            <v>1</v>
          </cell>
          <cell r="BC621">
            <v>1</v>
          </cell>
          <cell r="BD621">
            <v>-3</v>
          </cell>
          <cell r="BE621">
            <v>1</v>
          </cell>
          <cell r="BF621">
            <v>0</v>
          </cell>
          <cell r="BG621">
            <v>-2</v>
          </cell>
          <cell r="BH621">
            <v>0</v>
          </cell>
          <cell r="BI621">
            <v>0</v>
          </cell>
          <cell r="BJ621">
            <v>-1</v>
          </cell>
          <cell r="BK621">
            <v>-1</v>
          </cell>
          <cell r="BL621">
            <v>1</v>
          </cell>
          <cell r="BM621">
            <v>-1</v>
          </cell>
          <cell r="BN621"/>
          <cell r="BO621"/>
        </row>
        <row r="622">
          <cell r="R622" t="str">
            <v>icn</v>
          </cell>
          <cell r="S622" t="str">
            <v>Inversión Crediticia Sana</v>
          </cell>
          <cell r="U622">
            <v>0</v>
          </cell>
          <cell r="V622">
            <v>27259166</v>
          </cell>
          <cell r="W622">
            <v>27210282</v>
          </cell>
          <cell r="X622">
            <v>27216141</v>
          </cell>
          <cell r="Y622">
            <v>27454600</v>
          </cell>
          <cell r="Z622">
            <v>27423359</v>
          </cell>
          <cell r="AA622">
            <v>27166750</v>
          </cell>
          <cell r="AB622">
            <v>27127174</v>
          </cell>
          <cell r="AC622">
            <v>26880451</v>
          </cell>
          <cell r="AD622">
            <v>26797355</v>
          </cell>
          <cell r="AE622">
            <v>27063913</v>
          </cell>
          <cell r="AF622">
            <v>27436629</v>
          </cell>
          <cell r="AG622">
            <v>27947351</v>
          </cell>
          <cell r="AH622">
            <v>27758015</v>
          </cell>
          <cell r="AI622">
            <v>28188806</v>
          </cell>
          <cell r="AJ622">
            <v>28412853</v>
          </cell>
          <cell r="AK622">
            <v>28702394</v>
          </cell>
          <cell r="AL622">
            <v>28710305</v>
          </cell>
          <cell r="AM622">
            <v>29126052</v>
          </cell>
          <cell r="AN622">
            <v>29362305</v>
          </cell>
          <cell r="AO622">
            <v>29232203</v>
          </cell>
          <cell r="AP622">
            <v>29123308</v>
          </cell>
          <cell r="AQ622">
            <v>29574566</v>
          </cell>
          <cell r="AR622">
            <v>30013963</v>
          </cell>
          <cell r="AS622">
            <v>31082843</v>
          </cell>
          <cell r="AT622">
            <v>31845382</v>
          </cell>
          <cell r="AU622">
            <v>32545817</v>
          </cell>
          <cell r="AV622">
            <v>32803989</v>
          </cell>
          <cell r="AW622">
            <v>33448039</v>
          </cell>
          <cell r="AX622">
            <v>33629531</v>
          </cell>
          <cell r="AY622">
            <v>34273041</v>
          </cell>
          <cell r="AZ622">
            <v>34660588</v>
          </cell>
          <cell r="BA622">
            <v>35601483</v>
          </cell>
          <cell r="BB622">
            <v>35581817</v>
          </cell>
          <cell r="BC622">
            <v>36542756</v>
          </cell>
          <cell r="BD622">
            <v>36407084</v>
          </cell>
          <cell r="BE622">
            <v>37481721</v>
          </cell>
          <cell r="BF622">
            <v>36708273</v>
          </cell>
          <cell r="BG622">
            <v>36982418</v>
          </cell>
          <cell r="BH622">
            <v>36890377</v>
          </cell>
          <cell r="BI622">
            <v>37625917</v>
          </cell>
          <cell r="BJ622">
            <v>37095759</v>
          </cell>
          <cell r="BK622">
            <v>38584346</v>
          </cell>
          <cell r="BL622">
            <v>38856080</v>
          </cell>
          <cell r="BM622">
            <v>40475130</v>
          </cell>
          <cell r="BN622"/>
          <cell r="BO622"/>
        </row>
        <row r="623">
          <cell r="R623"/>
          <cell r="U623">
            <v>0</v>
          </cell>
          <cell r="V623">
            <v>38862</v>
          </cell>
          <cell r="W623">
            <v>15031</v>
          </cell>
          <cell r="X623">
            <v>-127171</v>
          </cell>
          <cell r="Y623">
            <v>-17845</v>
          </cell>
          <cell r="Z623">
            <v>237426</v>
          </cell>
          <cell r="AA623">
            <v>-273019</v>
          </cell>
          <cell r="AB623">
            <v>-721412</v>
          </cell>
          <cell r="AC623">
            <v>-523951</v>
          </cell>
          <cell r="AD623">
            <v>-503624</v>
          </cell>
          <cell r="AE623">
            <v>-194453</v>
          </cell>
          <cell r="AF623">
            <v>180634</v>
          </cell>
          <cell r="AG623">
            <v>236211</v>
          </cell>
          <cell r="AH623">
            <v>-70566</v>
          </cell>
          <cell r="AI623">
            <v>274748</v>
          </cell>
          <cell r="AJ623">
            <v>0</v>
          </cell>
          <cell r="AK623">
            <v>-206605</v>
          </cell>
          <cell r="AL623">
            <v>0</v>
          </cell>
          <cell r="AM623">
            <v>-25</v>
          </cell>
          <cell r="AN623">
            <v>0</v>
          </cell>
          <cell r="AO623">
            <v>-204655</v>
          </cell>
          <cell r="AP623">
            <v>-1</v>
          </cell>
          <cell r="AQ623">
            <v>0</v>
          </cell>
          <cell r="AR623">
            <v>-1</v>
          </cell>
          <cell r="AS623">
            <v>2</v>
          </cell>
          <cell r="AT623">
            <v>-1</v>
          </cell>
          <cell r="AU623">
            <v>-1</v>
          </cell>
          <cell r="AV623">
            <v>1</v>
          </cell>
          <cell r="AW623">
            <v>-1</v>
          </cell>
          <cell r="AX623">
            <v>-2</v>
          </cell>
          <cell r="AY623">
            <v>0</v>
          </cell>
          <cell r="AZ623">
            <v>-1</v>
          </cell>
          <cell r="BA623">
            <v>0</v>
          </cell>
          <cell r="BB623">
            <v>0</v>
          </cell>
          <cell r="BC623">
            <v>1</v>
          </cell>
          <cell r="BD623">
            <v>-3</v>
          </cell>
          <cell r="BE623">
            <v>0</v>
          </cell>
          <cell r="BF623">
            <v>0</v>
          </cell>
          <cell r="BG623">
            <v>-1</v>
          </cell>
          <cell r="BH623">
            <v>0</v>
          </cell>
          <cell r="BI623">
            <v>0</v>
          </cell>
          <cell r="BJ623">
            <v>-1</v>
          </cell>
          <cell r="BK623">
            <v>-1</v>
          </cell>
          <cell r="BL623">
            <v>1</v>
          </cell>
          <cell r="BM623">
            <v>-1</v>
          </cell>
          <cell r="BN623"/>
          <cell r="BO623"/>
        </row>
        <row r="624">
          <cell r="R624" t="str">
            <v>ad</v>
          </cell>
          <cell r="S624" t="str">
            <v>Activos dudosos</v>
          </cell>
          <cell r="U624">
            <v>0</v>
          </cell>
          <cell r="V624">
            <v>6328357</v>
          </cell>
          <cell r="W624">
            <v>5859656</v>
          </cell>
          <cell r="X624">
            <v>5757544</v>
          </cell>
          <cell r="Y624">
            <v>5589479</v>
          </cell>
          <cell r="Z624">
            <v>5460907</v>
          </cell>
          <cell r="AA624">
            <v>5184775</v>
          </cell>
          <cell r="AB624">
            <v>5049645</v>
          </cell>
          <cell r="AC624">
            <v>4534452</v>
          </cell>
          <cell r="AD624">
            <v>4346822</v>
          </cell>
          <cell r="AE624">
            <v>4211214</v>
          </cell>
          <cell r="AF624">
            <v>4112253</v>
          </cell>
          <cell r="AG624">
            <v>3885299</v>
          </cell>
          <cell r="AH624">
            <v>3694699</v>
          </cell>
          <cell r="AI624">
            <v>3360590</v>
          </cell>
          <cell r="AJ624">
            <v>3167197</v>
          </cell>
          <cell r="AK624">
            <v>2737582</v>
          </cell>
          <cell r="AL624">
            <v>2632027</v>
          </cell>
          <cell r="AM624">
            <v>2458961</v>
          </cell>
          <cell r="AN624">
            <v>2365311</v>
          </cell>
          <cell r="AO624">
            <v>2206339</v>
          </cell>
          <cell r="AP624">
            <v>2111093</v>
          </cell>
          <cell r="AQ624">
            <v>1948076</v>
          </cell>
          <cell r="AR624">
            <v>1892853</v>
          </cell>
          <cell r="AS624">
            <v>1805438</v>
          </cell>
          <cell r="AT624">
            <v>1745142</v>
          </cell>
          <cell r="AU624">
            <v>1658306</v>
          </cell>
          <cell r="AV624">
            <v>1559266</v>
          </cell>
          <cell r="AW624">
            <v>1479550</v>
          </cell>
          <cell r="AX624">
            <v>1406273</v>
          </cell>
          <cell r="AY624">
            <v>1311925</v>
          </cell>
          <cell r="AZ624">
            <v>1188034</v>
          </cell>
          <cell r="BA624">
            <v>1120497</v>
          </cell>
          <cell r="BB624">
            <v>1095779</v>
          </cell>
          <cell r="BC624">
            <v>1013879</v>
          </cell>
          <cell r="BD624">
            <v>956797</v>
          </cell>
          <cell r="BE624">
            <v>880232</v>
          </cell>
          <cell r="BF624">
            <v>858690</v>
          </cell>
          <cell r="BG624">
            <v>778672</v>
          </cell>
          <cell r="BH624">
            <v>770471</v>
          </cell>
          <cell r="BI624">
            <v>777131</v>
          </cell>
          <cell r="BJ624">
            <v>809255</v>
          </cell>
          <cell r="BK624">
            <v>786384</v>
          </cell>
          <cell r="BL624">
            <v>758999</v>
          </cell>
          <cell r="BM624">
            <v>762440</v>
          </cell>
          <cell r="BN624"/>
          <cell r="BO624"/>
        </row>
        <row r="625">
          <cell r="R625"/>
          <cell r="U625">
            <v>0</v>
          </cell>
          <cell r="V625">
            <v>-6682</v>
          </cell>
          <cell r="W625">
            <v>-7470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2</v>
          </cell>
          <cell r="AT625">
            <v>0</v>
          </cell>
          <cell r="AU625">
            <v>-1</v>
          </cell>
          <cell r="AV625">
            <v>-1</v>
          </cell>
          <cell r="AW625">
            <v>0</v>
          </cell>
          <cell r="AX625">
            <v>-1</v>
          </cell>
          <cell r="AY625">
            <v>-1</v>
          </cell>
          <cell r="AZ625">
            <v>1</v>
          </cell>
          <cell r="BA625">
            <v>0</v>
          </cell>
          <cell r="BB625">
            <v>1</v>
          </cell>
          <cell r="BC625">
            <v>0</v>
          </cell>
          <cell r="BD625">
            <v>1</v>
          </cell>
          <cell r="BE625">
            <v>0</v>
          </cell>
          <cell r="BF625">
            <v>-0.2</v>
          </cell>
          <cell r="BG625">
            <v>0.3</v>
          </cell>
          <cell r="BH625">
            <v>0.3</v>
          </cell>
          <cell r="BI625">
            <v>-0.3</v>
          </cell>
          <cell r="BJ625">
            <v>-0.2</v>
          </cell>
          <cell r="BK625">
            <v>-0.3</v>
          </cell>
          <cell r="BL625">
            <v>-0.1</v>
          </cell>
          <cell r="BM625">
            <v>0</v>
          </cell>
          <cell r="BN625"/>
          <cell r="BO625"/>
        </row>
        <row r="626">
          <cell r="R626" t="str">
            <v>RecBal</v>
          </cell>
          <cell r="S626" t="str">
            <v>Recursos de Balance</v>
          </cell>
          <cell r="U626">
            <v>0</v>
          </cell>
          <cell r="V626">
            <v>24584569</v>
          </cell>
          <cell r="W626">
            <v>25078056</v>
          </cell>
          <cell r="X626">
            <v>25255598</v>
          </cell>
          <cell r="Y626">
            <v>25569092</v>
          </cell>
          <cell r="Z626">
            <v>24904724</v>
          </cell>
          <cell r="AA626">
            <v>25339444</v>
          </cell>
          <cell r="AB626">
            <v>25387846</v>
          </cell>
          <cell r="AC626">
            <v>25643622</v>
          </cell>
          <cell r="AD626">
            <v>25496352</v>
          </cell>
          <cell r="AE626">
            <v>25354115</v>
          </cell>
          <cell r="AF626">
            <v>25650971</v>
          </cell>
          <cell r="AG626">
            <v>26358453</v>
          </cell>
          <cell r="AH626">
            <v>26344841</v>
          </cell>
          <cell r="AI626">
            <v>25940894</v>
          </cell>
          <cell r="AJ626">
            <v>26375844</v>
          </cell>
          <cell r="AK626">
            <v>27694266</v>
          </cell>
          <cell r="AL626">
            <v>27816578</v>
          </cell>
          <cell r="AM626">
            <v>28498653</v>
          </cell>
          <cell r="AN626">
            <v>29183829</v>
          </cell>
          <cell r="AO626">
            <v>29799437</v>
          </cell>
          <cell r="AP626">
            <v>30238230</v>
          </cell>
          <cell r="AQ626">
            <v>30561447</v>
          </cell>
          <cell r="AR626">
            <v>31643162</v>
          </cell>
          <cell r="AS626">
            <v>33339581</v>
          </cell>
          <cell r="AT626">
            <v>34892998</v>
          </cell>
          <cell r="AU626">
            <v>35255350</v>
          </cell>
          <cell r="AV626">
            <v>36248688</v>
          </cell>
          <cell r="AW626">
            <v>37425861</v>
          </cell>
          <cell r="AX626">
            <v>38351888</v>
          </cell>
          <cell r="AY626">
            <v>38740365</v>
          </cell>
          <cell r="AZ626">
            <v>39952654</v>
          </cell>
          <cell r="BA626">
            <v>41176227</v>
          </cell>
          <cell r="BB626">
            <v>40851217</v>
          </cell>
          <cell r="BC626">
            <v>40249521</v>
          </cell>
          <cell r="BD626">
            <v>41027599</v>
          </cell>
          <cell r="BE626">
            <v>42234573</v>
          </cell>
          <cell r="BF626">
            <v>42826605</v>
          </cell>
          <cell r="BG626">
            <v>43489931</v>
          </cell>
          <cell r="BH626">
            <v>43264377</v>
          </cell>
          <cell r="BI626">
            <v>44884952</v>
          </cell>
          <cell r="BJ626">
            <v>45212340</v>
          </cell>
          <cell r="BK626">
            <v>47169933</v>
          </cell>
          <cell r="BL626">
            <v>46953068</v>
          </cell>
          <cell r="BM626">
            <v>48289350</v>
          </cell>
          <cell r="BN626"/>
          <cell r="BO626"/>
        </row>
        <row r="627">
          <cell r="U627">
            <v>24106990</v>
          </cell>
          <cell r="V627">
            <v>-71600</v>
          </cell>
          <cell r="W627">
            <v>-39351</v>
          </cell>
          <cell r="X627">
            <v>-949</v>
          </cell>
          <cell r="Y627">
            <v>-919</v>
          </cell>
          <cell r="Z627">
            <v>-860</v>
          </cell>
          <cell r="AA627">
            <v>-773</v>
          </cell>
          <cell r="AB627">
            <v>-770</v>
          </cell>
          <cell r="AC627">
            <v>-733</v>
          </cell>
          <cell r="AD627">
            <v>-708</v>
          </cell>
          <cell r="AE627">
            <v>-705</v>
          </cell>
          <cell r="AF627">
            <v>-703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1</v>
          </cell>
          <cell r="AQ627">
            <v>0</v>
          </cell>
          <cell r="AR627">
            <v>2</v>
          </cell>
          <cell r="AS627">
            <v>1</v>
          </cell>
          <cell r="AT627">
            <v>0</v>
          </cell>
          <cell r="AU627">
            <v>-2</v>
          </cell>
          <cell r="AV627">
            <v>0</v>
          </cell>
          <cell r="AW627">
            <v>1</v>
          </cell>
          <cell r="AX627">
            <v>-1</v>
          </cell>
          <cell r="AY627">
            <v>0</v>
          </cell>
          <cell r="AZ627">
            <v>2</v>
          </cell>
          <cell r="BA627">
            <v>1</v>
          </cell>
          <cell r="BB627">
            <v>0</v>
          </cell>
          <cell r="BC627">
            <v>1</v>
          </cell>
          <cell r="BD627">
            <v>2</v>
          </cell>
          <cell r="BE627">
            <v>1</v>
          </cell>
          <cell r="BF627">
            <v>0</v>
          </cell>
          <cell r="BG627">
            <v>-1</v>
          </cell>
          <cell r="BH627">
            <v>2</v>
          </cell>
          <cell r="BI627">
            <v>0</v>
          </cell>
          <cell r="BJ627">
            <v>0</v>
          </cell>
          <cell r="BK627">
            <v>-1</v>
          </cell>
          <cell r="BL627">
            <v>2</v>
          </cell>
          <cell r="BM627">
            <v>0</v>
          </cell>
          <cell r="BN627"/>
          <cell r="BO627"/>
        </row>
        <row r="628">
          <cell r="R628" t="str">
            <v>rvista</v>
          </cell>
          <cell r="S628" t="str">
            <v>Vista</v>
          </cell>
          <cell r="U628">
            <v>0</v>
          </cell>
          <cell r="V628">
            <v>10351538</v>
          </cell>
          <cell r="W628">
            <v>11387784</v>
          </cell>
          <cell r="X628">
            <v>11591780</v>
          </cell>
          <cell r="Y628">
            <v>12863925</v>
          </cell>
          <cell r="Z628">
            <v>12761014</v>
          </cell>
          <cell r="AA628">
            <v>13538536</v>
          </cell>
          <cell r="AB628">
            <v>14031837</v>
          </cell>
          <cell r="AC628">
            <v>15134240</v>
          </cell>
          <cell r="AD628">
            <v>15567380</v>
          </cell>
          <cell r="AE628">
            <v>16214795</v>
          </cell>
          <cell r="AF628">
            <v>17132113</v>
          </cell>
          <cell r="AG628">
            <v>18190153</v>
          </cell>
          <cell r="AH628">
            <v>18513655</v>
          </cell>
          <cell r="AI628">
            <v>18477886</v>
          </cell>
          <cell r="AJ628">
            <v>19215593</v>
          </cell>
          <cell r="AK628">
            <v>20526395</v>
          </cell>
          <cell r="AL628">
            <v>20724778</v>
          </cell>
          <cell r="AM628">
            <v>21472288</v>
          </cell>
          <cell r="AN628">
            <v>21980451</v>
          </cell>
          <cell r="AO628">
            <v>22757466</v>
          </cell>
          <cell r="AP628">
            <v>23413488</v>
          </cell>
          <cell r="AQ628">
            <v>23777664</v>
          </cell>
          <cell r="AR628">
            <v>25169550</v>
          </cell>
          <cell r="AS628">
            <v>27455990</v>
          </cell>
          <cell r="AT628">
            <v>29303876</v>
          </cell>
          <cell r="AU628">
            <v>29707433</v>
          </cell>
          <cell r="AV628">
            <v>31042719</v>
          </cell>
          <cell r="AW628">
            <v>32755207</v>
          </cell>
          <cell r="AX628">
            <v>33906123</v>
          </cell>
          <cell r="AY628">
            <v>34644088</v>
          </cell>
          <cell r="AZ628">
            <v>36137887</v>
          </cell>
          <cell r="BA628">
            <v>37551703</v>
          </cell>
          <cell r="BB628">
            <v>37431532</v>
          </cell>
          <cell r="BC628">
            <v>36774052</v>
          </cell>
          <cell r="BD628">
            <v>36857526</v>
          </cell>
          <cell r="BE628">
            <v>37055726</v>
          </cell>
          <cell r="BF628">
            <v>36692711</v>
          </cell>
          <cell r="BG628">
            <v>35857418</v>
          </cell>
          <cell r="BH628">
            <v>35133904</v>
          </cell>
          <cell r="BI628">
            <v>36331242</v>
          </cell>
          <cell r="BJ628">
            <v>36374543</v>
          </cell>
          <cell r="BK628">
            <v>38516787</v>
          </cell>
          <cell r="BL628">
            <v>38348255</v>
          </cell>
          <cell r="BM628">
            <v>40073827</v>
          </cell>
          <cell r="BN628"/>
          <cell r="BO628"/>
        </row>
        <row r="629">
          <cell r="R629"/>
          <cell r="U629">
            <v>9816304</v>
          </cell>
          <cell r="V629">
            <v>-19348</v>
          </cell>
          <cell r="W629">
            <v>44636</v>
          </cell>
          <cell r="X629">
            <v>-949</v>
          </cell>
          <cell r="Y629">
            <v>-919</v>
          </cell>
          <cell r="Z629">
            <v>-860</v>
          </cell>
          <cell r="AA629">
            <v>-773</v>
          </cell>
          <cell r="AB629">
            <v>-770</v>
          </cell>
          <cell r="AC629">
            <v>-733</v>
          </cell>
          <cell r="AD629">
            <v>-708</v>
          </cell>
          <cell r="AE629">
            <v>-705</v>
          </cell>
          <cell r="AF629">
            <v>-703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1</v>
          </cell>
          <cell r="AN629">
            <v>0</v>
          </cell>
          <cell r="AO629">
            <v>1</v>
          </cell>
          <cell r="AP629">
            <v>0</v>
          </cell>
          <cell r="AQ629">
            <v>-1</v>
          </cell>
          <cell r="AR629">
            <v>0</v>
          </cell>
          <cell r="AS629">
            <v>1</v>
          </cell>
          <cell r="AT629">
            <v>0</v>
          </cell>
          <cell r="AU629">
            <v>0</v>
          </cell>
          <cell r="AV629">
            <v>0</v>
          </cell>
          <cell r="AW629">
            <v>1</v>
          </cell>
          <cell r="AX629">
            <v>0</v>
          </cell>
          <cell r="AY629">
            <v>0</v>
          </cell>
          <cell r="AZ629">
            <v>1</v>
          </cell>
          <cell r="BA629">
            <v>0</v>
          </cell>
          <cell r="BB629">
            <v>-2</v>
          </cell>
          <cell r="BC629">
            <v>1</v>
          </cell>
          <cell r="BD629">
            <v>1</v>
          </cell>
          <cell r="BE629">
            <v>-2</v>
          </cell>
          <cell r="BF629">
            <v>0</v>
          </cell>
          <cell r="BG629">
            <v>-1</v>
          </cell>
          <cell r="BH629">
            <v>0</v>
          </cell>
          <cell r="BI629">
            <v>-1</v>
          </cell>
          <cell r="BJ629">
            <v>-1</v>
          </cell>
          <cell r="BK629">
            <v>0</v>
          </cell>
          <cell r="BL629">
            <v>1</v>
          </cell>
          <cell r="BM629">
            <v>-1</v>
          </cell>
          <cell r="BN629"/>
          <cell r="BO629"/>
        </row>
        <row r="630">
          <cell r="R630" t="str">
            <v>rplazo</v>
          </cell>
          <cell r="S630" t="str">
            <v>Plazo</v>
          </cell>
          <cell r="U630">
            <v>0</v>
          </cell>
          <cell r="V630">
            <v>14233031</v>
          </cell>
          <cell r="W630">
            <v>13619107</v>
          </cell>
          <cell r="X630">
            <v>13632344</v>
          </cell>
          <cell r="Y630">
            <v>12646461</v>
          </cell>
          <cell r="Z630">
            <v>12143300</v>
          </cell>
          <cell r="AA630">
            <v>11763972</v>
          </cell>
          <cell r="AB630">
            <v>11356009</v>
          </cell>
          <cell r="AC630">
            <v>10509382</v>
          </cell>
          <cell r="AD630">
            <v>9928972</v>
          </cell>
          <cell r="AE630">
            <v>9103991</v>
          </cell>
          <cell r="AF630">
            <v>8518858</v>
          </cell>
          <cell r="AG630">
            <v>8168300</v>
          </cell>
          <cell r="AH630">
            <v>7831186</v>
          </cell>
          <cell r="AI630">
            <v>7463008</v>
          </cell>
          <cell r="AJ630">
            <v>7160251</v>
          </cell>
          <cell r="AK630">
            <v>7167871</v>
          </cell>
          <cell r="AL630">
            <v>7091800</v>
          </cell>
          <cell r="AM630">
            <v>7026365</v>
          </cell>
          <cell r="AN630">
            <v>7203378</v>
          </cell>
          <cell r="AO630">
            <v>7041971</v>
          </cell>
          <cell r="AP630">
            <v>6824743</v>
          </cell>
          <cell r="AQ630">
            <v>6783783</v>
          </cell>
          <cell r="AR630">
            <v>6473613</v>
          </cell>
          <cell r="AS630">
            <v>5883591</v>
          </cell>
          <cell r="AT630">
            <v>5589121</v>
          </cell>
          <cell r="AU630">
            <v>5547917</v>
          </cell>
          <cell r="AV630">
            <v>5205968</v>
          </cell>
          <cell r="AW630">
            <v>4670654</v>
          </cell>
          <cell r="AX630">
            <v>4445765</v>
          </cell>
          <cell r="AY630">
            <v>4096277</v>
          </cell>
          <cell r="AZ630">
            <v>3814767</v>
          </cell>
          <cell r="BA630">
            <v>3624524</v>
          </cell>
          <cell r="BB630">
            <v>3419685</v>
          </cell>
          <cell r="BC630">
            <v>3475468</v>
          </cell>
          <cell r="BD630">
            <v>4170072</v>
          </cell>
          <cell r="BE630">
            <v>5178847</v>
          </cell>
          <cell r="BF630">
            <v>6133894</v>
          </cell>
          <cell r="BG630">
            <v>7632513</v>
          </cell>
          <cell r="BH630">
            <v>8130473</v>
          </cell>
          <cell r="BI630">
            <v>8553710</v>
          </cell>
          <cell r="BJ630">
            <v>8837798</v>
          </cell>
          <cell r="BK630">
            <v>8653146</v>
          </cell>
          <cell r="BL630">
            <v>8604813</v>
          </cell>
          <cell r="BM630">
            <v>8215524</v>
          </cell>
          <cell r="BN630"/>
          <cell r="BO630"/>
        </row>
        <row r="631">
          <cell r="U631">
            <v>14290686</v>
          </cell>
          <cell r="V631">
            <v>-52252</v>
          </cell>
          <cell r="W631">
            <v>-83987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-1</v>
          </cell>
          <cell r="AN631">
            <v>0</v>
          </cell>
          <cell r="AO631">
            <v>-1</v>
          </cell>
          <cell r="AP631">
            <v>0</v>
          </cell>
          <cell r="AQ631">
            <v>1</v>
          </cell>
          <cell r="AR631">
            <v>1</v>
          </cell>
          <cell r="AS631">
            <v>0</v>
          </cell>
          <cell r="AT631">
            <v>1</v>
          </cell>
          <cell r="AU631">
            <v>-2</v>
          </cell>
          <cell r="AV631">
            <v>1</v>
          </cell>
          <cell r="AW631">
            <v>0</v>
          </cell>
          <cell r="AX631">
            <v>-1</v>
          </cell>
          <cell r="AY631">
            <v>0</v>
          </cell>
          <cell r="AZ631">
            <v>1</v>
          </cell>
          <cell r="BA631">
            <v>1</v>
          </cell>
          <cell r="BB631">
            <v>2</v>
          </cell>
          <cell r="BC631">
            <v>1</v>
          </cell>
          <cell r="BD631">
            <v>2</v>
          </cell>
          <cell r="BE631">
            <v>3</v>
          </cell>
          <cell r="BF631">
            <v>0</v>
          </cell>
          <cell r="BG631">
            <v>0</v>
          </cell>
          <cell r="BH631">
            <v>2</v>
          </cell>
          <cell r="BI631">
            <v>1</v>
          </cell>
          <cell r="BJ631">
            <v>0</v>
          </cell>
          <cell r="BK631">
            <v>-1</v>
          </cell>
          <cell r="BL631">
            <v>1</v>
          </cell>
          <cell r="BM631">
            <v>0</v>
          </cell>
          <cell r="BN631"/>
          <cell r="BO631"/>
        </row>
        <row r="632">
          <cell r="R632" t="str">
            <v>FIT</v>
          </cell>
          <cell r="S632" t="str">
            <v>Fondo de involvencias</v>
          </cell>
          <cell r="U632">
            <v>0</v>
          </cell>
          <cell r="V632">
            <v>-2781389</v>
          </cell>
          <cell r="W632">
            <v>-2902533</v>
          </cell>
          <cell r="X632">
            <v>-2823486</v>
          </cell>
          <cell r="Y632">
            <v>-2741762</v>
          </cell>
          <cell r="Z632">
            <v>-2712522</v>
          </cell>
          <cell r="AA632">
            <v>-2451761</v>
          </cell>
          <cell r="AB632">
            <v>-2455921</v>
          </cell>
          <cell r="AC632">
            <v>-2153758</v>
          </cell>
          <cell r="AD632">
            <v>-2084481</v>
          </cell>
          <cell r="AE632">
            <v>-1819721</v>
          </cell>
          <cell r="AF632">
            <v>-1801571</v>
          </cell>
          <cell r="AG632">
            <v>-1774055</v>
          </cell>
          <cell r="AH632">
            <v>-1610001</v>
          </cell>
          <cell r="AI632">
            <v>-1370065</v>
          </cell>
          <cell r="AJ632">
            <v>-1493978</v>
          </cell>
          <cell r="AK632">
            <v>-1229668</v>
          </cell>
          <cell r="AL632">
            <v>-1174379</v>
          </cell>
          <cell r="AM632">
            <v>-1088714</v>
          </cell>
          <cell r="AN632">
            <v>-1058662</v>
          </cell>
          <cell r="AO632">
            <v>-1053568</v>
          </cell>
          <cell r="AP632">
            <v>-1020633</v>
          </cell>
          <cell r="AQ632">
            <v>-969103</v>
          </cell>
          <cell r="AR632">
            <v>-954765</v>
          </cell>
          <cell r="AS632">
            <v>-1019062</v>
          </cell>
          <cell r="AT632">
            <v>-992751</v>
          </cell>
          <cell r="AU632">
            <v>-993553</v>
          </cell>
          <cell r="AV632">
            <v>-1099609</v>
          </cell>
          <cell r="AW632">
            <v>-1084350</v>
          </cell>
          <cell r="AX632">
            <v>-1045652</v>
          </cell>
          <cell r="AY632">
            <v>-948246</v>
          </cell>
          <cell r="AZ632">
            <v>-876180</v>
          </cell>
          <cell r="BA632">
            <v>-849280</v>
          </cell>
          <cell r="BB632">
            <v>-815412</v>
          </cell>
          <cell r="BC632">
            <v>-708179</v>
          </cell>
          <cell r="BD632">
            <v>-689710</v>
          </cell>
          <cell r="BE632">
            <v>-623289</v>
          </cell>
          <cell r="BF632">
            <v>-626435</v>
          </cell>
          <cell r="BG632">
            <v>-592237</v>
          </cell>
          <cell r="BH632">
            <v>-596002</v>
          </cell>
          <cell r="BI632">
            <v>-552747</v>
          </cell>
          <cell r="BJ632">
            <v>-587195</v>
          </cell>
          <cell r="BK632">
            <v>-593332</v>
          </cell>
          <cell r="BL632">
            <v>-594768</v>
          </cell>
          <cell r="BM632">
            <v>-603246</v>
          </cell>
          <cell r="BN632"/>
          <cell r="BO632"/>
        </row>
        <row r="633">
          <cell r="U633">
            <v>0</v>
          </cell>
          <cell r="V633">
            <v>-4932</v>
          </cell>
          <cell r="W633">
            <v>1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1</v>
          </cell>
          <cell r="AN633">
            <v>0</v>
          </cell>
          <cell r="AO633">
            <v>0</v>
          </cell>
          <cell r="AP633">
            <v>1</v>
          </cell>
          <cell r="AQ633">
            <v>0</v>
          </cell>
          <cell r="AR633">
            <v>1</v>
          </cell>
          <cell r="AS633">
            <v>0</v>
          </cell>
          <cell r="AT633">
            <v>1</v>
          </cell>
          <cell r="AU633">
            <v>1</v>
          </cell>
          <cell r="AV633">
            <v>0</v>
          </cell>
          <cell r="AW633">
            <v>-1</v>
          </cell>
          <cell r="AX633">
            <v>-1</v>
          </cell>
          <cell r="AY633">
            <v>0</v>
          </cell>
          <cell r="AZ633">
            <v>-1</v>
          </cell>
          <cell r="BA633">
            <v>1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/>
          <cell r="BO633"/>
        </row>
        <row r="634">
          <cell r="R634" t="str">
            <v>rfb</v>
          </cell>
          <cell r="S634" t="str">
            <v>Recursos fuera de balance</v>
          </cell>
          <cell r="U634"/>
          <cell r="V634"/>
          <cell r="W634"/>
          <cell r="X634">
            <v>2523715</v>
          </cell>
          <cell r="Y634">
            <v>2534405</v>
          </cell>
          <cell r="Z634">
            <v>2501916</v>
          </cell>
          <cell r="AA634">
            <v>2607367</v>
          </cell>
          <cell r="AB634">
            <v>2713486</v>
          </cell>
          <cell r="AC634">
            <v>2812277</v>
          </cell>
          <cell r="AD634">
            <v>3011714</v>
          </cell>
          <cell r="AE634">
            <v>3241508</v>
          </cell>
          <cell r="AF634">
            <v>3558107</v>
          </cell>
          <cell r="AG634">
            <v>3736073</v>
          </cell>
          <cell r="AH634">
            <v>3881534</v>
          </cell>
          <cell r="AI634">
            <v>4126567</v>
          </cell>
          <cell r="AJ634">
            <v>4341743</v>
          </cell>
          <cell r="AK634">
            <v>4428907</v>
          </cell>
          <cell r="AL634">
            <v>4482648</v>
          </cell>
          <cell r="AM634">
            <v>4293159</v>
          </cell>
          <cell r="AN634">
            <v>4413163</v>
          </cell>
          <cell r="AO634">
            <v>4537637</v>
          </cell>
          <cell r="AP634">
            <v>4648220</v>
          </cell>
          <cell r="AQ634">
            <v>4850569</v>
          </cell>
          <cell r="AR634">
            <v>4498734</v>
          </cell>
          <cell r="AS634">
            <v>4655023</v>
          </cell>
          <cell r="AT634">
            <v>4772330</v>
          </cell>
          <cell r="AU634">
            <v>5056227</v>
          </cell>
          <cell r="AV634">
            <v>5436621</v>
          </cell>
          <cell r="AW634">
            <v>5810248</v>
          </cell>
          <cell r="AX634">
            <v>6114422</v>
          </cell>
          <cell r="AY634">
            <v>6404843</v>
          </cell>
          <cell r="AZ634">
            <v>6267390</v>
          </cell>
          <cell r="BA634">
            <v>6011684</v>
          </cell>
          <cell r="BB634">
            <v>6161068</v>
          </cell>
          <cell r="BC634">
            <v>6445716</v>
          </cell>
          <cell r="BD634">
            <v>7130230</v>
          </cell>
          <cell r="BE634">
            <v>7585127</v>
          </cell>
          <cell r="BF634">
            <v>7782694</v>
          </cell>
          <cell r="BG634">
            <v>8235073</v>
          </cell>
          <cell r="BH634">
            <v>9300942</v>
          </cell>
          <cell r="BI634">
            <v>9774938</v>
          </cell>
          <cell r="BJ634">
            <v>10376761</v>
          </cell>
          <cell r="BK634">
            <v>10782288</v>
          </cell>
          <cell r="BL634">
            <v>11443713</v>
          </cell>
          <cell r="BM634">
            <v>12137465</v>
          </cell>
          <cell r="BN634"/>
          <cell r="BO634"/>
        </row>
        <row r="635">
          <cell r="U635"/>
          <cell r="V635"/>
          <cell r="W635"/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1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1</v>
          </cell>
          <cell r="BJ635">
            <v>0</v>
          </cell>
          <cell r="BK635">
            <v>-1</v>
          </cell>
          <cell r="BL635">
            <v>0</v>
          </cell>
          <cell r="BM635">
            <v>0</v>
          </cell>
          <cell r="BN635"/>
          <cell r="BO635"/>
        </row>
        <row r="636">
          <cell r="R636" t="str">
            <v>EMMAY</v>
          </cell>
          <cell r="S636" t="str">
            <v>Recursos mayoristas</v>
          </cell>
          <cell r="U636">
            <v>0</v>
          </cell>
          <cell r="V636">
            <v>10608248</v>
          </cell>
          <cell r="W636">
            <v>7206187</v>
          </cell>
          <cell r="X636">
            <v>9361995</v>
          </cell>
          <cell r="Y636">
            <v>11625734</v>
          </cell>
          <cell r="Z636">
            <v>11703244</v>
          </cell>
          <cell r="AA636">
            <v>11007871</v>
          </cell>
          <cell r="AB636">
            <v>9478231</v>
          </cell>
          <cell r="AC636">
            <v>9641178</v>
          </cell>
          <cell r="AD636">
            <v>9012271</v>
          </cell>
          <cell r="AE636">
            <v>9295453</v>
          </cell>
          <cell r="AF636">
            <v>9677512</v>
          </cell>
          <cell r="AG636">
            <v>9184698</v>
          </cell>
          <cell r="AH636">
            <v>8908084</v>
          </cell>
          <cell r="AI636">
            <v>10125301</v>
          </cell>
          <cell r="AJ636">
            <v>11468368</v>
          </cell>
          <cell r="AK636">
            <v>10837993</v>
          </cell>
          <cell r="AL636">
            <v>10830429</v>
          </cell>
          <cell r="AM636">
            <v>11476835</v>
          </cell>
          <cell r="AN636">
            <v>11000338</v>
          </cell>
          <cell r="AO636">
            <v>10846047</v>
          </cell>
          <cell r="AP636">
            <v>11047473</v>
          </cell>
          <cell r="AQ636">
            <v>12589085</v>
          </cell>
          <cell r="AR636">
            <v>12373480</v>
          </cell>
          <cell r="AS636">
            <v>14814751</v>
          </cell>
          <cell r="AT636">
            <v>13338347</v>
          </cell>
          <cell r="AU636">
            <v>13853342</v>
          </cell>
          <cell r="AV636">
            <v>13449644</v>
          </cell>
          <cell r="AW636">
            <v>13569777</v>
          </cell>
          <cell r="AX636">
            <v>14028354</v>
          </cell>
          <cell r="AY636">
            <v>14491604</v>
          </cell>
          <cell r="AZ636">
            <v>13091367</v>
          </cell>
          <cell r="BA636">
            <v>13134483</v>
          </cell>
          <cell r="BB636">
            <v>14145092</v>
          </cell>
          <cell r="BC636">
            <v>13735098</v>
          </cell>
          <cell r="BD636">
            <v>13178280</v>
          </cell>
          <cell r="BE636">
            <v>10436948</v>
          </cell>
          <cell r="BF636">
            <v>8538701</v>
          </cell>
          <cell r="BG636">
            <v>7682919</v>
          </cell>
          <cell r="BH636">
            <v>7689582</v>
          </cell>
          <cell r="BI636">
            <v>6230430</v>
          </cell>
          <cell r="BJ636">
            <v>6644921</v>
          </cell>
          <cell r="BK636">
            <v>5392899</v>
          </cell>
          <cell r="BL636">
            <v>5697551</v>
          </cell>
          <cell r="BM636">
            <v>5508377</v>
          </cell>
          <cell r="BN636"/>
          <cell r="BO636"/>
        </row>
        <row r="637">
          <cell r="R637" t="str">
            <v>DEPEC</v>
          </cell>
          <cell r="S637" t="str">
            <v>Depósitos EC</v>
          </cell>
          <cell r="U637">
            <v>0</v>
          </cell>
          <cell r="V637">
            <v>2513334</v>
          </cell>
          <cell r="W637">
            <v>1185593</v>
          </cell>
          <cell r="X637">
            <v>1325708</v>
          </cell>
          <cell r="Y637">
            <v>1446021</v>
          </cell>
          <cell r="Z637">
            <v>1309347</v>
          </cell>
          <cell r="AA637">
            <v>966818</v>
          </cell>
          <cell r="AB637">
            <v>780750</v>
          </cell>
          <cell r="AC637">
            <v>736738</v>
          </cell>
          <cell r="AD637">
            <v>789212</v>
          </cell>
          <cell r="AE637">
            <v>748980</v>
          </cell>
          <cell r="AF637">
            <v>757686</v>
          </cell>
          <cell r="AG637">
            <v>680063</v>
          </cell>
          <cell r="AH637">
            <v>749724</v>
          </cell>
          <cell r="AI637">
            <v>699914</v>
          </cell>
          <cell r="AJ637">
            <v>587699</v>
          </cell>
          <cell r="AK637">
            <v>579053</v>
          </cell>
          <cell r="AL637">
            <v>568353</v>
          </cell>
          <cell r="AM637">
            <v>499429</v>
          </cell>
          <cell r="AN637">
            <v>537178</v>
          </cell>
          <cell r="AO637">
            <v>571624</v>
          </cell>
          <cell r="AP637">
            <v>612723</v>
          </cell>
          <cell r="AQ637">
            <v>631400</v>
          </cell>
          <cell r="AR637">
            <v>746445</v>
          </cell>
          <cell r="AS637">
            <v>745130</v>
          </cell>
          <cell r="AT637">
            <v>730275</v>
          </cell>
          <cell r="AU637">
            <v>764014</v>
          </cell>
          <cell r="AV637">
            <v>766918</v>
          </cell>
          <cell r="AW637">
            <v>803026</v>
          </cell>
          <cell r="AX637">
            <v>812674</v>
          </cell>
          <cell r="AY637">
            <v>840295</v>
          </cell>
          <cell r="AZ637">
            <v>789852</v>
          </cell>
          <cell r="BA637">
            <v>755684</v>
          </cell>
          <cell r="BB637">
            <v>970381</v>
          </cell>
          <cell r="BC637">
            <v>643971</v>
          </cell>
          <cell r="BD637">
            <v>581675</v>
          </cell>
          <cell r="BE637">
            <v>574463</v>
          </cell>
          <cell r="BF637">
            <v>534939</v>
          </cell>
          <cell r="BG637">
            <v>610570</v>
          </cell>
          <cell r="BH637">
            <v>588095</v>
          </cell>
          <cell r="BI637">
            <v>570696</v>
          </cell>
          <cell r="BJ637">
            <v>538070</v>
          </cell>
          <cell r="BK637">
            <v>507064</v>
          </cell>
          <cell r="BL637">
            <v>375550</v>
          </cell>
          <cell r="BM637">
            <v>351095</v>
          </cell>
          <cell r="BN637"/>
          <cell r="BO637"/>
        </row>
        <row r="638">
          <cell r="R638" t="str">
            <v>simactivo</v>
          </cell>
          <cell r="S638" t="str">
            <v>Simultaneas activas brutas</v>
          </cell>
          <cell r="U638">
            <v>0</v>
          </cell>
          <cell r="V638">
            <v>3241450</v>
          </cell>
          <cell r="W638">
            <v>2924</v>
          </cell>
          <cell r="X638">
            <v>177935</v>
          </cell>
          <cell r="Y638">
            <v>226603</v>
          </cell>
          <cell r="Z638">
            <v>0</v>
          </cell>
          <cell r="AA638">
            <v>380073</v>
          </cell>
          <cell r="AB638">
            <v>829059</v>
          </cell>
          <cell r="AC638">
            <v>632224</v>
          </cell>
          <cell r="AD638">
            <v>623374</v>
          </cell>
          <cell r="AE638">
            <v>339640</v>
          </cell>
          <cell r="AF638">
            <v>0</v>
          </cell>
          <cell r="AG638">
            <v>0</v>
          </cell>
          <cell r="AH638">
            <v>319486</v>
          </cell>
          <cell r="AI638">
            <v>0</v>
          </cell>
          <cell r="AJ638">
            <v>0</v>
          </cell>
          <cell r="AK638">
            <v>206605</v>
          </cell>
          <cell r="AL638">
            <v>0</v>
          </cell>
          <cell r="AM638">
            <v>0</v>
          </cell>
          <cell r="AN638">
            <v>0</v>
          </cell>
          <cell r="AO638">
            <v>204655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400065</v>
          </cell>
          <cell r="BE638">
            <v>400778</v>
          </cell>
          <cell r="BF638">
            <v>486514</v>
          </cell>
          <cell r="BG638">
            <v>687585</v>
          </cell>
          <cell r="BH638">
            <v>990926</v>
          </cell>
          <cell r="BI638">
            <v>992247</v>
          </cell>
          <cell r="BJ638">
            <v>698187</v>
          </cell>
          <cell r="BK638">
            <v>1405420</v>
          </cell>
          <cell r="BL638">
            <v>1302276</v>
          </cell>
          <cell r="BM638">
            <v>1197071</v>
          </cell>
          <cell r="BN638"/>
          <cell r="BO638"/>
        </row>
        <row r="639">
          <cell r="T639"/>
          <cell r="U639">
            <v>0</v>
          </cell>
          <cell r="V639">
            <v>-2722835</v>
          </cell>
          <cell r="W639">
            <v>-1282297</v>
          </cell>
          <cell r="X639">
            <v>8069</v>
          </cell>
          <cell r="Y639">
            <v>8429</v>
          </cell>
          <cell r="Z639">
            <v>8429</v>
          </cell>
          <cell r="AA639">
            <v>8430</v>
          </cell>
          <cell r="AB639">
            <v>8429</v>
          </cell>
          <cell r="AC639">
            <v>8429</v>
          </cell>
          <cell r="AD639">
            <v>8429</v>
          </cell>
          <cell r="AE639">
            <v>8429</v>
          </cell>
          <cell r="AF639">
            <v>8430</v>
          </cell>
          <cell r="AG639">
            <v>0</v>
          </cell>
          <cell r="AH639">
            <v>0</v>
          </cell>
          <cell r="AI639">
            <v>2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-1</v>
          </cell>
          <cell r="AP639">
            <v>1</v>
          </cell>
          <cell r="AQ639">
            <v>0</v>
          </cell>
          <cell r="AR639">
            <v>-1</v>
          </cell>
          <cell r="AS639">
            <v>-1</v>
          </cell>
          <cell r="AT639">
            <v>-2</v>
          </cell>
          <cell r="AU639">
            <v>2</v>
          </cell>
          <cell r="AV639">
            <v>-2</v>
          </cell>
          <cell r="AW639">
            <v>0</v>
          </cell>
          <cell r="AX639">
            <v>0</v>
          </cell>
          <cell r="AY639">
            <v>1</v>
          </cell>
          <cell r="AZ639">
            <v>-1</v>
          </cell>
          <cell r="BA639">
            <v>-1</v>
          </cell>
          <cell r="BB639">
            <v>0</v>
          </cell>
          <cell r="BC639">
            <v>-2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1</v>
          </cell>
          <cell r="BL639">
            <v>0</v>
          </cell>
          <cell r="BM639">
            <v>0</v>
          </cell>
          <cell r="BN639"/>
          <cell r="BO639"/>
        </row>
        <row r="640">
          <cell r="R640" t="str">
            <v xml:space="preserve">31102        </v>
          </cell>
          <cell r="S640" t="str">
            <v>+ Fallidos</v>
          </cell>
          <cell r="U640">
            <v>0</v>
          </cell>
          <cell r="V640">
            <v>0</v>
          </cell>
          <cell r="W640">
            <v>1259374</v>
          </cell>
          <cell r="X640">
            <v>1373678</v>
          </cell>
          <cell r="Y640">
            <v>1486991</v>
          </cell>
          <cell r="Z640">
            <v>898992</v>
          </cell>
          <cell r="AA640">
            <v>1147477</v>
          </cell>
          <cell r="AB640">
            <v>1205250</v>
          </cell>
          <cell r="AC640">
            <v>973609</v>
          </cell>
          <cell r="AD640">
            <v>1027927</v>
          </cell>
          <cell r="AE640">
            <v>720610</v>
          </cell>
          <cell r="AF640">
            <v>753081</v>
          </cell>
          <cell r="AG640">
            <v>845155</v>
          </cell>
          <cell r="AH640">
            <v>970279</v>
          </cell>
          <cell r="AI640">
            <v>989753</v>
          </cell>
          <cell r="AJ640">
            <v>1078347</v>
          </cell>
          <cell r="AK640">
            <v>1123690</v>
          </cell>
          <cell r="AL640">
            <v>1208061</v>
          </cell>
          <cell r="AM640">
            <v>1114528</v>
          </cell>
          <cell r="AN640">
            <v>1167433</v>
          </cell>
          <cell r="AO640">
            <v>1261642</v>
          </cell>
          <cell r="AP640">
            <v>1334732</v>
          </cell>
          <cell r="AQ640">
            <v>1389355</v>
          </cell>
          <cell r="AR640">
            <v>1427135</v>
          </cell>
          <cell r="AS640">
            <v>1494720</v>
          </cell>
          <cell r="AT640">
            <v>1530919</v>
          </cell>
          <cell r="AU640">
            <v>1561532</v>
          </cell>
          <cell r="AV640">
            <v>1596334</v>
          </cell>
          <cell r="AW640">
            <v>1654116</v>
          </cell>
          <cell r="AX640">
            <v>1715277</v>
          </cell>
          <cell r="AY640">
            <v>1795882</v>
          </cell>
          <cell r="AZ640">
            <v>1948924</v>
          </cell>
          <cell r="BA640">
            <v>1967785</v>
          </cell>
          <cell r="BB640">
            <v>991952</v>
          </cell>
          <cell r="BC640">
            <v>613328</v>
          </cell>
          <cell r="BD640">
            <v>569293</v>
          </cell>
          <cell r="BE640">
            <v>578681</v>
          </cell>
          <cell r="BF640">
            <v>659576</v>
          </cell>
          <cell r="BG640">
            <v>554667</v>
          </cell>
          <cell r="BH640">
            <v>566475</v>
          </cell>
          <cell r="BI640">
            <v>614382</v>
          </cell>
          <cell r="BJ640">
            <v>619410</v>
          </cell>
          <cell r="BK640">
            <v>620380</v>
          </cell>
          <cell r="BL640">
            <v>623489</v>
          </cell>
          <cell r="BM640">
            <v>632818</v>
          </cell>
          <cell r="BN640"/>
          <cell r="BO640"/>
        </row>
        <row r="641">
          <cell r="U641">
            <v>0</v>
          </cell>
          <cell r="V641">
            <v>0</v>
          </cell>
          <cell r="W641"/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19129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/>
          <cell r="BO641"/>
        </row>
        <row r="642">
          <cell r="R642" t="str">
            <v xml:space="preserve">3050201      </v>
          </cell>
          <cell r="S642" t="str">
            <v>Inversión fuera de balance</v>
          </cell>
          <cell r="V642">
            <v>387547</v>
          </cell>
          <cell r="W642">
            <v>335249</v>
          </cell>
          <cell r="X642">
            <v>324007</v>
          </cell>
          <cell r="Y642">
            <v>311687</v>
          </cell>
          <cell r="Z642">
            <v>285545</v>
          </cell>
          <cell r="AA642">
            <v>270010</v>
          </cell>
          <cell r="AB642">
            <v>260520</v>
          </cell>
          <cell r="AC642">
            <v>385203</v>
          </cell>
          <cell r="AD642">
            <v>381364</v>
          </cell>
          <cell r="AE642">
            <v>363254</v>
          </cell>
          <cell r="AF642">
            <v>355049</v>
          </cell>
          <cell r="AG642">
            <v>347459</v>
          </cell>
          <cell r="AH642">
            <v>321480</v>
          </cell>
          <cell r="AI642">
            <v>282978</v>
          </cell>
          <cell r="AJ642">
            <v>255500</v>
          </cell>
          <cell r="AK642">
            <v>220389</v>
          </cell>
          <cell r="AL642">
            <v>210316</v>
          </cell>
          <cell r="AM642">
            <v>170126</v>
          </cell>
          <cell r="AN642">
            <v>166138</v>
          </cell>
          <cell r="AO642">
            <v>161668</v>
          </cell>
          <cell r="AP642">
            <v>123803</v>
          </cell>
          <cell r="AQ642">
            <v>118888</v>
          </cell>
          <cell r="AR642">
            <v>113006</v>
          </cell>
          <cell r="AS642">
            <v>110925</v>
          </cell>
          <cell r="AT642">
            <v>108869</v>
          </cell>
          <cell r="AU642">
            <v>102581</v>
          </cell>
          <cell r="AV642">
            <v>100476</v>
          </cell>
          <cell r="AW642">
            <v>98639</v>
          </cell>
          <cell r="AX642">
            <v>97074</v>
          </cell>
          <cell r="AY642">
            <v>92975</v>
          </cell>
          <cell r="AZ642">
            <v>91413</v>
          </cell>
          <cell r="BA642">
            <v>68373</v>
          </cell>
          <cell r="BB642">
            <v>68248</v>
          </cell>
          <cell r="BC642">
            <v>67075</v>
          </cell>
          <cell r="BD642">
            <v>66950</v>
          </cell>
          <cell r="BE642">
            <v>66780</v>
          </cell>
          <cell r="BF642">
            <v>66655</v>
          </cell>
          <cell r="BG642">
            <v>188848</v>
          </cell>
          <cell r="BH642">
            <v>182783</v>
          </cell>
          <cell r="BI642">
            <v>175627</v>
          </cell>
          <cell r="BJ642">
            <v>174373</v>
          </cell>
          <cell r="BK642">
            <v>296897</v>
          </cell>
          <cell r="BL642">
            <v>304965</v>
          </cell>
          <cell r="BM642">
            <v>299713</v>
          </cell>
          <cell r="BN642"/>
          <cell r="BO642"/>
        </row>
        <row r="643">
          <cell r="AA643"/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/>
          <cell r="BO643"/>
        </row>
        <row r="644">
          <cell r="R644" t="str">
            <v>TMT1</v>
          </cell>
          <cell r="AA644">
            <v>0.15870000000000001</v>
          </cell>
          <cell r="AB644">
            <v>0</v>
          </cell>
          <cell r="AC644">
            <v>0</v>
          </cell>
          <cell r="AD644">
            <v>0</v>
          </cell>
          <cell r="AE644">
            <v>0.1331</v>
          </cell>
          <cell r="AF644">
            <v>0.129</v>
          </cell>
          <cell r="AG644">
            <v>0.1208</v>
          </cell>
          <cell r="AH644">
            <v>0.11609999999999999</v>
          </cell>
          <cell r="AI644">
            <v>0.1057</v>
          </cell>
          <cell r="AJ644">
            <v>9.8400000000000001E-2</v>
          </cell>
          <cell r="AK644">
            <v>8.5500000000000007E-2</v>
          </cell>
          <cell r="AL644">
            <v>8.2400000000000001E-2</v>
          </cell>
          <cell r="AM644">
            <v>7.6300000000000007E-2</v>
          </cell>
          <cell r="AN644">
            <v>7.3099999999999998E-2</v>
          </cell>
          <cell r="AO644">
            <v>6.88E-2</v>
          </cell>
          <cell r="AP644">
            <v>6.6299999999999998E-2</v>
          </cell>
          <cell r="AQ644">
            <v>6.0699999999999997E-2</v>
          </cell>
          <cell r="AR644">
            <v>5.8200000000000002E-2</v>
          </cell>
          <cell r="AS644">
            <v>5.3900000000000003E-2</v>
          </cell>
          <cell r="AT644">
            <v>5.11E-2</v>
          </cell>
          <cell r="AU644">
            <v>4.7699999999999999E-2</v>
          </cell>
          <cell r="AV644">
            <v>4.4600000000000001E-2</v>
          </cell>
          <cell r="AW644">
            <v>4.1500000000000002E-2</v>
          </cell>
          <cell r="AX644">
            <v>3.9199999999999999E-2</v>
          </cell>
          <cell r="AY644">
            <v>3.5999999999999997E-2</v>
          </cell>
          <cell r="AZ644">
            <v>3.2399999999999998E-2</v>
          </cell>
          <cell r="BA644">
            <v>2.9700000000000001E-2</v>
          </cell>
          <cell r="BB644">
            <v>2.9100000000000001E-2</v>
          </cell>
          <cell r="BC644">
            <v>2.64E-2</v>
          </cell>
          <cell r="BD644">
            <v>2.5000000000000001E-2</v>
          </cell>
          <cell r="BE644">
            <v>2.24E-2</v>
          </cell>
          <cell r="BF644">
            <v>2.2200000000000001E-2</v>
          </cell>
          <cell r="BG644">
            <v>2.01E-2</v>
          </cell>
          <cell r="BH644">
            <v>1.9800000000000002E-2</v>
          </cell>
          <cell r="BI644">
            <v>1.9599999999999999E-2</v>
          </cell>
          <cell r="BJ644">
            <v>2.06E-2</v>
          </cell>
          <cell r="BK644">
            <v>1.9300000000000001E-2</v>
          </cell>
          <cell r="BL644">
            <v>1.8499999999999999E-2</v>
          </cell>
          <cell r="BM644">
            <v>1.78E-2</v>
          </cell>
          <cell r="BN644"/>
          <cell r="BO644"/>
        </row>
        <row r="645">
          <cell r="AA645">
            <v>-0.06</v>
          </cell>
          <cell r="AB645">
            <v>15.5</v>
          </cell>
          <cell r="AC645">
            <v>14.26</v>
          </cell>
          <cell r="AD645">
            <v>13.8</v>
          </cell>
          <cell r="AE645">
            <v>-0.02</v>
          </cell>
          <cell r="AF645">
            <v>-0.02</v>
          </cell>
          <cell r="AG645">
            <v>0</v>
          </cell>
          <cell r="AH645">
            <v>0</v>
          </cell>
          <cell r="AI645">
            <v>-0.04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0.11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/>
          <cell r="BO645"/>
        </row>
        <row r="646">
          <cell r="R646" t="str">
            <v>NumTMT1</v>
          </cell>
          <cell r="S646" t="str">
            <v>Riesgos dudosos totales</v>
          </cell>
          <cell r="V646">
            <v>387547</v>
          </cell>
          <cell r="W646">
            <v>335249</v>
          </cell>
          <cell r="X646">
            <v>324007</v>
          </cell>
          <cell r="Y646">
            <v>311687</v>
          </cell>
          <cell r="Z646">
            <v>285545</v>
          </cell>
          <cell r="AA646">
            <v>5209853</v>
          </cell>
          <cell r="AB646">
            <v>0</v>
          </cell>
          <cell r="AC646">
            <v>0</v>
          </cell>
          <cell r="AD646">
            <v>0</v>
          </cell>
          <cell r="AE646">
            <v>4221131</v>
          </cell>
          <cell r="AF646">
            <v>4122395</v>
          </cell>
          <cell r="AG646">
            <v>3893191</v>
          </cell>
          <cell r="AH646">
            <v>3701862</v>
          </cell>
          <cell r="AI646">
            <v>3367992</v>
          </cell>
          <cell r="AJ646">
            <v>3172997</v>
          </cell>
          <cell r="AK646">
            <v>2743610</v>
          </cell>
          <cell r="AL646">
            <v>2637941</v>
          </cell>
          <cell r="AM646">
            <v>2465218</v>
          </cell>
          <cell r="AN646">
            <v>2372564</v>
          </cell>
          <cell r="AO646">
            <v>2214663</v>
          </cell>
          <cell r="AP646">
            <v>2119104</v>
          </cell>
          <cell r="AQ646">
            <v>1955938</v>
          </cell>
          <cell r="AR646">
            <v>1900638</v>
          </cell>
          <cell r="AS646">
            <v>1813224</v>
          </cell>
          <cell r="AT646">
            <v>1754810</v>
          </cell>
          <cell r="AU646">
            <v>1666876</v>
          </cell>
          <cell r="AV646">
            <v>1566409</v>
          </cell>
          <cell r="AW646">
            <v>1486340</v>
          </cell>
          <cell r="AX646">
            <v>1411268</v>
          </cell>
          <cell r="AY646">
            <v>1316950</v>
          </cell>
          <cell r="AZ646">
            <v>1193317</v>
          </cell>
          <cell r="BA646">
            <v>1125608</v>
          </cell>
          <cell r="BB646">
            <v>1100546</v>
          </cell>
          <cell r="BC646">
            <v>1018837</v>
          </cell>
          <cell r="BD646">
            <v>961887</v>
          </cell>
          <cell r="BE646">
            <v>885328</v>
          </cell>
          <cell r="BF646">
            <v>863660</v>
          </cell>
          <cell r="BG646">
            <v>783667</v>
          </cell>
          <cell r="BH646">
            <v>774403</v>
          </cell>
          <cell r="BI646">
            <v>782225</v>
          </cell>
          <cell r="BJ646">
            <v>813996</v>
          </cell>
          <cell r="BK646">
            <v>791052</v>
          </cell>
          <cell r="BL646">
            <v>764153</v>
          </cell>
          <cell r="BM646">
            <v>767201</v>
          </cell>
          <cell r="BN646"/>
          <cell r="BO646"/>
        </row>
        <row r="647">
          <cell r="AA647">
            <v>0</v>
          </cell>
          <cell r="AB647">
            <v>5076642</v>
          </cell>
          <cell r="AC647">
            <v>4561229</v>
          </cell>
          <cell r="AD647">
            <v>4372993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1</v>
          </cell>
          <cell r="AT647">
            <v>0</v>
          </cell>
          <cell r="AU647">
            <v>-1</v>
          </cell>
          <cell r="AV647">
            <v>-1</v>
          </cell>
          <cell r="AW647">
            <v>0</v>
          </cell>
          <cell r="AX647">
            <v>-1</v>
          </cell>
          <cell r="AY647">
            <v>-1</v>
          </cell>
          <cell r="AZ647">
            <v>2</v>
          </cell>
          <cell r="BA647">
            <v>0</v>
          </cell>
          <cell r="BB647">
            <v>1</v>
          </cell>
          <cell r="BC647">
            <v>1</v>
          </cell>
          <cell r="BD647">
            <v>1</v>
          </cell>
          <cell r="BE647">
            <v>1</v>
          </cell>
          <cell r="BF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  <cell r="BN647"/>
          <cell r="BO647"/>
        </row>
        <row r="648">
          <cell r="R648" t="str">
            <v>DenTMT1</v>
          </cell>
          <cell r="S648" t="str">
            <v>Riesgos totales</v>
          </cell>
          <cell r="AA648">
            <v>32829785</v>
          </cell>
          <cell r="AB648">
            <v>0</v>
          </cell>
          <cell r="AC648">
            <v>0</v>
          </cell>
          <cell r="AD648">
            <v>0</v>
          </cell>
          <cell r="AE648">
            <v>31704168</v>
          </cell>
          <cell r="AF648">
            <v>31960255</v>
          </cell>
          <cell r="AG648">
            <v>32230622</v>
          </cell>
          <cell r="AH648">
            <v>31873828</v>
          </cell>
          <cell r="AI648">
            <v>31869170</v>
          </cell>
          <cell r="AJ648">
            <v>32241248</v>
          </cell>
          <cell r="AK648">
            <v>32105724</v>
          </cell>
          <cell r="AL648">
            <v>32030385</v>
          </cell>
          <cell r="AM648">
            <v>32313432</v>
          </cell>
          <cell r="AN648">
            <v>32461738</v>
          </cell>
          <cell r="AO648">
            <v>32170956</v>
          </cell>
          <cell r="AP648">
            <v>31954745</v>
          </cell>
          <cell r="AQ648">
            <v>32228997</v>
          </cell>
          <cell r="AR648">
            <v>32646923</v>
          </cell>
          <cell r="AS648">
            <v>33638422</v>
          </cell>
          <cell r="AT648">
            <v>34334908</v>
          </cell>
          <cell r="AU648">
            <v>34961438</v>
          </cell>
          <cell r="AV648">
            <v>35149084</v>
          </cell>
          <cell r="AW648">
            <v>35773141</v>
          </cell>
          <cell r="AX648">
            <v>35999963</v>
          </cell>
          <cell r="AY648">
            <v>36541483</v>
          </cell>
          <cell r="AZ648">
            <v>36861883</v>
          </cell>
          <cell r="BA648">
            <v>37868381</v>
          </cell>
          <cell r="BB648">
            <v>37807569</v>
          </cell>
          <cell r="BC648">
            <v>38657474</v>
          </cell>
          <cell r="BD648">
            <v>38501348</v>
          </cell>
          <cell r="BE648">
            <v>39576698</v>
          </cell>
          <cell r="BF648">
            <v>38858867</v>
          </cell>
          <cell r="BG648">
            <v>39019575</v>
          </cell>
          <cell r="BH648">
            <v>39113351</v>
          </cell>
          <cell r="BI648">
            <v>39953836</v>
          </cell>
          <cell r="BJ648">
            <v>39499040</v>
          </cell>
          <cell r="BK648">
            <v>41077134</v>
          </cell>
          <cell r="BL648">
            <v>41369617</v>
          </cell>
          <cell r="BM648">
            <v>43072179</v>
          </cell>
          <cell r="BN648"/>
          <cell r="BO648"/>
        </row>
        <row r="649">
          <cell r="AA649">
            <v>122288</v>
          </cell>
          <cell r="AB649">
            <v>32758714</v>
          </cell>
          <cell r="AC649">
            <v>31995598</v>
          </cell>
          <cell r="AD649">
            <v>31681569</v>
          </cell>
          <cell r="AE649">
            <v>57332</v>
          </cell>
          <cell r="AF649">
            <v>38952</v>
          </cell>
          <cell r="AG649">
            <v>9697</v>
          </cell>
          <cell r="AH649">
            <v>-2250</v>
          </cell>
          <cell r="AI649">
            <v>110536</v>
          </cell>
          <cell r="AJ649">
            <v>0</v>
          </cell>
          <cell r="AK649">
            <v>0</v>
          </cell>
          <cell r="AL649">
            <v>0</v>
          </cell>
          <cell r="AM649">
            <v>-25</v>
          </cell>
          <cell r="AN649">
            <v>0</v>
          </cell>
          <cell r="AO649">
            <v>1</v>
          </cell>
          <cell r="AP649">
            <v>-1</v>
          </cell>
          <cell r="AQ649">
            <v>0</v>
          </cell>
          <cell r="AR649">
            <v>-1</v>
          </cell>
          <cell r="AS649">
            <v>3</v>
          </cell>
          <cell r="AT649">
            <v>-744384</v>
          </cell>
          <cell r="AU649">
            <v>-3</v>
          </cell>
          <cell r="AV649">
            <v>0</v>
          </cell>
          <cell r="AW649">
            <v>-2</v>
          </cell>
          <cell r="AX649">
            <v>-2</v>
          </cell>
          <cell r="AY649">
            <v>-1</v>
          </cell>
          <cell r="AZ649">
            <v>0</v>
          </cell>
          <cell r="BA649">
            <v>1</v>
          </cell>
          <cell r="BB649">
            <v>1</v>
          </cell>
          <cell r="BC649">
            <v>1</v>
          </cell>
          <cell r="BD649">
            <v>-3</v>
          </cell>
          <cell r="BE649">
            <v>1</v>
          </cell>
          <cell r="BF649">
            <v>0</v>
          </cell>
          <cell r="BG649">
            <v>-1</v>
          </cell>
          <cell r="BH649">
            <v>0</v>
          </cell>
          <cell r="BI649">
            <v>1</v>
          </cell>
          <cell r="BJ649">
            <v>-1</v>
          </cell>
          <cell r="BK649">
            <v>-1</v>
          </cell>
          <cell r="BL649">
            <v>1</v>
          </cell>
          <cell r="BM649">
            <v>0</v>
          </cell>
          <cell r="BN649"/>
          <cell r="BO649"/>
        </row>
        <row r="650">
          <cell r="AA650"/>
          <cell r="AE650"/>
          <cell r="AF650"/>
          <cell r="AG650"/>
          <cell r="AH650"/>
          <cell r="AI650"/>
          <cell r="AJ650"/>
          <cell r="AK650"/>
          <cell r="AL650"/>
          <cell r="AM650"/>
          <cell r="AN650"/>
          <cell r="AO650"/>
          <cell r="AP650"/>
          <cell r="AQ650"/>
          <cell r="AR650"/>
          <cell r="AS650"/>
          <cell r="AT650"/>
          <cell r="AU650"/>
          <cell r="AV650"/>
          <cell r="AW650"/>
          <cell r="AX650"/>
          <cell r="AY650"/>
          <cell r="AZ650"/>
          <cell r="BA650"/>
          <cell r="BB650"/>
          <cell r="BC650"/>
          <cell r="BD650"/>
          <cell r="BE650"/>
          <cell r="BF650"/>
          <cell r="BG650"/>
          <cell r="BH650"/>
          <cell r="BI650"/>
          <cell r="BJ650"/>
          <cell r="BK650"/>
          <cell r="BL650"/>
          <cell r="BM650"/>
          <cell r="BN650"/>
          <cell r="BO650"/>
        </row>
        <row r="651">
          <cell r="AA651"/>
          <cell r="AE651"/>
          <cell r="AF651"/>
          <cell r="AG651"/>
          <cell r="AH651"/>
          <cell r="AI651"/>
          <cell r="AJ651"/>
          <cell r="AK651"/>
          <cell r="AL651"/>
          <cell r="AM651"/>
          <cell r="AN651"/>
          <cell r="AO651"/>
          <cell r="AP651"/>
          <cell r="AQ651"/>
          <cell r="AR651"/>
          <cell r="AS651"/>
          <cell r="AT651"/>
          <cell r="AU651"/>
          <cell r="AV651"/>
          <cell r="AW651"/>
          <cell r="AX651"/>
          <cell r="AY651"/>
          <cell r="AZ651"/>
          <cell r="BA651"/>
          <cell r="BB651"/>
          <cell r="BC651"/>
          <cell r="BD651"/>
          <cell r="BE651"/>
          <cell r="BF651"/>
          <cell r="BG651"/>
          <cell r="BH651"/>
          <cell r="BI651"/>
          <cell r="BJ651"/>
          <cell r="BK651"/>
          <cell r="BL651"/>
          <cell r="BM651"/>
          <cell r="BN651"/>
          <cell r="BO651"/>
        </row>
        <row r="652">
          <cell r="AA652"/>
          <cell r="AE652"/>
          <cell r="AF652"/>
          <cell r="AG652"/>
          <cell r="AH652"/>
          <cell r="AI652"/>
          <cell r="AJ652"/>
          <cell r="AK652"/>
          <cell r="AL652"/>
          <cell r="AM652"/>
          <cell r="AN652"/>
          <cell r="AO652"/>
          <cell r="AP652"/>
          <cell r="AQ652"/>
          <cell r="AR652"/>
          <cell r="AS652"/>
          <cell r="AT652"/>
          <cell r="AU652"/>
          <cell r="AV652"/>
          <cell r="AW652"/>
          <cell r="AX652"/>
          <cell r="AY652"/>
          <cell r="AZ652"/>
          <cell r="BA652"/>
          <cell r="BB652"/>
          <cell r="BC652"/>
          <cell r="BD652"/>
          <cell r="BE652"/>
          <cell r="BF652"/>
          <cell r="BG652"/>
          <cell r="BH652"/>
          <cell r="BI652"/>
          <cell r="BJ652"/>
          <cell r="BK652"/>
          <cell r="BL652"/>
          <cell r="BM652"/>
          <cell r="BN652"/>
          <cell r="BO652"/>
        </row>
        <row r="653">
          <cell r="AA653"/>
          <cell r="AE653"/>
          <cell r="AF653"/>
          <cell r="AG653"/>
          <cell r="AH653"/>
          <cell r="AI653"/>
          <cell r="AJ653"/>
          <cell r="AK653"/>
          <cell r="AL653"/>
          <cell r="AM653"/>
          <cell r="AN653"/>
          <cell r="AO653"/>
          <cell r="AP653"/>
          <cell r="AQ653"/>
          <cell r="AR653"/>
          <cell r="AS653"/>
          <cell r="AT653"/>
          <cell r="AU653"/>
          <cell r="AV653"/>
          <cell r="AW653"/>
          <cell r="AX653"/>
          <cell r="AY653"/>
          <cell r="AZ653"/>
          <cell r="BA653"/>
          <cell r="BB653"/>
          <cell r="BC653"/>
          <cell r="BD653"/>
          <cell r="BE653"/>
          <cell r="BF653"/>
          <cell r="BG653"/>
          <cell r="BH653"/>
          <cell r="BI653"/>
          <cell r="BJ653"/>
          <cell r="BK653"/>
          <cell r="BL653"/>
          <cell r="BM653"/>
          <cell r="BN653"/>
          <cell r="BO653"/>
        </row>
        <row r="654">
          <cell r="AA654"/>
          <cell r="AE654"/>
          <cell r="AF654"/>
          <cell r="AG654"/>
          <cell r="AH654"/>
          <cell r="AI654"/>
          <cell r="AJ654"/>
          <cell r="AK654"/>
          <cell r="AL654"/>
          <cell r="AM654"/>
          <cell r="AN654"/>
          <cell r="AO654"/>
          <cell r="AP654"/>
          <cell r="AQ654"/>
          <cell r="AR654"/>
          <cell r="AS654"/>
          <cell r="AT654"/>
          <cell r="AU654"/>
          <cell r="AV654"/>
          <cell r="AW654"/>
          <cell r="AX654"/>
          <cell r="AY654"/>
          <cell r="AZ654"/>
          <cell r="BA654"/>
          <cell r="BB654"/>
          <cell r="BC654"/>
          <cell r="BD654"/>
          <cell r="BE654"/>
          <cell r="BF654"/>
          <cell r="BG654"/>
          <cell r="BH654"/>
          <cell r="BI654"/>
          <cell r="BJ654"/>
          <cell r="BK654"/>
          <cell r="BL654"/>
          <cell r="BM654"/>
          <cell r="BN654"/>
          <cell r="BO654"/>
        </row>
        <row r="655">
          <cell r="AA655"/>
          <cell r="AE655"/>
          <cell r="AF655"/>
          <cell r="AG655"/>
          <cell r="AH655"/>
          <cell r="AI655"/>
          <cell r="AJ655"/>
          <cell r="AK655"/>
          <cell r="AL655"/>
          <cell r="AM655"/>
          <cell r="AN655"/>
          <cell r="AO655"/>
          <cell r="AP655"/>
          <cell r="AQ655"/>
          <cell r="AR655"/>
          <cell r="AS655"/>
          <cell r="AT655"/>
          <cell r="AU655"/>
          <cell r="AV655"/>
          <cell r="AW655"/>
          <cell r="AX655"/>
          <cell r="AY655"/>
          <cell r="AZ655"/>
          <cell r="BA655"/>
          <cell r="BB655"/>
          <cell r="BC655"/>
          <cell r="BD655"/>
          <cell r="BE655"/>
          <cell r="BF655"/>
          <cell r="BG655"/>
          <cell r="BH655"/>
          <cell r="BI655"/>
          <cell r="BJ655"/>
          <cell r="BK655"/>
          <cell r="BL655"/>
          <cell r="BM655"/>
          <cell r="BN655"/>
          <cell r="BO655"/>
        </row>
        <row r="656">
          <cell r="S656" t="str">
            <v>Coste del riesgo</v>
          </cell>
          <cell r="AA656"/>
          <cell r="AE656"/>
          <cell r="AF656"/>
          <cell r="AG656"/>
          <cell r="AH656"/>
          <cell r="AI656"/>
          <cell r="AJ656"/>
          <cell r="AK656"/>
          <cell r="AL656"/>
          <cell r="AM656"/>
          <cell r="AN656"/>
          <cell r="AO656"/>
          <cell r="AP656"/>
          <cell r="AQ656"/>
          <cell r="AR656"/>
          <cell r="AS656"/>
          <cell r="AT656">
            <v>1.17E-2</v>
          </cell>
          <cell r="AU656">
            <v>1.06E-2</v>
          </cell>
          <cell r="AV656">
            <v>4.3900000000000002E-2</v>
          </cell>
          <cell r="AW656"/>
          <cell r="AX656">
            <v>1.7500000000000002E-2</v>
          </cell>
          <cell r="AY656">
            <v>1.41E-2</v>
          </cell>
          <cell r="AZ656">
            <v>1.7000000000000001E-2</v>
          </cell>
          <cell r="BA656">
            <v>1.1299999999999999E-2</v>
          </cell>
          <cell r="BB656">
            <v>9.4000000000000004E-3</v>
          </cell>
          <cell r="BC656">
            <v>8.6999999999999994E-3</v>
          </cell>
          <cell r="BD656">
            <v>7.1999999999999998E-3</v>
          </cell>
          <cell r="BE656">
            <v>8.0000000000000002E-3</v>
          </cell>
          <cell r="BF656">
            <v>0.01</v>
          </cell>
          <cell r="BG656">
            <v>1.09E-2</v>
          </cell>
          <cell r="BH656">
            <v>6.1000000000000004E-3</v>
          </cell>
          <cell r="BI656">
            <v>5.7000000000000002E-3</v>
          </cell>
          <cell r="BJ656">
            <v>5.4000000000000003E-3</v>
          </cell>
          <cell r="BK656">
            <v>5.4999999999999997E-3</v>
          </cell>
          <cell r="BL656">
            <v>3.8E-3</v>
          </cell>
          <cell r="BM656">
            <v>3.3E-3</v>
          </cell>
          <cell r="BN656"/>
          <cell r="BO656"/>
        </row>
        <row r="657">
          <cell r="R657" t="str">
            <v>crr</v>
          </cell>
          <cell r="S657" t="str">
            <v>Recurrente</v>
          </cell>
          <cell r="AA657"/>
          <cell r="AE657"/>
          <cell r="AF657"/>
          <cell r="AG657"/>
          <cell r="AH657"/>
          <cell r="AI657"/>
          <cell r="AJ657"/>
          <cell r="AK657"/>
          <cell r="AL657"/>
          <cell r="AM657"/>
          <cell r="AN657"/>
          <cell r="AO657"/>
          <cell r="AP657"/>
          <cell r="AQ657"/>
          <cell r="AR657"/>
          <cell r="AS657"/>
          <cell r="AT657">
            <v>8.8999999999999999E-3</v>
          </cell>
          <cell r="AU657">
            <v>8.5000000000000006E-3</v>
          </cell>
          <cell r="AV657">
            <v>9.4999999999999998E-3</v>
          </cell>
          <cell r="AW657"/>
          <cell r="AX657">
            <v>6.3E-3</v>
          </cell>
          <cell r="AY657">
            <v>5.3E-3</v>
          </cell>
          <cell r="AZ657">
            <v>9.4999999999999998E-3</v>
          </cell>
          <cell r="BA657">
            <v>1.1299999999999999E-2</v>
          </cell>
          <cell r="BB657">
            <v>9.4000000000000004E-3</v>
          </cell>
          <cell r="BC657">
            <v>8.6999999999999994E-3</v>
          </cell>
          <cell r="BD657">
            <v>7.1999999999999998E-3</v>
          </cell>
          <cell r="BE657">
            <v>8.0000000000000002E-3</v>
          </cell>
          <cell r="BF657">
            <v>0.01</v>
          </cell>
          <cell r="BG657">
            <v>1.09E-2</v>
          </cell>
          <cell r="BH657">
            <v>6.1000000000000004E-3</v>
          </cell>
          <cell r="BI657">
            <v>5.7000000000000002E-3</v>
          </cell>
          <cell r="BJ657">
            <v>5.4000000000000003E-3</v>
          </cell>
          <cell r="BK657">
            <v>5.4999999999999997E-3</v>
          </cell>
          <cell r="BL657">
            <v>3.8E-3</v>
          </cell>
          <cell r="BM657">
            <v>3.3E-3</v>
          </cell>
          <cell r="BN657"/>
          <cell r="BO657"/>
        </row>
        <row r="658">
          <cell r="R658" t="str">
            <v>crnr</v>
          </cell>
          <cell r="S658" t="str">
            <v>No recurrente</v>
          </cell>
          <cell r="AA658"/>
          <cell r="AE658"/>
          <cell r="AF658"/>
          <cell r="AG658"/>
          <cell r="AH658"/>
          <cell r="AI658"/>
          <cell r="AJ658"/>
          <cell r="AK658"/>
          <cell r="AL658"/>
          <cell r="AM658"/>
          <cell r="AN658"/>
          <cell r="AO658"/>
          <cell r="AP658"/>
          <cell r="AQ658"/>
          <cell r="AR658"/>
          <cell r="AS658"/>
          <cell r="AT658">
            <v>2.8E-3</v>
          </cell>
          <cell r="AU658">
            <v>2.0999999999999999E-3</v>
          </cell>
          <cell r="AV658">
            <v>3.4299999999999997E-2</v>
          </cell>
          <cell r="AW658"/>
          <cell r="AX658">
            <v>1.12E-2</v>
          </cell>
          <cell r="AY658">
            <v>8.8000000000000005E-3</v>
          </cell>
          <cell r="AZ658">
            <v>7.6E-3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0</v>
          </cell>
          <cell r="BL658">
            <v>0</v>
          </cell>
          <cell r="BM658">
            <v>0</v>
          </cell>
          <cell r="BN658"/>
          <cell r="BO658"/>
        </row>
        <row r="659">
          <cell r="S659"/>
          <cell r="AA659"/>
          <cell r="AE659"/>
          <cell r="AF659"/>
          <cell r="AG659"/>
          <cell r="AH659"/>
          <cell r="AI659"/>
          <cell r="AJ659"/>
          <cell r="AK659"/>
          <cell r="AL659"/>
          <cell r="AM659"/>
          <cell r="AN659"/>
          <cell r="AO659"/>
          <cell r="AP659"/>
          <cell r="AQ659"/>
          <cell r="AR659"/>
          <cell r="AS659"/>
          <cell r="AT659"/>
          <cell r="AU659"/>
          <cell r="AV659"/>
          <cell r="AW659"/>
          <cell r="AX659"/>
          <cell r="AY659"/>
          <cell r="AZ659"/>
          <cell r="BA659"/>
          <cell r="BB659"/>
          <cell r="BC659"/>
          <cell r="BD659"/>
          <cell r="BE659"/>
          <cell r="BF659"/>
          <cell r="BG659"/>
          <cell r="BH659"/>
          <cell r="BI659"/>
          <cell r="BJ659"/>
          <cell r="BK659"/>
          <cell r="BL659"/>
          <cell r="BM659"/>
          <cell r="BN659"/>
          <cell r="BO659"/>
        </row>
        <row r="660">
          <cell r="S660" t="str">
            <v>Numerador</v>
          </cell>
          <cell r="AA660"/>
          <cell r="AE660"/>
          <cell r="AF660"/>
          <cell r="AG660"/>
          <cell r="AH660"/>
          <cell r="AI660"/>
          <cell r="AJ660"/>
          <cell r="AK660"/>
          <cell r="AL660"/>
          <cell r="AM660"/>
          <cell r="AN660"/>
          <cell r="AO660"/>
          <cell r="AP660"/>
          <cell r="AQ660"/>
          <cell r="AR660"/>
          <cell r="AS660"/>
          <cell r="AT660">
            <v>311502</v>
          </cell>
          <cell r="AU660">
            <v>381075</v>
          </cell>
          <cell r="AV660">
            <v>402576</v>
          </cell>
          <cell r="AW660"/>
          <cell r="AX660">
            <v>491587</v>
          </cell>
          <cell r="AY660">
            <v>527836</v>
          </cell>
          <cell r="AZ660">
            <v>158755</v>
          </cell>
          <cell r="BA660">
            <v>213778</v>
          </cell>
          <cell r="BB660">
            <v>268083</v>
          </cell>
          <cell r="BC660">
            <v>333888</v>
          </cell>
          <cell r="BD660">
            <v>69632</v>
          </cell>
          <cell r="BE660">
            <v>156404</v>
          </cell>
          <cell r="BF660">
            <v>292684</v>
          </cell>
          <cell r="BG660">
            <v>428817</v>
          </cell>
          <cell r="BH660">
            <v>59526</v>
          </cell>
          <cell r="BI660">
            <v>111990</v>
          </cell>
          <cell r="BJ660">
            <v>158899</v>
          </cell>
          <cell r="BK660">
            <v>215835</v>
          </cell>
          <cell r="BL660">
            <v>38009</v>
          </cell>
          <cell r="BM660">
            <v>67758</v>
          </cell>
          <cell r="BN660"/>
          <cell r="BO660"/>
        </row>
        <row r="661">
          <cell r="S661" t="str">
            <v>Recurrente</v>
          </cell>
          <cell r="AA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  <cell r="AQ661"/>
          <cell r="AR661"/>
          <cell r="AS661"/>
          <cell r="AT661">
            <v>236502</v>
          </cell>
          <cell r="AU661">
            <v>306075</v>
          </cell>
          <cell r="AV661">
            <v>87522</v>
          </cell>
          <cell r="AW661"/>
          <cell r="AX661">
            <v>176533</v>
          </cell>
          <cell r="AY661">
            <v>198782</v>
          </cell>
          <cell r="AZ661">
            <v>88205</v>
          </cell>
          <cell r="BA661">
            <v>213778</v>
          </cell>
          <cell r="BB661">
            <v>268083</v>
          </cell>
          <cell r="BC661">
            <v>333888</v>
          </cell>
          <cell r="BD661">
            <v>69632</v>
          </cell>
          <cell r="BE661">
            <v>156404</v>
          </cell>
          <cell r="BF661">
            <v>292684</v>
          </cell>
          <cell r="BG661">
            <v>428817</v>
          </cell>
          <cell r="BH661">
            <v>59526</v>
          </cell>
          <cell r="BI661">
            <v>111990</v>
          </cell>
          <cell r="BJ661">
            <v>158899</v>
          </cell>
          <cell r="BK661">
            <v>215835</v>
          </cell>
          <cell r="BL661">
            <v>38009</v>
          </cell>
          <cell r="BM661">
            <v>67758</v>
          </cell>
          <cell r="BN661"/>
          <cell r="BO661"/>
        </row>
        <row r="662">
          <cell r="S662" t="str">
            <v>No recurrente</v>
          </cell>
          <cell r="AA662"/>
          <cell r="AE662"/>
          <cell r="AF662"/>
          <cell r="AG662"/>
          <cell r="AH662"/>
          <cell r="AI662"/>
          <cell r="AJ662"/>
          <cell r="AK662"/>
          <cell r="AL662"/>
          <cell r="AM662"/>
          <cell r="AN662"/>
          <cell r="AO662"/>
          <cell r="AP662"/>
          <cell r="AQ662"/>
          <cell r="AR662"/>
          <cell r="AS662"/>
          <cell r="AT662">
            <v>75000</v>
          </cell>
          <cell r="AU662">
            <v>75000</v>
          </cell>
          <cell r="AV662">
            <v>315054</v>
          </cell>
          <cell r="AW662"/>
          <cell r="AX662">
            <v>315054</v>
          </cell>
          <cell r="AY662">
            <v>329054</v>
          </cell>
          <cell r="AZ662">
            <v>70550</v>
          </cell>
          <cell r="BA662"/>
          <cell r="BB662"/>
          <cell r="BC662"/>
          <cell r="BD662"/>
          <cell r="BE662"/>
          <cell r="BF662"/>
          <cell r="BG662"/>
          <cell r="BH662"/>
          <cell r="BI662"/>
          <cell r="BJ662"/>
          <cell r="BK662"/>
          <cell r="BL662"/>
          <cell r="BM662"/>
          <cell r="BN662"/>
          <cell r="BO662"/>
        </row>
        <row r="663">
          <cell r="S663" t="str">
            <v>Denominador</v>
          </cell>
          <cell r="AA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  <cell r="AQ663"/>
          <cell r="AR663"/>
          <cell r="AS663"/>
          <cell r="AT663">
            <v>35473814</v>
          </cell>
          <cell r="AU663">
            <v>35808752</v>
          </cell>
          <cell r="AV663">
            <v>37204698</v>
          </cell>
          <cell r="AW663"/>
          <cell r="AX663">
            <v>37452657</v>
          </cell>
          <cell r="AY663">
            <v>37499638</v>
          </cell>
          <cell r="AZ663">
            <v>37779660</v>
          </cell>
          <cell r="BA663">
            <v>38068546</v>
          </cell>
          <cell r="BB663">
            <v>38188039</v>
          </cell>
          <cell r="BC663">
            <v>38390066</v>
          </cell>
          <cell r="BD663">
            <v>39077185</v>
          </cell>
          <cell r="BE663">
            <v>39344699</v>
          </cell>
          <cell r="BF663">
            <v>39263126</v>
          </cell>
          <cell r="BG663">
            <v>39227910</v>
          </cell>
          <cell r="BH663">
            <v>39019825</v>
          </cell>
          <cell r="BI663">
            <v>39184361</v>
          </cell>
          <cell r="BJ663">
            <v>39128897</v>
          </cell>
          <cell r="BK663">
            <v>39369827</v>
          </cell>
          <cell r="BL663">
            <v>40443326</v>
          </cell>
          <cell r="BM663">
            <v>41001686</v>
          </cell>
          <cell r="BN663"/>
          <cell r="BO663"/>
        </row>
        <row r="664">
          <cell r="AA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  <cell r="AQ664"/>
          <cell r="AR664"/>
          <cell r="AS664"/>
          <cell r="AT664"/>
          <cell r="AU664"/>
          <cell r="AV664"/>
          <cell r="AW664"/>
          <cell r="AX664"/>
          <cell r="AY664"/>
          <cell r="AZ664"/>
          <cell r="BA664"/>
          <cell r="BB664"/>
          <cell r="BC664"/>
          <cell r="BD664"/>
          <cell r="BE664"/>
          <cell r="BF664"/>
          <cell r="BG664"/>
          <cell r="BH664"/>
          <cell r="BI664"/>
          <cell r="BJ664"/>
          <cell r="BK664"/>
          <cell r="BL664"/>
          <cell r="BM664"/>
          <cell r="BN664"/>
          <cell r="BO664"/>
        </row>
        <row r="665">
          <cell r="AA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  <cell r="AQ665"/>
          <cell r="AR665"/>
          <cell r="AS665"/>
          <cell r="AT665"/>
          <cell r="AU665"/>
          <cell r="AV665"/>
          <cell r="AW665"/>
          <cell r="AX665"/>
          <cell r="AY665"/>
          <cell r="AZ665"/>
          <cell r="BA665"/>
          <cell r="BB665"/>
          <cell r="BC665"/>
          <cell r="BD665"/>
          <cell r="BE665"/>
          <cell r="BF665"/>
          <cell r="BG665"/>
          <cell r="BH665"/>
          <cell r="BI665"/>
          <cell r="BJ665"/>
          <cell r="BK665"/>
          <cell r="BL665"/>
          <cell r="BM665"/>
          <cell r="BN665"/>
          <cell r="BO665"/>
        </row>
        <row r="666">
          <cell r="AA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  <cell r="AQ666"/>
          <cell r="AR666"/>
          <cell r="AS666"/>
          <cell r="AT666"/>
          <cell r="AU666"/>
          <cell r="AV666"/>
          <cell r="AW666"/>
          <cell r="AX666"/>
          <cell r="AY666"/>
          <cell r="AZ666"/>
          <cell r="BA666"/>
          <cell r="BB666"/>
          <cell r="BC666"/>
          <cell r="BD666"/>
          <cell r="BE666"/>
          <cell r="BF666"/>
          <cell r="BG666"/>
          <cell r="BH666"/>
          <cell r="BI666"/>
          <cell r="BJ666"/>
          <cell r="BK666"/>
          <cell r="BL666"/>
          <cell r="BM666"/>
          <cell r="BN666"/>
          <cell r="BO666"/>
        </row>
        <row r="667">
          <cell r="AA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  <cell r="AQ667"/>
          <cell r="AR667"/>
          <cell r="AS667"/>
          <cell r="AT667"/>
          <cell r="AU667"/>
          <cell r="AV667"/>
          <cell r="AW667"/>
          <cell r="AX667"/>
          <cell r="AY667"/>
          <cell r="AZ667"/>
          <cell r="BA667"/>
          <cell r="BB667"/>
          <cell r="BC667"/>
          <cell r="BD667"/>
          <cell r="BE667"/>
          <cell r="BF667"/>
          <cell r="BG667"/>
          <cell r="BH667"/>
          <cell r="BI667"/>
          <cell r="BJ667"/>
          <cell r="BK667"/>
          <cell r="BL667"/>
          <cell r="BM667"/>
          <cell r="BN667"/>
          <cell r="BO667"/>
        </row>
        <row r="668">
          <cell r="AA668"/>
          <cell r="AE668"/>
          <cell r="AF668"/>
          <cell r="AG668"/>
          <cell r="AH668"/>
          <cell r="AI668"/>
          <cell r="AJ668"/>
          <cell r="AK668"/>
          <cell r="AL668"/>
          <cell r="AM668"/>
          <cell r="AN668"/>
          <cell r="AO668"/>
          <cell r="AP668"/>
          <cell r="AQ668"/>
          <cell r="AR668"/>
          <cell r="AS668"/>
          <cell r="AT668"/>
          <cell r="AU668"/>
          <cell r="AV668"/>
          <cell r="AW668"/>
          <cell r="AX668"/>
          <cell r="AY668"/>
          <cell r="AZ668"/>
          <cell r="BA668"/>
          <cell r="BB668"/>
          <cell r="BC668"/>
          <cell r="BD668"/>
          <cell r="BE668"/>
          <cell r="BF668"/>
          <cell r="BG668"/>
          <cell r="BH668"/>
          <cell r="BI668"/>
          <cell r="BJ668"/>
          <cell r="BK668"/>
          <cell r="BL668"/>
          <cell r="BM668"/>
          <cell r="BN668"/>
          <cell r="BO668"/>
        </row>
        <row r="669">
          <cell r="AA669"/>
          <cell r="AE669"/>
          <cell r="AF669"/>
          <cell r="AG669"/>
          <cell r="AH669"/>
          <cell r="AI669"/>
          <cell r="AJ669"/>
          <cell r="AK669"/>
          <cell r="AL669"/>
          <cell r="AM669"/>
          <cell r="AN669"/>
          <cell r="AO669"/>
          <cell r="AP669"/>
          <cell r="AQ669"/>
          <cell r="AR669"/>
          <cell r="AS669"/>
          <cell r="AT669"/>
          <cell r="AU669"/>
          <cell r="AV669"/>
          <cell r="AW669"/>
          <cell r="AX669"/>
          <cell r="AY669"/>
          <cell r="AZ669"/>
          <cell r="BA669"/>
          <cell r="BB669"/>
          <cell r="BC669"/>
          <cell r="BD669"/>
          <cell r="BE669"/>
          <cell r="BF669"/>
          <cell r="BG669"/>
          <cell r="BH669"/>
          <cell r="BI669"/>
          <cell r="BJ669"/>
          <cell r="BK669"/>
          <cell r="BL669"/>
          <cell r="BM669"/>
          <cell r="BN669"/>
          <cell r="BO669"/>
        </row>
        <row r="670">
          <cell r="R670" t="str">
            <v>1MREL TREA disponible (%)</v>
          </cell>
          <cell r="S670" t="str">
            <v>MREL TREA disponible (%)</v>
          </cell>
          <cell r="AA670"/>
          <cell r="AE670"/>
          <cell r="AF670"/>
          <cell r="AG670"/>
          <cell r="AH670"/>
          <cell r="AI670"/>
          <cell r="AJ670"/>
          <cell r="AK670"/>
          <cell r="AL670"/>
          <cell r="AM670"/>
          <cell r="AN670"/>
          <cell r="AO670"/>
          <cell r="AP670"/>
          <cell r="AQ670"/>
          <cell r="AR670"/>
          <cell r="AS670"/>
          <cell r="AT670"/>
          <cell r="AU670"/>
          <cell r="AV670">
            <v>0.154</v>
          </cell>
          <cell r="AW670">
            <v>0.1605</v>
          </cell>
          <cell r="AX670">
            <v>0.183</v>
          </cell>
          <cell r="AY670">
            <v>0.18240000000000001</v>
          </cell>
          <cell r="AZ670">
            <v>0.18060000000000001</v>
          </cell>
          <cell r="BA670">
            <v>0.182</v>
          </cell>
          <cell r="BB670">
            <v>0.2006</v>
          </cell>
          <cell r="BC670">
            <v>0.20469999999999999</v>
          </cell>
          <cell r="BD670">
            <v>0.20349999999999999</v>
          </cell>
          <cell r="BE670">
            <v>0.20180000000000001</v>
          </cell>
          <cell r="BF670">
            <v>0.22819999999999999</v>
          </cell>
          <cell r="BG670">
            <v>0.23019999999999999</v>
          </cell>
          <cell r="BH670">
            <v>0.23300000000000001</v>
          </cell>
          <cell r="BI670">
            <v>0.23146</v>
          </cell>
          <cell r="BJ670">
            <v>0.24940000000000001</v>
          </cell>
          <cell r="BK670">
            <v>0.245</v>
          </cell>
          <cell r="BL670">
            <v>0.25009999999999999</v>
          </cell>
          <cell r="BM670">
            <v>0.2447</v>
          </cell>
          <cell r="BN670"/>
          <cell r="BO670"/>
          <cell r="BP670">
            <v>0.2447</v>
          </cell>
          <cell r="BQ670">
            <v>0.23150000000000001</v>
          </cell>
          <cell r="BR670">
            <v>0.245</v>
          </cell>
          <cell r="BS670">
            <v>0.25009999999999999</v>
          </cell>
          <cell r="BT670">
            <v>0.23019999999999999</v>
          </cell>
          <cell r="BU670">
            <v>1.32</v>
          </cell>
          <cell r="BV670"/>
          <cell r="BW670">
            <v>-0.03</v>
          </cell>
          <cell r="BX670"/>
          <cell r="BY670">
            <v>-0.54</v>
          </cell>
        </row>
        <row r="671">
          <cell r="R671" t="str">
            <v>1MREL disponible (%)</v>
          </cell>
          <cell r="S671" t="str">
            <v>NumMREL</v>
          </cell>
          <cell r="AA671"/>
          <cell r="AE671"/>
          <cell r="AF671"/>
          <cell r="AG671"/>
          <cell r="AH671"/>
          <cell r="AI671"/>
          <cell r="AJ671"/>
          <cell r="AK671"/>
          <cell r="AL671"/>
          <cell r="AM671"/>
          <cell r="AN671"/>
          <cell r="AO671"/>
          <cell r="AP671"/>
          <cell r="AQ671"/>
          <cell r="AR671"/>
          <cell r="AS671"/>
          <cell r="AT671"/>
          <cell r="AU671"/>
          <cell r="AV671">
            <v>3594726.59</v>
          </cell>
          <cell r="AW671">
            <v>3892645.719</v>
          </cell>
          <cell r="AX671">
            <v>4507896.9079999998</v>
          </cell>
          <cell r="AY671">
            <v>4527132.1770000001</v>
          </cell>
          <cell r="AZ671">
            <v>4489623.3190000001</v>
          </cell>
          <cell r="BA671">
            <v>4496822.3169999998</v>
          </cell>
          <cell r="BB671">
            <v>5017560.2319999998</v>
          </cell>
          <cell r="BC671">
            <v>5094340.0449999999</v>
          </cell>
          <cell r="BD671">
            <v>5068811.5279999999</v>
          </cell>
          <cell r="BE671">
            <v>5115362.9050000003</v>
          </cell>
          <cell r="BF671">
            <v>5791729.0439999998</v>
          </cell>
          <cell r="BG671">
            <v>5853222.6009999998</v>
          </cell>
          <cell r="BH671">
            <v>5897345.4189999998</v>
          </cell>
          <cell r="BI671">
            <v>5932002.8300000001</v>
          </cell>
          <cell r="BJ671">
            <v>6505183.4400000004</v>
          </cell>
          <cell r="BK671">
            <v>6619966.3269999996</v>
          </cell>
          <cell r="BL671">
            <v>6705964.3689999999</v>
          </cell>
          <cell r="BM671">
            <v>6802505.3619999997</v>
          </cell>
          <cell r="BN671"/>
          <cell r="BO671"/>
          <cell r="BP671">
            <v>6802505</v>
          </cell>
          <cell r="BQ671">
            <v>5932003</v>
          </cell>
          <cell r="BR671">
            <v>6619966</v>
          </cell>
          <cell r="BS671">
            <v>6705964</v>
          </cell>
          <cell r="BT671">
            <v>5853223</v>
          </cell>
          <cell r="BU671">
            <v>870502</v>
          </cell>
          <cell r="BV671">
            <v>0.14699999999999999</v>
          </cell>
          <cell r="BW671">
            <v>182539</v>
          </cell>
          <cell r="BX671"/>
          <cell r="BY671">
            <v>96541</v>
          </cell>
        </row>
        <row r="672">
          <cell r="R672" t="str">
            <v>1Own Funds</v>
          </cell>
          <cell r="S672" t="str">
            <v>RRPP computables solvencia</v>
          </cell>
          <cell r="AA672"/>
          <cell r="AE672"/>
          <cell r="AF672"/>
          <cell r="AG672"/>
          <cell r="AH672"/>
          <cell r="AI672"/>
          <cell r="AJ672"/>
          <cell r="AK672"/>
          <cell r="AL672"/>
          <cell r="AM672"/>
          <cell r="AN672"/>
          <cell r="AO672"/>
          <cell r="AP672"/>
          <cell r="AQ672"/>
          <cell r="AR672"/>
          <cell r="AS672"/>
          <cell r="AT672"/>
          <cell r="AU672"/>
          <cell r="AV672">
            <v>3594726.59</v>
          </cell>
          <cell r="AW672">
            <v>3892645.719</v>
          </cell>
          <cell r="AX672">
            <v>3878034.9109999998</v>
          </cell>
          <cell r="AY672">
            <v>3897270.18</v>
          </cell>
          <cell r="AZ672">
            <v>3859745.2540000002</v>
          </cell>
          <cell r="BA672">
            <v>3866947.9759999998</v>
          </cell>
          <cell r="BB672">
            <v>3882706.8339999998</v>
          </cell>
          <cell r="BC672">
            <v>3959525.1809999999</v>
          </cell>
          <cell r="BD672">
            <v>3933986.7</v>
          </cell>
          <cell r="BE672">
            <v>3980545.5989999999</v>
          </cell>
          <cell r="BF672">
            <v>4006921.0210000002</v>
          </cell>
          <cell r="BG672">
            <v>4068402.3840000001</v>
          </cell>
          <cell r="BH672">
            <v>4112545.338</v>
          </cell>
          <cell r="BI672">
            <v>4147203.5860000001</v>
          </cell>
          <cell r="BJ672">
            <v>4220365.602</v>
          </cell>
          <cell r="BK672">
            <v>4335156.9460000005</v>
          </cell>
          <cell r="BL672">
            <v>4421132.0319999997</v>
          </cell>
          <cell r="BM672">
            <v>4517673.2970000003</v>
          </cell>
          <cell r="BN672"/>
          <cell r="BO672"/>
          <cell r="BP672">
            <v>4517673</v>
          </cell>
          <cell r="BQ672">
            <v>4147204</v>
          </cell>
          <cell r="BR672">
            <v>4335157</v>
          </cell>
          <cell r="BS672">
            <v>4421132</v>
          </cell>
          <cell r="BT672">
            <v>4068402</v>
          </cell>
          <cell r="BU672">
            <v>370469</v>
          </cell>
          <cell r="BV672">
            <v>8.8999999999999996E-2</v>
          </cell>
          <cell r="BW672">
            <v>182516</v>
          </cell>
          <cell r="BX672"/>
          <cell r="BY672">
            <v>96541</v>
          </cell>
        </row>
        <row r="673">
          <cell r="R673" t="str">
            <v>1Deuda Senior Prefered</v>
          </cell>
          <cell r="S673" t="str">
            <v>Deuda Prefered senior</v>
          </cell>
          <cell r="AA673"/>
          <cell r="AE673"/>
          <cell r="AF673"/>
          <cell r="AG673"/>
          <cell r="AH673"/>
          <cell r="AI673"/>
          <cell r="AJ673"/>
          <cell r="AK673"/>
          <cell r="AL673"/>
          <cell r="AM673"/>
          <cell r="AN673"/>
          <cell r="AO673"/>
          <cell r="AP673"/>
          <cell r="AQ673"/>
          <cell r="AR673"/>
          <cell r="AS673"/>
          <cell r="AT673"/>
          <cell r="AU673"/>
          <cell r="AV673">
            <v>0</v>
          </cell>
          <cell r="AW673">
            <v>0</v>
          </cell>
          <cell r="AX673">
            <v>499930.27299999999</v>
          </cell>
          <cell r="AY673">
            <v>499930.27299999999</v>
          </cell>
          <cell r="AZ673">
            <v>499946.05099999998</v>
          </cell>
          <cell r="BA673">
            <v>499940.76</v>
          </cell>
          <cell r="BB673">
            <v>999941.82299999997</v>
          </cell>
          <cell r="BC673">
            <v>999941.75300000003</v>
          </cell>
          <cell r="BD673">
            <v>999972.30599999998</v>
          </cell>
          <cell r="BE673">
            <v>999967.86</v>
          </cell>
          <cell r="BF673">
            <v>1649961.5319999999</v>
          </cell>
          <cell r="BG673">
            <v>1649974.5619999999</v>
          </cell>
          <cell r="BH673">
            <v>1649957.4890000001</v>
          </cell>
          <cell r="BI673">
            <v>1649956.656</v>
          </cell>
          <cell r="BJ673">
            <v>2149974.66</v>
          </cell>
          <cell r="BK673">
            <v>2149974.48</v>
          </cell>
          <cell r="BL673">
            <v>2150000</v>
          </cell>
          <cell r="BM673">
            <v>2150000</v>
          </cell>
          <cell r="BN673"/>
          <cell r="BO673"/>
          <cell r="BP673">
            <v>2150000</v>
          </cell>
          <cell r="BQ673">
            <v>1649957</v>
          </cell>
          <cell r="BR673">
            <v>2149974</v>
          </cell>
          <cell r="BS673">
            <v>2150000</v>
          </cell>
          <cell r="BT673">
            <v>1649975</v>
          </cell>
          <cell r="BU673">
            <v>500043</v>
          </cell>
          <cell r="BV673">
            <v>0.30299999999999999</v>
          </cell>
          <cell r="BW673">
            <v>26</v>
          </cell>
          <cell r="BX673"/>
          <cell r="BY673">
            <v>0</v>
          </cell>
        </row>
        <row r="674">
          <cell r="R674" t="str">
            <v>1Otros pasivos elegibles</v>
          </cell>
          <cell r="S674" t="str">
            <v>Otros pasivos MREL</v>
          </cell>
          <cell r="AA674"/>
          <cell r="AE674"/>
          <cell r="AF674"/>
          <cell r="AG674"/>
          <cell r="AH674"/>
          <cell r="AI674"/>
          <cell r="AJ674"/>
          <cell r="AK674"/>
          <cell r="AL674"/>
          <cell r="AM674"/>
          <cell r="AN674"/>
          <cell r="AO674"/>
          <cell r="AP674"/>
          <cell r="AQ674"/>
          <cell r="AR674"/>
          <cell r="AS674"/>
          <cell r="AT674"/>
          <cell r="AU674"/>
          <cell r="AV674">
            <v>0</v>
          </cell>
          <cell r="AW674">
            <v>0</v>
          </cell>
          <cell r="AX674">
            <v>129931.724</v>
          </cell>
          <cell r="AY674">
            <v>129931.724</v>
          </cell>
          <cell r="AZ674">
            <v>129932.014</v>
          </cell>
          <cell r="BA674">
            <v>129933.58100000001</v>
          </cell>
          <cell r="BB674">
            <v>134911.57500000001</v>
          </cell>
          <cell r="BC674">
            <v>134873.111</v>
          </cell>
          <cell r="BD674">
            <v>134852.522</v>
          </cell>
          <cell r="BE674">
            <v>134849.446</v>
          </cell>
          <cell r="BF674">
            <v>134846.492</v>
          </cell>
          <cell r="BG674">
            <v>134845.655</v>
          </cell>
          <cell r="BH674">
            <v>134842.59299999999</v>
          </cell>
          <cell r="BI674">
            <v>134842.58799999999</v>
          </cell>
          <cell r="BJ674">
            <v>134843.17800000001</v>
          </cell>
          <cell r="BK674">
            <v>134834.90100000001</v>
          </cell>
          <cell r="BL674">
            <v>134832.337</v>
          </cell>
          <cell r="BM674">
            <v>134832.065</v>
          </cell>
          <cell r="BN674"/>
          <cell r="BO674"/>
          <cell r="BP674">
            <v>134832</v>
          </cell>
          <cell r="BQ674">
            <v>134843</v>
          </cell>
          <cell r="BR674">
            <v>134835</v>
          </cell>
          <cell r="BS674">
            <v>134832</v>
          </cell>
          <cell r="BT674">
            <v>134846</v>
          </cell>
          <cell r="BU674">
            <v>-11</v>
          </cell>
          <cell r="BV674">
            <v>0</v>
          </cell>
          <cell r="BW674">
            <v>-3</v>
          </cell>
          <cell r="BX674"/>
          <cell r="BY674">
            <v>0</v>
          </cell>
        </row>
        <row r="675">
          <cell r="R675"/>
          <cell r="AA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  <cell r="AQ675"/>
          <cell r="AR675"/>
          <cell r="AS675"/>
          <cell r="AT675"/>
          <cell r="AU675"/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0</v>
          </cell>
          <cell r="BJ675">
            <v>0</v>
          </cell>
          <cell r="BK675">
            <v>0</v>
          </cell>
          <cell r="BL675">
            <v>0</v>
          </cell>
          <cell r="BM675">
            <v>0</v>
          </cell>
          <cell r="BN675"/>
          <cell r="BO675"/>
        </row>
        <row r="676">
          <cell r="R676"/>
          <cell r="AA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  <cell r="AQ676"/>
          <cell r="AR676"/>
          <cell r="AS676"/>
          <cell r="AT676"/>
          <cell r="AU676"/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0</v>
          </cell>
          <cell r="BJ676">
            <v>0</v>
          </cell>
          <cell r="BK676">
            <v>0</v>
          </cell>
          <cell r="BL676">
            <v>0</v>
          </cell>
          <cell r="BM676">
            <v>0</v>
          </cell>
          <cell r="BN676"/>
          <cell r="BO676"/>
        </row>
        <row r="677">
          <cell r="R677" t="str">
            <v>1Total de la exposición (LRE)</v>
          </cell>
          <cell r="S677" t="str">
            <v>Total exposición (LRE)</v>
          </cell>
          <cell r="AA677"/>
          <cell r="AE677"/>
          <cell r="AF677"/>
          <cell r="AG677"/>
          <cell r="AH677"/>
          <cell r="AI677"/>
          <cell r="AJ677"/>
          <cell r="AK677"/>
          <cell r="AL677"/>
          <cell r="AM677"/>
          <cell r="AN677"/>
          <cell r="AO677"/>
          <cell r="AP677"/>
          <cell r="AQ677"/>
          <cell r="AR677"/>
          <cell r="AS677"/>
          <cell r="AT677"/>
          <cell r="AU677"/>
          <cell r="AV677">
            <v>56382556.215999998</v>
          </cell>
          <cell r="AW677">
            <v>57729047.252999999</v>
          </cell>
          <cell r="AX677">
            <v>59261227.634000003</v>
          </cell>
          <cell r="AY677">
            <v>60310066.322999999</v>
          </cell>
          <cell r="AZ677">
            <v>60482859.589000002</v>
          </cell>
          <cell r="BA677">
            <v>63155687.718999997</v>
          </cell>
          <cell r="BB677">
            <v>64413717.715000004</v>
          </cell>
          <cell r="BC677">
            <v>62203110.619000003</v>
          </cell>
          <cell r="BD677">
            <v>62020178.358999997</v>
          </cell>
          <cell r="BE677">
            <v>60813110.743000001</v>
          </cell>
          <cell r="BF677">
            <v>58702774.173</v>
          </cell>
          <cell r="BG677">
            <v>58602937.703000002</v>
          </cell>
          <cell r="BH677">
            <v>58924678.677000001</v>
          </cell>
          <cell r="BI677">
            <v>59334813.575999998</v>
          </cell>
          <cell r="BJ677">
            <v>60415852.553999998</v>
          </cell>
          <cell r="BK677">
            <v>61158864.527999997</v>
          </cell>
          <cell r="BL677">
            <v>61832075.272</v>
          </cell>
          <cell r="BM677">
            <v>63169335.721000001</v>
          </cell>
          <cell r="BN677"/>
          <cell r="BO677"/>
          <cell r="BP677">
            <v>63169336</v>
          </cell>
          <cell r="BQ677">
            <v>59334814</v>
          </cell>
          <cell r="BR677">
            <v>61158865</v>
          </cell>
          <cell r="BS677">
            <v>61832075</v>
          </cell>
          <cell r="BT677">
            <v>58602938</v>
          </cell>
          <cell r="BU677">
            <v>3834522</v>
          </cell>
          <cell r="BV677">
            <v>6.5000000000000002E-2</v>
          </cell>
          <cell r="BW677">
            <v>2010471</v>
          </cell>
          <cell r="BX677"/>
          <cell r="BY677">
            <v>1337261</v>
          </cell>
        </row>
        <row r="678">
          <cell r="R678" t="str">
            <v>1MREL LRE disponible (%)</v>
          </cell>
          <cell r="S678" t="str">
            <v>MREL LRE disponible (%)</v>
          </cell>
          <cell r="AA678"/>
          <cell r="AE678"/>
          <cell r="AF678"/>
          <cell r="AG678"/>
          <cell r="AH678"/>
          <cell r="AI678"/>
          <cell r="AJ678"/>
          <cell r="AK678"/>
          <cell r="AL678"/>
          <cell r="AM678"/>
          <cell r="AN678"/>
          <cell r="AO678"/>
          <cell r="AP678"/>
          <cell r="AQ678"/>
          <cell r="AR678"/>
          <cell r="AS678"/>
          <cell r="AT678"/>
          <cell r="AU678"/>
          <cell r="AV678">
            <v>6.3799999999999996E-2</v>
          </cell>
          <cell r="AW678">
            <v>6.7400000000000002E-2</v>
          </cell>
          <cell r="AX678">
            <v>7.6100000000000001E-2</v>
          </cell>
          <cell r="AY678">
            <v>7.51E-2</v>
          </cell>
          <cell r="AZ678">
            <v>7.4200000000000002E-2</v>
          </cell>
          <cell r="BA678">
            <v>7.1199999999999999E-2</v>
          </cell>
          <cell r="BB678">
            <v>7.7899999999999997E-2</v>
          </cell>
          <cell r="BC678">
            <v>8.1900000000000001E-2</v>
          </cell>
          <cell r="BD678">
            <v>8.1699999999999995E-2</v>
          </cell>
          <cell r="BE678">
            <v>8.4099999999999994E-2</v>
          </cell>
          <cell r="BF678">
            <v>9.8699999999999996E-2</v>
          </cell>
          <cell r="BG678">
            <v>9.9900000000000003E-2</v>
          </cell>
          <cell r="BH678">
            <v>0.10009999999999999</v>
          </cell>
          <cell r="BI678">
            <v>0.1</v>
          </cell>
          <cell r="BJ678">
            <v>0.1077</v>
          </cell>
          <cell r="BK678">
            <v>0.1082</v>
          </cell>
          <cell r="BL678">
            <v>0.1085</v>
          </cell>
          <cell r="BM678">
            <v>0.1077</v>
          </cell>
          <cell r="BN678"/>
          <cell r="BO678"/>
          <cell r="BP678">
            <v>0.1077</v>
          </cell>
          <cell r="BQ678">
            <v>0.1</v>
          </cell>
          <cell r="BR678">
            <v>0.1082</v>
          </cell>
          <cell r="BS678">
            <v>0.1085</v>
          </cell>
          <cell r="BT678">
            <v>9.9900000000000003E-2</v>
          </cell>
          <cell r="BU678">
            <v>0.77</v>
          </cell>
          <cell r="BV678"/>
          <cell r="BW678">
            <v>-0.05</v>
          </cell>
          <cell r="BX678"/>
          <cell r="BY678">
            <v>-0.08</v>
          </cell>
        </row>
        <row r="679">
          <cell r="AA679"/>
          <cell r="AE679"/>
          <cell r="AF679"/>
          <cell r="AG679"/>
          <cell r="AH679"/>
          <cell r="AI679"/>
          <cell r="AJ679"/>
          <cell r="AK679"/>
          <cell r="AL679"/>
          <cell r="AM679"/>
          <cell r="AN679"/>
          <cell r="AO679"/>
          <cell r="AP679"/>
          <cell r="AQ679"/>
          <cell r="AR679"/>
          <cell r="AS679"/>
          <cell r="AT679"/>
          <cell r="AU679"/>
          <cell r="AV679">
            <v>0</v>
          </cell>
          <cell r="AW679">
            <v>0</v>
          </cell>
          <cell r="AX679">
            <v>0</v>
          </cell>
          <cell r="AY679">
            <v>0</v>
          </cell>
          <cell r="AZ679">
            <v>0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E679">
            <v>0</v>
          </cell>
          <cell r="BF679">
            <v>0</v>
          </cell>
          <cell r="BG679">
            <v>0</v>
          </cell>
          <cell r="BH679">
            <v>0</v>
          </cell>
          <cell r="BI679">
            <v>0</v>
          </cell>
          <cell r="BJ679">
            <v>0</v>
          </cell>
          <cell r="BK679">
            <v>0</v>
          </cell>
          <cell r="BL679">
            <v>0</v>
          </cell>
          <cell r="BM679">
            <v>0</v>
          </cell>
          <cell r="BN679"/>
          <cell r="BO679"/>
        </row>
        <row r="680">
          <cell r="R680" t="str">
            <v>Otros pasivos computables MREL</v>
          </cell>
          <cell r="S680" t="str">
            <v>Otros pasivos computables MREL</v>
          </cell>
          <cell r="V680"/>
          <cell r="W680"/>
          <cell r="X680"/>
          <cell r="Y680"/>
          <cell r="Z680"/>
          <cell r="AA680"/>
          <cell r="AB680"/>
          <cell r="AC680"/>
          <cell r="AD680"/>
          <cell r="AE680"/>
          <cell r="AF680"/>
          <cell r="AG680"/>
          <cell r="AH680"/>
          <cell r="AI680"/>
          <cell r="AJ680"/>
          <cell r="AK680"/>
          <cell r="AL680"/>
          <cell r="AM680"/>
          <cell r="AN680"/>
          <cell r="AO680"/>
          <cell r="AP680"/>
          <cell r="AQ680"/>
          <cell r="AR680"/>
          <cell r="AS680"/>
          <cell r="AT680"/>
          <cell r="AU680"/>
          <cell r="AV680">
            <v>0</v>
          </cell>
          <cell r="AW680">
            <v>0</v>
          </cell>
          <cell r="AX680">
            <v>629862</v>
          </cell>
          <cell r="AY680">
            <v>629862</v>
          </cell>
          <cell r="AZ680">
            <v>629878.06999999995</v>
          </cell>
          <cell r="BA680">
            <v>629874.34</v>
          </cell>
          <cell r="BB680">
            <v>1134853.3999999999</v>
          </cell>
          <cell r="BC680">
            <v>1134814.8600000001</v>
          </cell>
          <cell r="BD680">
            <v>1134824.83</v>
          </cell>
          <cell r="BE680">
            <v>1134817.31</v>
          </cell>
          <cell r="BF680">
            <v>1784808.02</v>
          </cell>
          <cell r="BG680">
            <v>1784820.22</v>
          </cell>
          <cell r="BH680">
            <v>1784800.08</v>
          </cell>
          <cell r="BI680">
            <v>1784799.24</v>
          </cell>
          <cell r="BJ680">
            <v>2284817.84</v>
          </cell>
          <cell r="BK680">
            <v>2284809.38</v>
          </cell>
          <cell r="BL680">
            <v>2284832.34</v>
          </cell>
          <cell r="BM680">
            <v>2284832.0699999998</v>
          </cell>
          <cell r="BN680"/>
          <cell r="BO680"/>
          <cell r="BP680">
            <v>2284832</v>
          </cell>
          <cell r="BQ680">
            <v>1784799</v>
          </cell>
          <cell r="BR680">
            <v>2284809</v>
          </cell>
          <cell r="BS680">
            <v>2284832</v>
          </cell>
          <cell r="BT680">
            <v>1784820</v>
          </cell>
          <cell r="BU680">
            <v>500033</v>
          </cell>
          <cell r="BV680">
            <v>0.28000000000000003</v>
          </cell>
          <cell r="BW680">
            <v>23</v>
          </cell>
          <cell r="BX680"/>
          <cell r="BY680">
            <v>0</v>
          </cell>
          <cell r="BZ680"/>
          <cell r="CA680"/>
        </row>
        <row r="681">
          <cell r="AA681"/>
          <cell r="AE681"/>
          <cell r="AF681"/>
          <cell r="AG681"/>
          <cell r="AH681"/>
          <cell r="AI681"/>
          <cell r="AJ681"/>
          <cell r="AK681"/>
          <cell r="AL681"/>
          <cell r="AM681"/>
          <cell r="AN681"/>
          <cell r="AO681"/>
          <cell r="AP681"/>
          <cell r="AQ681"/>
          <cell r="AR681"/>
          <cell r="AS681"/>
          <cell r="AT681"/>
          <cell r="AU681"/>
          <cell r="AV681"/>
          <cell r="AW681"/>
          <cell r="AX681"/>
          <cell r="AY681"/>
          <cell r="AZ681"/>
          <cell r="BA681"/>
          <cell r="BB681"/>
          <cell r="BC681"/>
          <cell r="BD681"/>
          <cell r="BE681"/>
          <cell r="BF681"/>
          <cell r="BG681"/>
          <cell r="BH681"/>
          <cell r="BI681"/>
          <cell r="BJ681"/>
          <cell r="BK681"/>
          <cell r="BL681"/>
          <cell r="BM681"/>
          <cell r="BN681"/>
          <cell r="BO681"/>
        </row>
        <row r="682">
          <cell r="AA682"/>
          <cell r="AE682"/>
          <cell r="AF682"/>
          <cell r="AG682"/>
          <cell r="AH682"/>
          <cell r="AI682"/>
          <cell r="AJ682"/>
          <cell r="AK682"/>
          <cell r="AL682"/>
          <cell r="AM682"/>
          <cell r="AN682"/>
          <cell r="AO682"/>
          <cell r="AP682"/>
          <cell r="AQ682"/>
          <cell r="AR682"/>
          <cell r="AS682"/>
          <cell r="AT682"/>
          <cell r="AU682"/>
          <cell r="AV682"/>
          <cell r="AW682"/>
          <cell r="AX682"/>
          <cell r="AY682"/>
          <cell r="AZ682"/>
          <cell r="BA682"/>
          <cell r="BB682"/>
          <cell r="BC682"/>
          <cell r="BD682"/>
          <cell r="BE682"/>
          <cell r="BF682"/>
          <cell r="BG682"/>
          <cell r="BH682"/>
          <cell r="BI682"/>
          <cell r="BJ682"/>
          <cell r="BK682"/>
          <cell r="BL682"/>
          <cell r="BM682"/>
          <cell r="BN682"/>
          <cell r="BO682"/>
        </row>
        <row r="683">
          <cell r="S683" t="str">
            <v>Excesos phased in</v>
          </cell>
          <cell r="AA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  <cell r="AQ683"/>
          <cell r="AR683"/>
          <cell r="AS683"/>
          <cell r="AT683"/>
          <cell r="AU683"/>
          <cell r="AV683"/>
          <cell r="AW683"/>
          <cell r="AX683"/>
          <cell r="AY683"/>
          <cell r="AZ683"/>
          <cell r="BA683"/>
          <cell r="BB683"/>
          <cell r="BC683"/>
          <cell r="BD683"/>
          <cell r="BE683"/>
          <cell r="BF683"/>
          <cell r="BG683"/>
          <cell r="BH683"/>
          <cell r="BI683"/>
          <cell r="BJ683"/>
          <cell r="BK683"/>
          <cell r="BL683"/>
          <cell r="BM683"/>
          <cell r="BN683"/>
          <cell r="BO683"/>
        </row>
        <row r="684">
          <cell r="R684" t="str">
            <v>57Exceso de Recursos Propios Total capital (14%)</v>
          </cell>
          <cell r="S684" t="str">
            <v>Exceso sobre req. Capital Total</v>
          </cell>
          <cell r="AA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  <cell r="AQ684"/>
          <cell r="AR684"/>
          <cell r="AS684"/>
          <cell r="AT684"/>
          <cell r="AU684"/>
          <cell r="AV684"/>
          <cell r="AW684"/>
          <cell r="AX684"/>
          <cell r="AY684">
            <v>423332</v>
          </cell>
          <cell r="AZ684"/>
          <cell r="BA684"/>
          <cell r="BB684"/>
          <cell r="BC684">
            <v>351472</v>
          </cell>
          <cell r="BD684"/>
          <cell r="BE684"/>
          <cell r="BF684"/>
          <cell r="BG684"/>
          <cell r="BH684"/>
          <cell r="BI684"/>
          <cell r="BJ684"/>
          <cell r="BK684"/>
          <cell r="BL684"/>
          <cell r="BM684"/>
          <cell r="BN684"/>
          <cell r="BO684"/>
        </row>
        <row r="685">
          <cell r="R685" t="str">
            <v>56Exceso de Recursos Propios T1  Capital (11,38%)</v>
          </cell>
          <cell r="S685" t="str">
            <v>Exceso sobre req. T1</v>
          </cell>
          <cell r="AA685"/>
          <cell r="AE685"/>
          <cell r="AF685"/>
          <cell r="AG685"/>
          <cell r="AH685"/>
          <cell r="AI685"/>
          <cell r="AJ685"/>
          <cell r="AK685"/>
          <cell r="AL685"/>
          <cell r="AM685"/>
          <cell r="AN685"/>
          <cell r="AO685"/>
          <cell r="AP685"/>
          <cell r="AQ685"/>
          <cell r="AR685"/>
          <cell r="AS685"/>
          <cell r="AT685"/>
          <cell r="AU685"/>
          <cell r="AV685"/>
          <cell r="AW685"/>
          <cell r="AX685"/>
          <cell r="AY685">
            <v>473087</v>
          </cell>
          <cell r="AZ685"/>
          <cell r="BA685"/>
          <cell r="BB685"/>
          <cell r="BC685">
            <v>402992</v>
          </cell>
          <cell r="BD685"/>
          <cell r="BE685"/>
          <cell r="BF685"/>
          <cell r="BG685"/>
          <cell r="BH685"/>
          <cell r="BI685"/>
          <cell r="BJ685"/>
          <cell r="BK685"/>
          <cell r="BL685"/>
          <cell r="BM685"/>
          <cell r="BN685"/>
          <cell r="BO685"/>
        </row>
        <row r="686">
          <cell r="R686" t="str">
            <v>55Exceso de Recursos Propios CET 1  Capital (9,41%)</v>
          </cell>
          <cell r="S686" t="str">
            <v>Exceso sobre req. CET1</v>
          </cell>
          <cell r="AA686"/>
          <cell r="AE686"/>
          <cell r="AF686"/>
          <cell r="AG686"/>
          <cell r="AH686"/>
          <cell r="AI686"/>
          <cell r="AJ686"/>
          <cell r="AK686"/>
          <cell r="AL686"/>
          <cell r="AM686"/>
          <cell r="AN686"/>
          <cell r="AO686"/>
          <cell r="AP686"/>
          <cell r="AQ686"/>
          <cell r="AR686"/>
          <cell r="AS686"/>
          <cell r="AT686"/>
          <cell r="AU686"/>
          <cell r="AV686"/>
          <cell r="AW686"/>
          <cell r="AX686"/>
          <cell r="AY686">
            <v>961622</v>
          </cell>
          <cell r="AZ686"/>
          <cell r="BA686"/>
          <cell r="BB686"/>
          <cell r="BC686">
            <v>892891</v>
          </cell>
          <cell r="BD686"/>
          <cell r="BE686"/>
          <cell r="BF686"/>
          <cell r="BG686"/>
          <cell r="BH686"/>
          <cell r="BI686"/>
          <cell r="BJ686"/>
          <cell r="BK686"/>
          <cell r="BL686"/>
          <cell r="BM686"/>
          <cell r="BN686"/>
          <cell r="BO686"/>
        </row>
        <row r="687">
          <cell r="S687" t="str">
            <v>Requerimientos sobre Capital Total cubiertos con CET1</v>
          </cell>
          <cell r="AA687"/>
          <cell r="AE687"/>
          <cell r="AF687"/>
          <cell r="AG687"/>
          <cell r="AH687"/>
          <cell r="AI687"/>
          <cell r="AJ687"/>
          <cell r="AK687"/>
          <cell r="AL687"/>
          <cell r="AM687"/>
          <cell r="AN687"/>
          <cell r="AO687"/>
          <cell r="AP687"/>
          <cell r="AQ687"/>
          <cell r="AR687"/>
          <cell r="AS687"/>
          <cell r="AT687"/>
          <cell r="AU687"/>
          <cell r="AV687"/>
          <cell r="AW687"/>
          <cell r="AX687"/>
          <cell r="AY687">
            <v>49755</v>
          </cell>
          <cell r="AZ687"/>
          <cell r="BA687"/>
          <cell r="BB687"/>
          <cell r="BC687">
            <v>51520</v>
          </cell>
          <cell r="BD687"/>
          <cell r="BE687"/>
          <cell r="BF687"/>
          <cell r="BG687"/>
          <cell r="BH687"/>
          <cell r="BI687"/>
          <cell r="BJ687"/>
          <cell r="BK687"/>
          <cell r="BL687"/>
          <cell r="BM687"/>
          <cell r="BN687"/>
          <cell r="BO687"/>
        </row>
        <row r="688">
          <cell r="S688" t="str">
            <v>Requerimientos sobre Tier 1 cubiertos con CET1</v>
          </cell>
          <cell r="AA688"/>
          <cell r="AE688"/>
          <cell r="AF688"/>
          <cell r="AG688"/>
          <cell r="AH688"/>
          <cell r="AI688"/>
          <cell r="AJ688"/>
          <cell r="AK688"/>
          <cell r="AL688"/>
          <cell r="AM688"/>
          <cell r="AN688"/>
          <cell r="AO688"/>
          <cell r="AP688"/>
          <cell r="AQ688"/>
          <cell r="AR688"/>
          <cell r="AS688"/>
          <cell r="AT688"/>
          <cell r="AU688"/>
          <cell r="AV688"/>
          <cell r="AW688"/>
          <cell r="AX688"/>
          <cell r="AY688">
            <v>488535</v>
          </cell>
          <cell r="AZ688"/>
          <cell r="BA688"/>
          <cell r="BB688"/>
          <cell r="BC688">
            <v>489899</v>
          </cell>
          <cell r="BD688"/>
          <cell r="BE688"/>
          <cell r="BF688"/>
          <cell r="BG688"/>
          <cell r="BH688"/>
          <cell r="BI688"/>
          <cell r="BJ688"/>
          <cell r="BK688"/>
          <cell r="BL688"/>
          <cell r="BM688"/>
          <cell r="BN688"/>
          <cell r="BO688"/>
        </row>
        <row r="689">
          <cell r="S689" t="str">
            <v>Exceso de CET1 de partida y resto de exceso no utilizado</v>
          </cell>
          <cell r="AA689"/>
          <cell r="AE689"/>
          <cell r="AF689"/>
          <cell r="AG689"/>
          <cell r="AH689"/>
          <cell r="AI689"/>
          <cell r="AJ689"/>
          <cell r="AK689"/>
          <cell r="AL689"/>
          <cell r="AM689"/>
          <cell r="AN689"/>
          <cell r="AO689"/>
          <cell r="AP689"/>
          <cell r="AQ689"/>
          <cell r="AR689"/>
          <cell r="AS689"/>
          <cell r="AT689"/>
          <cell r="AU689"/>
          <cell r="AV689"/>
          <cell r="AW689"/>
          <cell r="AX689"/>
          <cell r="AY689">
            <v>423332</v>
          </cell>
          <cell r="AZ689"/>
          <cell r="BA689"/>
          <cell r="BB689"/>
          <cell r="BC689">
            <v>351472</v>
          </cell>
          <cell r="BD689"/>
          <cell r="BE689"/>
          <cell r="BF689"/>
          <cell r="BG689"/>
          <cell r="BH689"/>
          <cell r="BI689"/>
          <cell r="BJ689"/>
          <cell r="BK689"/>
          <cell r="BL689"/>
          <cell r="BM689"/>
          <cell r="BN689"/>
          <cell r="BO689"/>
        </row>
        <row r="690">
          <cell r="AA690"/>
          <cell r="AE690"/>
          <cell r="AF690"/>
          <cell r="AG690"/>
          <cell r="AH690"/>
          <cell r="AI690"/>
          <cell r="AJ690"/>
          <cell r="AK690"/>
          <cell r="AL690"/>
          <cell r="AM690"/>
          <cell r="AN690"/>
          <cell r="AO690"/>
          <cell r="AP690"/>
          <cell r="AQ690"/>
          <cell r="AR690"/>
          <cell r="AS690"/>
          <cell r="AT690"/>
          <cell r="AU690"/>
          <cell r="AV690"/>
          <cell r="AW690"/>
          <cell r="AX690"/>
          <cell r="AY690"/>
          <cell r="AZ690"/>
          <cell r="BA690"/>
          <cell r="BB690"/>
          <cell r="BC690"/>
          <cell r="BD690"/>
          <cell r="BE690"/>
          <cell r="BF690"/>
          <cell r="BG690"/>
          <cell r="BH690"/>
          <cell r="BI690"/>
          <cell r="BJ690"/>
          <cell r="BK690"/>
          <cell r="BL690"/>
          <cell r="BM690"/>
          <cell r="BN690"/>
          <cell r="BO690"/>
        </row>
        <row r="691">
          <cell r="AA691"/>
          <cell r="AE691"/>
          <cell r="AF691"/>
          <cell r="AG691"/>
          <cell r="AH691"/>
          <cell r="AI691"/>
          <cell r="AJ691"/>
          <cell r="AK691"/>
          <cell r="AL691"/>
          <cell r="AM691"/>
          <cell r="AN691"/>
          <cell r="AO691"/>
          <cell r="AP691"/>
          <cell r="AQ691"/>
          <cell r="AR691"/>
          <cell r="AS691"/>
          <cell r="AT691"/>
          <cell r="AU691"/>
          <cell r="AV691"/>
          <cell r="AW691"/>
          <cell r="AX691"/>
          <cell r="AY691"/>
          <cell r="AZ691"/>
          <cell r="BA691"/>
          <cell r="BB691"/>
          <cell r="BC691"/>
          <cell r="BD691"/>
          <cell r="BE691"/>
          <cell r="BF691"/>
          <cell r="BG691"/>
          <cell r="BH691"/>
          <cell r="BI691"/>
          <cell r="BJ691"/>
          <cell r="BK691"/>
          <cell r="BL691"/>
          <cell r="BM691"/>
          <cell r="BN691"/>
          <cell r="BO691"/>
        </row>
        <row r="692">
          <cell r="AA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  <cell r="AQ692"/>
          <cell r="AR692"/>
          <cell r="AS692"/>
          <cell r="AT692"/>
          <cell r="AU692"/>
          <cell r="AV692"/>
          <cell r="AW692"/>
          <cell r="AX692"/>
          <cell r="AY692"/>
          <cell r="AZ692"/>
          <cell r="BA692"/>
          <cell r="BB692"/>
          <cell r="BC692"/>
          <cell r="BD692"/>
          <cell r="BE692"/>
          <cell r="BF692"/>
          <cell r="BG692"/>
          <cell r="BH692"/>
          <cell r="BI692"/>
          <cell r="BJ692"/>
          <cell r="BK692"/>
          <cell r="BL692"/>
          <cell r="BM692"/>
          <cell r="BN692"/>
          <cell r="BO692"/>
        </row>
        <row r="693">
          <cell r="AA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  <cell r="AQ693"/>
          <cell r="AR693"/>
          <cell r="AS693"/>
          <cell r="AT693"/>
          <cell r="AU693"/>
          <cell r="AV693"/>
          <cell r="AW693"/>
          <cell r="AX693"/>
          <cell r="AY693"/>
          <cell r="AZ693"/>
          <cell r="BA693"/>
          <cell r="BB693"/>
          <cell r="BC693"/>
          <cell r="BD693"/>
          <cell r="BE693"/>
          <cell r="BF693"/>
          <cell r="BG693"/>
          <cell r="BH693"/>
          <cell r="BI693"/>
          <cell r="BJ693"/>
          <cell r="BK693"/>
          <cell r="BL693"/>
          <cell r="BM693"/>
          <cell r="BN693"/>
          <cell r="BO693"/>
        </row>
        <row r="694">
          <cell r="AA694"/>
          <cell r="AE694"/>
          <cell r="AF694"/>
          <cell r="AG694"/>
          <cell r="AH694"/>
          <cell r="AI694"/>
          <cell r="AJ694"/>
          <cell r="AK694"/>
          <cell r="AL694"/>
          <cell r="AM694"/>
          <cell r="AN694"/>
          <cell r="AO694"/>
          <cell r="AP694"/>
          <cell r="AQ694"/>
          <cell r="AR694"/>
          <cell r="AS694"/>
          <cell r="AT694"/>
          <cell r="AU694"/>
          <cell r="AV694"/>
          <cell r="AW694"/>
          <cell r="AX694"/>
          <cell r="AY694"/>
          <cell r="AZ694"/>
          <cell r="BA694"/>
          <cell r="BB694"/>
          <cell r="BC694"/>
          <cell r="BD694"/>
          <cell r="BE694"/>
          <cell r="BF694"/>
          <cell r="BG694"/>
          <cell r="BH694"/>
          <cell r="BI694"/>
          <cell r="BJ694"/>
          <cell r="BK694"/>
          <cell r="BL694"/>
          <cell r="BM694"/>
          <cell r="BN694"/>
          <cell r="BO694"/>
        </row>
        <row r="695">
          <cell r="AA695"/>
          <cell r="AE695"/>
          <cell r="AF695"/>
          <cell r="AG695"/>
          <cell r="AH695"/>
          <cell r="AI695"/>
          <cell r="AJ695"/>
          <cell r="AK695"/>
          <cell r="AL695"/>
          <cell r="AM695"/>
          <cell r="AN695"/>
          <cell r="AO695"/>
          <cell r="AP695"/>
          <cell r="AQ695"/>
          <cell r="AR695"/>
          <cell r="AS695"/>
          <cell r="AT695"/>
          <cell r="AU695"/>
          <cell r="AV695"/>
          <cell r="AW695"/>
          <cell r="AX695"/>
          <cell r="AY695"/>
          <cell r="AZ695"/>
          <cell r="BA695"/>
          <cell r="BB695"/>
          <cell r="BC695"/>
          <cell r="BD695"/>
          <cell r="BE695"/>
          <cell r="BF695"/>
          <cell r="BG695"/>
          <cell r="BH695"/>
          <cell r="BI695"/>
          <cell r="BJ695"/>
          <cell r="BK695"/>
          <cell r="BL695"/>
          <cell r="BM695"/>
          <cell r="BN695"/>
          <cell r="BO695"/>
        </row>
        <row r="696">
          <cell r="AA696"/>
          <cell r="AE696"/>
          <cell r="AF696"/>
          <cell r="AG696"/>
          <cell r="AH696"/>
          <cell r="AI696"/>
          <cell r="AJ696"/>
          <cell r="AK696"/>
          <cell r="AL696"/>
          <cell r="AM696"/>
          <cell r="AN696"/>
          <cell r="AO696"/>
          <cell r="AP696"/>
          <cell r="AQ696"/>
          <cell r="AR696"/>
          <cell r="AS696"/>
          <cell r="AT696"/>
          <cell r="AU696"/>
          <cell r="AV696"/>
          <cell r="AW696"/>
          <cell r="AX696"/>
          <cell r="AY696"/>
          <cell r="AZ696"/>
          <cell r="BA696"/>
          <cell r="BB696"/>
          <cell r="BC696"/>
          <cell r="BD696"/>
          <cell r="BE696"/>
          <cell r="BF696"/>
          <cell r="BG696"/>
          <cell r="BH696"/>
          <cell r="BI696"/>
          <cell r="BJ696"/>
          <cell r="BK696"/>
          <cell r="BL696"/>
          <cell r="BM696"/>
          <cell r="BN696"/>
          <cell r="BO696"/>
        </row>
        <row r="697">
          <cell r="AA697"/>
          <cell r="AE697"/>
          <cell r="AF697"/>
          <cell r="AG697"/>
          <cell r="AH697"/>
          <cell r="AI697"/>
          <cell r="AJ697"/>
          <cell r="AK697"/>
          <cell r="AL697"/>
          <cell r="AM697"/>
          <cell r="AN697"/>
          <cell r="AO697"/>
          <cell r="AP697"/>
          <cell r="AQ697"/>
          <cell r="AR697"/>
          <cell r="AS697"/>
          <cell r="AT697"/>
          <cell r="AU697"/>
          <cell r="AV697"/>
          <cell r="AW697"/>
          <cell r="AX697"/>
          <cell r="AY697"/>
          <cell r="AZ697"/>
          <cell r="BA697"/>
          <cell r="BB697"/>
          <cell r="BC697"/>
          <cell r="BD697"/>
          <cell r="BE697"/>
          <cell r="BF697"/>
          <cell r="BG697"/>
          <cell r="BH697"/>
          <cell r="BI697"/>
          <cell r="BJ697"/>
          <cell r="BK697"/>
          <cell r="BL697"/>
          <cell r="BM697"/>
          <cell r="BN697"/>
          <cell r="BO697"/>
        </row>
        <row r="698">
          <cell r="AA698"/>
          <cell r="AE698"/>
          <cell r="AF698"/>
          <cell r="AG698"/>
          <cell r="AH698"/>
          <cell r="AI698"/>
          <cell r="AJ698"/>
          <cell r="AK698"/>
          <cell r="AL698"/>
          <cell r="AM698"/>
          <cell r="AN698"/>
          <cell r="AO698"/>
          <cell r="AP698"/>
          <cell r="AQ698"/>
          <cell r="AR698"/>
          <cell r="AS698"/>
          <cell r="AT698"/>
          <cell r="AU698"/>
          <cell r="AV698"/>
          <cell r="AW698"/>
          <cell r="AX698"/>
          <cell r="AY698"/>
          <cell r="AZ698"/>
          <cell r="BA698"/>
          <cell r="BB698"/>
          <cell r="BC698"/>
          <cell r="BD698"/>
          <cell r="BE698"/>
          <cell r="BF698"/>
          <cell r="BG698"/>
          <cell r="BH698"/>
          <cell r="BI698"/>
          <cell r="BJ698"/>
          <cell r="BK698"/>
          <cell r="BL698"/>
          <cell r="BM698"/>
          <cell r="BN698"/>
          <cell r="BO698"/>
        </row>
        <row r="699">
          <cell r="AA699"/>
          <cell r="AE699"/>
          <cell r="AF699"/>
          <cell r="AG699"/>
          <cell r="AH699"/>
          <cell r="AI699"/>
          <cell r="AJ699"/>
          <cell r="AK699"/>
          <cell r="AL699"/>
          <cell r="AM699"/>
          <cell r="AN699"/>
          <cell r="AO699"/>
          <cell r="AP699"/>
          <cell r="AQ699"/>
          <cell r="AR699"/>
          <cell r="AS699"/>
          <cell r="AT699"/>
          <cell r="AU699"/>
          <cell r="AV699"/>
          <cell r="AW699"/>
          <cell r="AX699"/>
          <cell r="AY699"/>
          <cell r="AZ699"/>
          <cell r="BA699"/>
          <cell r="BB699"/>
          <cell r="BC699"/>
          <cell r="BD699"/>
          <cell r="BE699"/>
          <cell r="BF699"/>
          <cell r="BG699"/>
          <cell r="BH699"/>
          <cell r="BI699"/>
          <cell r="BJ699"/>
          <cell r="BK699"/>
          <cell r="BL699"/>
          <cell r="BM699"/>
          <cell r="BN699"/>
          <cell r="BO699"/>
        </row>
        <row r="700">
          <cell r="R700"/>
          <cell r="AA700"/>
          <cell r="AE700"/>
          <cell r="AF700"/>
          <cell r="AG700"/>
          <cell r="AH700"/>
          <cell r="AI700"/>
          <cell r="AJ700"/>
          <cell r="AK700"/>
          <cell r="AL700"/>
          <cell r="AM700"/>
          <cell r="AN700"/>
          <cell r="AO700"/>
          <cell r="AP700"/>
          <cell r="AQ700"/>
          <cell r="AR700"/>
          <cell r="AS700"/>
          <cell r="AT700"/>
          <cell r="AU700"/>
          <cell r="AV700"/>
          <cell r="AW700"/>
          <cell r="AX700"/>
          <cell r="AY700"/>
          <cell r="AZ700"/>
          <cell r="BA700"/>
          <cell r="BB700"/>
          <cell r="BC700"/>
          <cell r="BD700"/>
          <cell r="BE700"/>
          <cell r="BF700"/>
          <cell r="BG700"/>
          <cell r="BH700"/>
          <cell r="BI700"/>
          <cell r="BJ700"/>
          <cell r="BK700"/>
          <cell r="BL700"/>
          <cell r="BM700"/>
          <cell r="BN700"/>
          <cell r="BO700"/>
        </row>
        <row r="701">
          <cell r="AA701"/>
          <cell r="AE701"/>
          <cell r="AF701"/>
          <cell r="AG701"/>
          <cell r="AH701"/>
          <cell r="AI701"/>
          <cell r="AJ701"/>
          <cell r="AK701"/>
          <cell r="AL701"/>
          <cell r="AM701"/>
          <cell r="AN701"/>
          <cell r="AO701"/>
          <cell r="AP701"/>
          <cell r="AQ701"/>
          <cell r="AR701"/>
          <cell r="AS701"/>
          <cell r="AT701"/>
          <cell r="AU701"/>
          <cell r="AV701"/>
          <cell r="AW701"/>
          <cell r="AX701"/>
          <cell r="AY701"/>
          <cell r="AZ701"/>
          <cell r="BA701"/>
          <cell r="BB701"/>
          <cell r="BC701"/>
          <cell r="BD701"/>
          <cell r="BE701"/>
          <cell r="BF701"/>
          <cell r="BG701"/>
          <cell r="BH701"/>
          <cell r="BI701"/>
          <cell r="BJ701"/>
          <cell r="BK701"/>
          <cell r="BL701"/>
          <cell r="BM701"/>
          <cell r="BN701"/>
          <cell r="BO701"/>
        </row>
        <row r="702">
          <cell r="AA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  <cell r="AQ702"/>
          <cell r="AR702"/>
          <cell r="AS702"/>
          <cell r="AT702"/>
          <cell r="AU702"/>
          <cell r="AV702"/>
          <cell r="AW702"/>
          <cell r="AX702"/>
          <cell r="AY702"/>
          <cell r="AZ702"/>
          <cell r="BA702"/>
          <cell r="BB702"/>
          <cell r="BC702"/>
          <cell r="BD702"/>
          <cell r="BE702"/>
          <cell r="BF702"/>
          <cell r="BG702"/>
          <cell r="BH702"/>
          <cell r="BI702"/>
          <cell r="BJ702"/>
          <cell r="BK702"/>
          <cell r="BL702"/>
          <cell r="BM702"/>
          <cell r="BN702"/>
          <cell r="BO702"/>
        </row>
        <row r="703">
          <cell r="AA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  <cell r="AQ703"/>
          <cell r="AR703"/>
          <cell r="AS703"/>
          <cell r="AT703"/>
          <cell r="AU703"/>
          <cell r="AV703"/>
          <cell r="AW703"/>
          <cell r="AX703"/>
          <cell r="AY703"/>
          <cell r="AZ703"/>
          <cell r="BA703"/>
          <cell r="BB703"/>
          <cell r="BC703"/>
          <cell r="BD703"/>
          <cell r="BE703"/>
          <cell r="BF703"/>
          <cell r="BG703"/>
          <cell r="BH703"/>
          <cell r="BI703"/>
          <cell r="BJ703"/>
          <cell r="BK703"/>
          <cell r="BL703"/>
          <cell r="BM703"/>
          <cell r="BN703"/>
          <cell r="BO703"/>
        </row>
        <row r="704">
          <cell r="R704" t="str">
            <v>ptantminbr</v>
          </cell>
          <cell r="S704" t="str">
            <v>Préstamos y Anticipos de la clientela minorista (bruto)</v>
          </cell>
          <cell r="AA704">
            <v>32211631</v>
          </cell>
          <cell r="AB704">
            <v>32036007</v>
          </cell>
          <cell r="AC704">
            <v>31273714</v>
          </cell>
          <cell r="AD704">
            <v>30943475</v>
          </cell>
          <cell r="AE704">
            <v>31000143</v>
          </cell>
          <cell r="AF704">
            <v>31203756</v>
          </cell>
          <cell r="AG704">
            <v>31390065</v>
          </cell>
          <cell r="AH704">
            <v>30984903</v>
          </cell>
          <cell r="AI704">
            <v>31054199</v>
          </cell>
          <cell r="AJ704">
            <v>31303719</v>
          </cell>
          <cell r="AK704">
            <v>31170169</v>
          </cell>
          <cell r="AL704">
            <v>31064001</v>
          </cell>
          <cell r="AM704">
            <v>31276510</v>
          </cell>
          <cell r="AN704">
            <v>31387032</v>
          </cell>
          <cell r="AO704">
            <v>31042059</v>
          </cell>
          <cell r="AP704">
            <v>30846305</v>
          </cell>
          <cell r="AQ704">
            <v>31122100</v>
          </cell>
          <cell r="AR704">
            <v>31519555</v>
          </cell>
          <cell r="AS704">
            <v>32428560</v>
          </cell>
          <cell r="AT704">
            <v>33121168</v>
          </cell>
          <cell r="AU704">
            <v>33730233</v>
          </cell>
          <cell r="AV704">
            <v>33903324</v>
          </cell>
          <cell r="AW704">
            <v>34460416</v>
          </cell>
          <cell r="AX704">
            <v>34575268</v>
          </cell>
          <cell r="AY704">
            <v>35093724</v>
          </cell>
          <cell r="AZ704">
            <v>35352056</v>
          </cell>
          <cell r="BA704">
            <v>36195886</v>
          </cell>
          <cell r="BB704">
            <v>36130902</v>
          </cell>
          <cell r="BC704">
            <v>36949821</v>
          </cell>
          <cell r="BD704">
            <v>36716619</v>
          </cell>
          <cell r="BE704">
            <v>37714383</v>
          </cell>
          <cell r="BF704">
            <v>36910792</v>
          </cell>
          <cell r="BG704">
            <v>37066917</v>
          </cell>
          <cell r="BH704">
            <v>36973518</v>
          </cell>
          <cell r="BI704">
            <v>37635128</v>
          </cell>
          <cell r="BJ704">
            <v>37043531</v>
          </cell>
          <cell r="BK704">
            <v>38512448</v>
          </cell>
          <cell r="BL704">
            <v>38646174</v>
          </cell>
          <cell r="BM704">
            <v>40266685</v>
          </cell>
          <cell r="BN704"/>
          <cell r="BO704"/>
        </row>
        <row r="705">
          <cell r="R705" t="str">
            <v>SMma0002</v>
          </cell>
          <cell r="S705" t="str">
            <v>Saldo medio trimestral</v>
          </cell>
          <cell r="AA705"/>
          <cell r="AE705"/>
          <cell r="AF705"/>
          <cell r="AG705"/>
          <cell r="AH705"/>
          <cell r="AI705"/>
          <cell r="AJ705"/>
          <cell r="AK705"/>
          <cell r="AL705"/>
          <cell r="AM705"/>
          <cell r="AN705"/>
          <cell r="AO705"/>
          <cell r="AP705"/>
          <cell r="AQ705">
            <v>30984203</v>
          </cell>
          <cell r="AR705">
            <v>31320828</v>
          </cell>
          <cell r="AS705">
            <v>31974058</v>
          </cell>
          <cell r="AT705">
            <v>32774864</v>
          </cell>
          <cell r="AU705">
            <v>33425701</v>
          </cell>
          <cell r="AV705">
            <v>33816779</v>
          </cell>
          <cell r="AW705">
            <v>34181870</v>
          </cell>
          <cell r="AX705">
            <v>34517842</v>
          </cell>
          <cell r="AY705">
            <v>34834496</v>
          </cell>
          <cell r="AZ705">
            <v>35222890</v>
          </cell>
          <cell r="BA705">
            <v>35773971</v>
          </cell>
          <cell r="BB705">
            <v>36163394</v>
          </cell>
          <cell r="BC705">
            <v>36540362</v>
          </cell>
          <cell r="BD705">
            <v>36833220</v>
          </cell>
          <cell r="BE705">
            <v>37215501</v>
          </cell>
          <cell r="BF705">
            <v>37312588</v>
          </cell>
          <cell r="BG705">
            <v>36988855</v>
          </cell>
          <cell r="BH705">
            <v>37020218</v>
          </cell>
          <cell r="BI705">
            <v>37304323</v>
          </cell>
          <cell r="BJ705">
            <v>37339330</v>
          </cell>
          <cell r="BK705">
            <v>37777990</v>
          </cell>
          <cell r="BL705">
            <v>38579311</v>
          </cell>
          <cell r="BM705">
            <v>39456430</v>
          </cell>
          <cell r="BN705"/>
          <cell r="BO705"/>
        </row>
        <row r="706">
          <cell r="R706" t="str">
            <v>SMAA0002</v>
          </cell>
          <cell r="S706" t="str">
            <v>Saldo medio acumulado</v>
          </cell>
          <cell r="AA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>
            <v>31134801</v>
          </cell>
          <cell r="AR706">
            <v>31320828</v>
          </cell>
          <cell r="AS706">
            <v>31690072</v>
          </cell>
          <cell r="AT706">
            <v>32047846</v>
          </cell>
          <cell r="AU706">
            <v>32384323</v>
          </cell>
          <cell r="AV706">
            <v>33816779</v>
          </cell>
          <cell r="AW706">
            <v>34031324</v>
          </cell>
          <cell r="AX706">
            <v>34167310</v>
          </cell>
          <cell r="AY706">
            <v>34352593</v>
          </cell>
          <cell r="AZ706">
            <v>35222890</v>
          </cell>
          <cell r="BA706">
            <v>35547222</v>
          </cell>
          <cell r="BB706">
            <v>35693142</v>
          </cell>
          <cell r="BC706">
            <v>35944478</v>
          </cell>
          <cell r="BD706">
            <v>36833220</v>
          </cell>
          <cell r="BE706">
            <v>37126941</v>
          </cell>
          <cell r="BF706">
            <v>37072904</v>
          </cell>
          <cell r="BG706">
            <v>37071706</v>
          </cell>
          <cell r="BH706">
            <v>37020218</v>
          </cell>
          <cell r="BI706">
            <v>37225188</v>
          </cell>
          <cell r="BJ706">
            <v>37179774</v>
          </cell>
          <cell r="BK706">
            <v>37446308</v>
          </cell>
          <cell r="BL706">
            <v>38579311</v>
          </cell>
          <cell r="BM706">
            <v>39141769</v>
          </cell>
          <cell r="BN706"/>
          <cell r="BO706"/>
        </row>
        <row r="707">
          <cell r="AA707"/>
          <cell r="AE707"/>
          <cell r="AF707"/>
          <cell r="AG707"/>
          <cell r="AH707"/>
          <cell r="AI707"/>
          <cell r="AJ707"/>
          <cell r="AK707"/>
          <cell r="AL707"/>
          <cell r="AM707"/>
          <cell r="AN707"/>
          <cell r="AO707"/>
          <cell r="AP707"/>
          <cell r="AQ707"/>
          <cell r="AR707"/>
          <cell r="AS707"/>
          <cell r="AT707"/>
          <cell r="AU707"/>
          <cell r="AV707"/>
          <cell r="AW707"/>
          <cell r="AX707"/>
          <cell r="AY707"/>
          <cell r="AZ707"/>
          <cell r="BA707"/>
          <cell r="BB707"/>
          <cell r="BC707"/>
          <cell r="BD707"/>
          <cell r="BE707"/>
          <cell r="BF707"/>
          <cell r="BG707"/>
          <cell r="BH707"/>
          <cell r="BI707"/>
          <cell r="BJ707"/>
          <cell r="BK707"/>
          <cell r="BL707"/>
          <cell r="BM707"/>
          <cell r="BN707"/>
          <cell r="BO707"/>
        </row>
        <row r="708">
          <cell r="AA708"/>
          <cell r="AE708"/>
          <cell r="AF708"/>
          <cell r="AG708"/>
          <cell r="AH708"/>
          <cell r="AI708"/>
          <cell r="AJ708"/>
          <cell r="AK708"/>
          <cell r="AL708"/>
          <cell r="AM708"/>
          <cell r="AN708"/>
          <cell r="AO708"/>
          <cell r="AP708"/>
          <cell r="AQ708"/>
          <cell r="AR708"/>
          <cell r="AS708"/>
          <cell r="AT708"/>
          <cell r="AU708"/>
          <cell r="AV708"/>
          <cell r="AW708"/>
          <cell r="AX708"/>
          <cell r="AY708"/>
          <cell r="AZ708"/>
          <cell r="BA708"/>
          <cell r="BB708"/>
          <cell r="BC708"/>
          <cell r="BD708"/>
          <cell r="BE708"/>
          <cell r="BF708"/>
          <cell r="BG708"/>
          <cell r="BH708"/>
          <cell r="BI708"/>
          <cell r="BJ708"/>
          <cell r="BK708"/>
          <cell r="BL708"/>
          <cell r="BM708"/>
          <cell r="BN708"/>
          <cell r="BO708"/>
        </row>
        <row r="709">
          <cell r="AA709"/>
          <cell r="AE709"/>
          <cell r="AF709"/>
          <cell r="AG709"/>
          <cell r="AH709"/>
          <cell r="AI709"/>
          <cell r="AJ709"/>
          <cell r="AK709"/>
          <cell r="AL709"/>
          <cell r="AM709"/>
          <cell r="AN709"/>
          <cell r="AO709"/>
          <cell r="AP709"/>
          <cell r="AQ709"/>
          <cell r="AR709"/>
          <cell r="AS709"/>
          <cell r="AT709"/>
          <cell r="AU709"/>
          <cell r="AV709"/>
          <cell r="AW709"/>
          <cell r="AX709"/>
          <cell r="AY709"/>
          <cell r="AZ709"/>
          <cell r="BA709"/>
          <cell r="BB709"/>
          <cell r="BC709"/>
          <cell r="BD709"/>
          <cell r="BE709"/>
          <cell r="BF709"/>
          <cell r="BG709"/>
          <cell r="BH709"/>
          <cell r="BI709"/>
          <cell r="BJ709"/>
          <cell r="BK709"/>
          <cell r="BL709"/>
          <cell r="BM709"/>
          <cell r="BN709"/>
          <cell r="BO709"/>
        </row>
        <row r="710">
          <cell r="R710" t="str">
            <v>RAC</v>
          </cell>
          <cell r="S710" t="str">
            <v>RECURSOS AJENOS DE CLIENTES</v>
          </cell>
          <cell r="AA710">
            <v>25301735</v>
          </cell>
          <cell r="AB710">
            <v>25387076</v>
          </cell>
          <cell r="AC710">
            <v>25642889</v>
          </cell>
          <cell r="AD710">
            <v>25495644</v>
          </cell>
          <cell r="AE710">
            <v>25318081</v>
          </cell>
          <cell r="AF710">
            <v>25650268</v>
          </cell>
          <cell r="AG710">
            <v>26358453</v>
          </cell>
          <cell r="AH710">
            <v>26344841</v>
          </cell>
          <cell r="AI710">
            <v>25940894</v>
          </cell>
          <cell r="AJ710">
            <v>26375844</v>
          </cell>
          <cell r="AK710">
            <v>27694266</v>
          </cell>
          <cell r="AL710">
            <v>27816578</v>
          </cell>
          <cell r="AM710">
            <v>28498653</v>
          </cell>
          <cell r="AN710">
            <v>29183829</v>
          </cell>
          <cell r="AO710">
            <v>29799437</v>
          </cell>
          <cell r="AP710">
            <v>30238231</v>
          </cell>
          <cell r="AQ710">
            <v>30561447</v>
          </cell>
          <cell r="AR710">
            <v>31643164</v>
          </cell>
          <cell r="AS710">
            <v>33339582</v>
          </cell>
          <cell r="AT710">
            <v>34892998</v>
          </cell>
          <cell r="AU710">
            <v>35255348</v>
          </cell>
          <cell r="AV710">
            <v>36248688</v>
          </cell>
          <cell r="AW710">
            <v>37425862</v>
          </cell>
          <cell r="AX710">
            <v>38351887</v>
          </cell>
          <cell r="AY710">
            <v>38740365</v>
          </cell>
          <cell r="AZ710">
            <v>39952656</v>
          </cell>
          <cell r="BA710">
            <v>41176228</v>
          </cell>
          <cell r="BB710">
            <v>40851217</v>
          </cell>
          <cell r="BC710">
            <v>40249522</v>
          </cell>
          <cell r="BD710">
            <v>41027601</v>
          </cell>
          <cell r="BE710">
            <v>42234574</v>
          </cell>
          <cell r="BF710">
            <v>42826605</v>
          </cell>
          <cell r="BG710">
            <v>43489930</v>
          </cell>
          <cell r="BH710">
            <v>43264379</v>
          </cell>
          <cell r="BI710">
            <v>44884952</v>
          </cell>
          <cell r="BJ710">
            <v>45212340</v>
          </cell>
          <cell r="BK710">
            <v>47169932</v>
          </cell>
          <cell r="BL710">
            <v>46953070</v>
          </cell>
          <cell r="BM710">
            <v>48289350</v>
          </cell>
          <cell r="BN710"/>
          <cell r="BO710"/>
        </row>
        <row r="711">
          <cell r="R711" t="str">
            <v>SMmP0002</v>
          </cell>
          <cell r="S711" t="str">
            <v>Saldo medio trimestral</v>
          </cell>
          <cell r="AA711"/>
          <cell r="AE711"/>
          <cell r="AF711"/>
          <cell r="AG711"/>
          <cell r="AH711"/>
          <cell r="AI711"/>
          <cell r="AJ711"/>
          <cell r="AK711"/>
          <cell r="AL711"/>
          <cell r="AM711"/>
          <cell r="AN711"/>
          <cell r="AO711"/>
          <cell r="AP711"/>
          <cell r="AQ711">
            <v>30399839</v>
          </cell>
          <cell r="AR711">
            <v>31102306</v>
          </cell>
          <cell r="AS711">
            <v>32491373</v>
          </cell>
          <cell r="AT711">
            <v>34116290</v>
          </cell>
          <cell r="AU711">
            <v>35074173</v>
          </cell>
          <cell r="AV711">
            <v>35752018</v>
          </cell>
          <cell r="AW711">
            <v>36837275</v>
          </cell>
          <cell r="AX711">
            <v>37888875</v>
          </cell>
          <cell r="AY711">
            <v>38546126</v>
          </cell>
          <cell r="AZ711">
            <v>39346511</v>
          </cell>
          <cell r="BA711">
            <v>40564442</v>
          </cell>
          <cell r="BB711">
            <v>41013723</v>
          </cell>
          <cell r="BC711">
            <v>40550370</v>
          </cell>
          <cell r="BD711">
            <v>40638562</v>
          </cell>
          <cell r="BE711">
            <v>41631088</v>
          </cell>
          <cell r="BF711">
            <v>42530590</v>
          </cell>
          <cell r="BG711">
            <v>43158268</v>
          </cell>
          <cell r="BH711">
            <v>43377155</v>
          </cell>
          <cell r="BI711">
            <v>44074666</v>
          </cell>
          <cell r="BJ711">
            <v>45048646</v>
          </cell>
          <cell r="BK711">
            <v>46191136</v>
          </cell>
          <cell r="BL711">
            <v>47061501</v>
          </cell>
          <cell r="BM711">
            <v>47621210</v>
          </cell>
          <cell r="BN711"/>
          <cell r="BO711"/>
        </row>
        <row r="712">
          <cell r="R712" t="str">
            <v>SMAP0002</v>
          </cell>
          <cell r="S712" t="str">
            <v>Saldo medio acumulado</v>
          </cell>
          <cell r="AA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  <cell r="AQ712">
            <v>29656319</v>
          </cell>
          <cell r="AR712">
            <v>31102306</v>
          </cell>
          <cell r="AS712">
            <v>31848064</v>
          </cell>
          <cell r="AT712">
            <v>32609298</v>
          </cell>
          <cell r="AU712">
            <v>33138508</v>
          </cell>
          <cell r="AV712">
            <v>35752018</v>
          </cell>
          <cell r="AW712">
            <v>36309966</v>
          </cell>
          <cell r="AX712">
            <v>36820446</v>
          </cell>
          <cell r="AY712">
            <v>37204430</v>
          </cell>
          <cell r="AZ712">
            <v>39346511</v>
          </cell>
          <cell r="BA712">
            <v>39956416</v>
          </cell>
          <cell r="BB712">
            <v>40180117</v>
          </cell>
          <cell r="BC712">
            <v>40193998</v>
          </cell>
          <cell r="BD712">
            <v>40638562</v>
          </cell>
          <cell r="BE712">
            <v>41170566</v>
          </cell>
          <cell r="BF712">
            <v>41584576</v>
          </cell>
          <cell r="BG712">
            <v>41965646</v>
          </cell>
          <cell r="BH712">
            <v>43377155</v>
          </cell>
          <cell r="BI712">
            <v>43879754</v>
          </cell>
          <cell r="BJ712">
            <v>44212900</v>
          </cell>
          <cell r="BK712">
            <v>44804307</v>
          </cell>
          <cell r="BL712">
            <v>47061501</v>
          </cell>
          <cell r="BM712">
            <v>47470784</v>
          </cell>
          <cell r="BN712"/>
          <cell r="BO712"/>
        </row>
        <row r="713">
          <cell r="AA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  <cell r="AQ713"/>
          <cell r="AR713"/>
          <cell r="AS713"/>
          <cell r="AT713"/>
          <cell r="AU713"/>
          <cell r="AV713"/>
          <cell r="AW713"/>
          <cell r="AX713"/>
          <cell r="AY713"/>
          <cell r="AZ713"/>
          <cell r="BA713"/>
          <cell r="BB713"/>
          <cell r="BC713"/>
          <cell r="BD713"/>
          <cell r="BE713"/>
          <cell r="BF713"/>
          <cell r="BG713"/>
          <cell r="BH713"/>
          <cell r="BI713"/>
          <cell r="BJ713"/>
          <cell r="BK713"/>
          <cell r="BL713"/>
          <cell r="BM713"/>
          <cell r="BN713"/>
          <cell r="BO713"/>
        </row>
        <row r="714">
          <cell r="AA714"/>
          <cell r="AE714"/>
          <cell r="AF714"/>
          <cell r="AG714"/>
          <cell r="AH714"/>
          <cell r="AI714"/>
          <cell r="AJ714"/>
          <cell r="AK714"/>
          <cell r="AL714"/>
          <cell r="AM714"/>
          <cell r="AN714"/>
          <cell r="AO714"/>
          <cell r="AP714"/>
          <cell r="AQ714"/>
          <cell r="AR714"/>
          <cell r="AS714"/>
          <cell r="AT714"/>
          <cell r="AU714"/>
          <cell r="AV714"/>
          <cell r="AW714"/>
          <cell r="AX714"/>
          <cell r="AY714"/>
          <cell r="AZ714"/>
          <cell r="BA714"/>
          <cell r="BB714"/>
          <cell r="BC714"/>
          <cell r="BD714"/>
          <cell r="BE714"/>
          <cell r="BF714"/>
          <cell r="BG714"/>
          <cell r="BH714"/>
          <cell r="BI714"/>
          <cell r="BJ714"/>
          <cell r="BK714"/>
          <cell r="BL714"/>
          <cell r="BM714"/>
          <cell r="BN714"/>
          <cell r="BO714"/>
        </row>
        <row r="715">
          <cell r="R715" t="str">
            <v>rplazo</v>
          </cell>
          <cell r="S715" t="str">
            <v>PLAZO</v>
          </cell>
          <cell r="AA715">
            <v>11763972</v>
          </cell>
          <cell r="AB715">
            <v>11356009</v>
          </cell>
          <cell r="AC715">
            <v>10509382</v>
          </cell>
          <cell r="AD715">
            <v>9928972</v>
          </cell>
          <cell r="AE715">
            <v>9103991</v>
          </cell>
          <cell r="AF715">
            <v>8518858</v>
          </cell>
          <cell r="AG715">
            <v>8168300</v>
          </cell>
          <cell r="AH715">
            <v>7831186</v>
          </cell>
          <cell r="AI715">
            <v>7463008</v>
          </cell>
          <cell r="AJ715">
            <v>7160251</v>
          </cell>
          <cell r="AK715">
            <v>7167871</v>
          </cell>
          <cell r="AL715">
            <v>7091800</v>
          </cell>
          <cell r="AM715">
            <v>7026364</v>
          </cell>
          <cell r="AN715">
            <v>7203378</v>
          </cell>
          <cell r="AO715">
            <v>7041970</v>
          </cell>
          <cell r="AP715">
            <v>6824743</v>
          </cell>
          <cell r="AQ715">
            <v>6783784</v>
          </cell>
          <cell r="AR715">
            <v>6473614</v>
          </cell>
          <cell r="AS715">
            <v>5883591</v>
          </cell>
          <cell r="AT715">
            <v>5589122</v>
          </cell>
          <cell r="AU715">
            <v>5547915</v>
          </cell>
          <cell r="AV715">
            <v>5205969</v>
          </cell>
          <cell r="AW715">
            <v>4670654</v>
          </cell>
          <cell r="AX715">
            <v>4445764</v>
          </cell>
          <cell r="AY715">
            <v>4096277</v>
          </cell>
          <cell r="AZ715">
            <v>3814768</v>
          </cell>
          <cell r="BA715">
            <v>3624525</v>
          </cell>
          <cell r="BB715">
            <v>3419687</v>
          </cell>
          <cell r="BC715">
            <v>3475469</v>
          </cell>
          <cell r="BD715">
            <v>4170074</v>
          </cell>
          <cell r="BE715">
            <v>5178850</v>
          </cell>
          <cell r="BF715">
            <v>6133894</v>
          </cell>
          <cell r="BG715">
            <v>7632513</v>
          </cell>
          <cell r="BH715">
            <v>8130475</v>
          </cell>
          <cell r="BI715">
            <v>8553711</v>
          </cell>
          <cell r="BJ715">
            <v>8837798</v>
          </cell>
          <cell r="BK715">
            <v>8653145</v>
          </cell>
          <cell r="BL715">
            <v>8604814</v>
          </cell>
          <cell r="BM715">
            <v>8215524</v>
          </cell>
          <cell r="BN715"/>
          <cell r="BO715"/>
        </row>
        <row r="716">
          <cell r="R716" t="str">
            <v>SMmP0004</v>
          </cell>
          <cell r="S716" t="str">
            <v>Saldo medio trimestral</v>
          </cell>
          <cell r="AA716"/>
          <cell r="AE716"/>
          <cell r="AF716"/>
          <cell r="AG716"/>
          <cell r="AH716"/>
          <cell r="AI716"/>
          <cell r="AJ716"/>
          <cell r="AK716"/>
          <cell r="AL716"/>
          <cell r="AM716"/>
          <cell r="AN716"/>
          <cell r="AO716"/>
          <cell r="AP716"/>
          <cell r="AQ716">
            <v>6804264</v>
          </cell>
          <cell r="AR716">
            <v>6628699</v>
          </cell>
          <cell r="AS716">
            <v>6178603</v>
          </cell>
          <cell r="AT716">
            <v>5736357</v>
          </cell>
          <cell r="AU716">
            <v>5568519</v>
          </cell>
          <cell r="AV716">
            <v>5376942</v>
          </cell>
          <cell r="AW716">
            <v>4938312</v>
          </cell>
          <cell r="AX716">
            <v>4558209</v>
          </cell>
          <cell r="AY716">
            <v>4271021</v>
          </cell>
          <cell r="AZ716">
            <v>3955523</v>
          </cell>
          <cell r="BA716">
            <v>3719647</v>
          </cell>
          <cell r="BB716">
            <v>3522106</v>
          </cell>
          <cell r="BC716">
            <v>3447578</v>
          </cell>
          <cell r="BD716">
            <v>3822772</v>
          </cell>
          <cell r="BE716">
            <v>4674462</v>
          </cell>
          <cell r="BF716">
            <v>5656372</v>
          </cell>
          <cell r="BG716">
            <v>6883204</v>
          </cell>
          <cell r="BH716">
            <v>7881494</v>
          </cell>
          <cell r="BI716">
            <v>8342093</v>
          </cell>
          <cell r="BJ716">
            <v>8695755</v>
          </cell>
          <cell r="BK716">
            <v>8745472</v>
          </cell>
          <cell r="BL716">
            <v>8628980</v>
          </cell>
          <cell r="BM716">
            <v>8410169</v>
          </cell>
          <cell r="BN716"/>
          <cell r="BO716"/>
        </row>
        <row r="717">
          <cell r="R717" t="str">
            <v>SMAP0004</v>
          </cell>
          <cell r="S717" t="str">
            <v>Saldo medio acumulado</v>
          </cell>
          <cell r="AA717"/>
          <cell r="AE717"/>
          <cell r="AF717"/>
          <cell r="AG717"/>
          <cell r="AH717"/>
          <cell r="AI717"/>
          <cell r="AJ717"/>
          <cell r="AK717"/>
          <cell r="AL717"/>
          <cell r="AM717"/>
          <cell r="AN717"/>
          <cell r="AO717"/>
          <cell r="AP717"/>
          <cell r="AQ717">
            <v>6976048</v>
          </cell>
          <cell r="AR717">
            <v>6628699</v>
          </cell>
          <cell r="AS717">
            <v>6380330</v>
          </cell>
          <cell r="AT717">
            <v>6182528</v>
          </cell>
          <cell r="AU717">
            <v>6055605</v>
          </cell>
          <cell r="AV717">
            <v>5376942</v>
          </cell>
          <cell r="AW717">
            <v>5141513</v>
          </cell>
          <cell r="AX717">
            <v>4967576</v>
          </cell>
          <cell r="AY717">
            <v>4793316</v>
          </cell>
          <cell r="AZ717">
            <v>3955523</v>
          </cell>
          <cell r="BA717">
            <v>3845190</v>
          </cell>
          <cell r="BB717">
            <v>3738814</v>
          </cell>
          <cell r="BC717">
            <v>3686145</v>
          </cell>
          <cell r="BD717">
            <v>3822772</v>
          </cell>
          <cell r="BE717">
            <v>4274798</v>
          </cell>
          <cell r="BF717">
            <v>4739572</v>
          </cell>
          <cell r="BG717">
            <v>5318160</v>
          </cell>
          <cell r="BH717">
            <v>7881494</v>
          </cell>
          <cell r="BI717">
            <v>8105566</v>
          </cell>
          <cell r="BJ717">
            <v>8288624</v>
          </cell>
          <cell r="BK717">
            <v>8361528</v>
          </cell>
          <cell r="BL717">
            <v>8628980</v>
          </cell>
          <cell r="BM717">
            <v>8491161</v>
          </cell>
          <cell r="BN717"/>
          <cell r="BO717"/>
        </row>
        <row r="718">
          <cell r="AA718"/>
          <cell r="AE718"/>
          <cell r="AF718"/>
          <cell r="AG718"/>
          <cell r="AH718"/>
          <cell r="AI718"/>
          <cell r="AJ718"/>
          <cell r="AK718"/>
          <cell r="AL718"/>
          <cell r="AM718"/>
          <cell r="AN718"/>
          <cell r="AO718"/>
          <cell r="AP718"/>
          <cell r="AQ718"/>
          <cell r="AR718"/>
          <cell r="AS718"/>
          <cell r="AT718"/>
          <cell r="AU718"/>
          <cell r="AV718"/>
          <cell r="AW718"/>
          <cell r="AX718"/>
          <cell r="AY718"/>
          <cell r="AZ718"/>
          <cell r="BA718"/>
          <cell r="BB718"/>
          <cell r="BC718"/>
          <cell r="BD718"/>
          <cell r="BE718"/>
          <cell r="BF718"/>
          <cell r="BG718"/>
          <cell r="BH718"/>
          <cell r="BI718"/>
          <cell r="BJ718"/>
          <cell r="BK718"/>
          <cell r="BL718"/>
          <cell r="BM718"/>
          <cell r="BN718"/>
          <cell r="BO718"/>
        </row>
        <row r="719">
          <cell r="R719" t="str">
            <v>Rvista</v>
          </cell>
          <cell r="S719" t="str">
            <v>VISTA</v>
          </cell>
          <cell r="AA719">
            <v>13537763</v>
          </cell>
          <cell r="AB719">
            <v>14031067</v>
          </cell>
          <cell r="AC719">
            <v>15133507</v>
          </cell>
          <cell r="AD719">
            <v>15566672</v>
          </cell>
          <cell r="AE719">
            <v>16214090</v>
          </cell>
          <cell r="AF719">
            <v>17131410</v>
          </cell>
          <cell r="AG719">
            <v>18190153</v>
          </cell>
          <cell r="AH719">
            <v>18513655</v>
          </cell>
          <cell r="AI719">
            <v>18477886</v>
          </cell>
          <cell r="AJ719">
            <v>19215593</v>
          </cell>
          <cell r="AK719">
            <v>20526395</v>
          </cell>
          <cell r="AL719">
            <v>20724778</v>
          </cell>
          <cell r="AM719">
            <v>21472289</v>
          </cell>
          <cell r="AN719">
            <v>21980451</v>
          </cell>
          <cell r="AO719">
            <v>22757467</v>
          </cell>
          <cell r="AP719">
            <v>23413488</v>
          </cell>
          <cell r="AQ719">
            <v>23777663</v>
          </cell>
          <cell r="AR719">
            <v>25169550</v>
          </cell>
          <cell r="AS719">
            <v>27455991</v>
          </cell>
          <cell r="AT719">
            <v>29303876</v>
          </cell>
          <cell r="AU719">
            <v>29707433</v>
          </cell>
          <cell r="AV719">
            <v>31042719</v>
          </cell>
          <cell r="AW719">
            <v>32755208</v>
          </cell>
          <cell r="AX719">
            <v>33906123</v>
          </cell>
          <cell r="AY719">
            <v>34644088</v>
          </cell>
          <cell r="AZ719">
            <v>36137888</v>
          </cell>
          <cell r="BA719">
            <v>37551703</v>
          </cell>
          <cell r="BB719">
            <v>37431530</v>
          </cell>
          <cell r="BC719">
            <v>36774053</v>
          </cell>
          <cell r="BD719">
            <v>36857527</v>
          </cell>
          <cell r="BE719">
            <v>37055724</v>
          </cell>
          <cell r="BF719">
            <v>36692711</v>
          </cell>
          <cell r="BG719">
            <v>35857417</v>
          </cell>
          <cell r="BH719">
            <v>35133904</v>
          </cell>
          <cell r="BI719">
            <v>36331241</v>
          </cell>
          <cell r="BJ719">
            <v>36374542</v>
          </cell>
          <cell r="BK719">
            <v>38516787</v>
          </cell>
          <cell r="BL719">
            <v>38348256</v>
          </cell>
          <cell r="BM719">
            <v>40073826</v>
          </cell>
          <cell r="BN719"/>
          <cell r="BO719"/>
        </row>
        <row r="720">
          <cell r="R720" t="str">
            <v>SMmP0003</v>
          </cell>
          <cell r="S720" t="str">
            <v>Saldo medio trimestral</v>
          </cell>
          <cell r="AA720"/>
          <cell r="AE720"/>
          <cell r="AF720"/>
          <cell r="AG720"/>
          <cell r="AH720"/>
          <cell r="AI720"/>
          <cell r="AJ720"/>
          <cell r="AK720"/>
          <cell r="AL720"/>
          <cell r="AM720"/>
          <cell r="AN720"/>
          <cell r="AO720"/>
          <cell r="AP720"/>
          <cell r="AQ720">
            <v>23595576</v>
          </cell>
          <cell r="AR720">
            <v>24473607</v>
          </cell>
          <cell r="AS720">
            <v>26312771</v>
          </cell>
          <cell r="AT720">
            <v>28379934</v>
          </cell>
          <cell r="AU720">
            <v>29505655</v>
          </cell>
          <cell r="AV720">
            <v>30375076</v>
          </cell>
          <cell r="AW720">
            <v>31898964</v>
          </cell>
          <cell r="AX720">
            <v>33330666</v>
          </cell>
          <cell r="AY720">
            <v>34275106</v>
          </cell>
          <cell r="AZ720">
            <v>35390988</v>
          </cell>
          <cell r="BA720">
            <v>36844796</v>
          </cell>
          <cell r="BB720">
            <v>37491617</v>
          </cell>
          <cell r="BC720">
            <v>37102792</v>
          </cell>
          <cell r="BD720">
            <v>36815790</v>
          </cell>
          <cell r="BE720">
            <v>36956626</v>
          </cell>
          <cell r="BF720">
            <v>36874218</v>
          </cell>
          <cell r="BG720">
            <v>36275064</v>
          </cell>
          <cell r="BH720">
            <v>35495661</v>
          </cell>
          <cell r="BI720">
            <v>35732573</v>
          </cell>
          <cell r="BJ720">
            <v>36352892</v>
          </cell>
          <cell r="BK720">
            <v>37445665</v>
          </cell>
          <cell r="BL720">
            <v>38432522</v>
          </cell>
          <cell r="BM720">
            <v>39211041</v>
          </cell>
          <cell r="BN720"/>
          <cell r="BO720"/>
        </row>
        <row r="721">
          <cell r="R721" t="str">
            <v>SMAP0003</v>
          </cell>
          <cell r="S721" t="str">
            <v>Saldo medio acumulado</v>
          </cell>
          <cell r="AA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  <cell r="AQ721">
            <v>22680272</v>
          </cell>
          <cell r="AR721">
            <v>24473607</v>
          </cell>
          <cell r="AS721">
            <v>25467735</v>
          </cell>
          <cell r="AT721">
            <v>26426770</v>
          </cell>
          <cell r="AU721">
            <v>27082903</v>
          </cell>
          <cell r="AV721">
            <v>30375076</v>
          </cell>
          <cell r="AW721">
            <v>31168453</v>
          </cell>
          <cell r="AX721">
            <v>31852871</v>
          </cell>
          <cell r="AY721">
            <v>32411114</v>
          </cell>
          <cell r="AZ721">
            <v>35390988</v>
          </cell>
          <cell r="BA721">
            <v>36111226</v>
          </cell>
          <cell r="BB721">
            <v>36441302</v>
          </cell>
          <cell r="BC721">
            <v>36507852</v>
          </cell>
          <cell r="BD721">
            <v>36815790</v>
          </cell>
          <cell r="BE721">
            <v>36895768</v>
          </cell>
          <cell r="BF721">
            <v>36845004</v>
          </cell>
          <cell r="BG721">
            <v>36647486</v>
          </cell>
          <cell r="BH721">
            <v>35495661</v>
          </cell>
          <cell r="BI721">
            <v>35774187</v>
          </cell>
          <cell r="BJ721">
            <v>35924276</v>
          </cell>
          <cell r="BK721">
            <v>36442778</v>
          </cell>
          <cell r="BL721">
            <v>38432522</v>
          </cell>
          <cell r="BM721">
            <v>38979623</v>
          </cell>
          <cell r="BN721"/>
          <cell r="BO721"/>
        </row>
        <row r="722">
          <cell r="AA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  <cell r="AQ722"/>
          <cell r="AR722"/>
          <cell r="AS722"/>
          <cell r="AT722"/>
          <cell r="AU722"/>
          <cell r="AV722"/>
          <cell r="AW722"/>
          <cell r="AX722"/>
          <cell r="AY722"/>
          <cell r="AZ722"/>
          <cell r="BA722"/>
          <cell r="BB722"/>
          <cell r="BC722"/>
          <cell r="BD722"/>
          <cell r="BE722"/>
          <cell r="BF722"/>
          <cell r="BG722"/>
          <cell r="BH722"/>
          <cell r="BI722"/>
          <cell r="BJ722"/>
          <cell r="BK722"/>
          <cell r="BL722"/>
          <cell r="BM722"/>
          <cell r="BN722"/>
          <cell r="BO722"/>
        </row>
        <row r="723">
          <cell r="AA723"/>
          <cell r="AE723"/>
          <cell r="AF723"/>
          <cell r="AG723"/>
          <cell r="AH723"/>
          <cell r="AI723"/>
          <cell r="AJ723"/>
          <cell r="AK723"/>
          <cell r="AL723"/>
          <cell r="AM723"/>
          <cell r="AN723"/>
          <cell r="AO723"/>
          <cell r="AP723"/>
          <cell r="AQ723"/>
          <cell r="AR723"/>
          <cell r="AS723"/>
          <cell r="AT723"/>
          <cell r="AU723"/>
          <cell r="AV723"/>
          <cell r="AW723"/>
          <cell r="AX723"/>
          <cell r="AY723"/>
          <cell r="AZ723"/>
          <cell r="BA723"/>
          <cell r="BB723"/>
          <cell r="BC723"/>
          <cell r="BD723"/>
          <cell r="BE723"/>
          <cell r="BF723"/>
          <cell r="BG723"/>
          <cell r="BH723"/>
          <cell r="BI723"/>
          <cell r="BJ723"/>
          <cell r="BK723"/>
          <cell r="BL723"/>
          <cell r="BM723"/>
          <cell r="BN723"/>
          <cell r="BO723"/>
        </row>
        <row r="724">
          <cell r="AA724"/>
          <cell r="AE724"/>
          <cell r="AF724"/>
          <cell r="AG724"/>
          <cell r="AH724"/>
          <cell r="AI724"/>
          <cell r="AJ724"/>
          <cell r="AK724"/>
          <cell r="AL724"/>
          <cell r="AM724"/>
          <cell r="AN724"/>
          <cell r="AO724"/>
          <cell r="AP724"/>
          <cell r="AQ724"/>
          <cell r="AR724"/>
          <cell r="AS724"/>
          <cell r="AT724"/>
          <cell r="AU724"/>
          <cell r="AV724"/>
          <cell r="AW724"/>
          <cell r="AX724"/>
          <cell r="AY724"/>
          <cell r="AZ724"/>
          <cell r="BA724"/>
          <cell r="BB724"/>
          <cell r="BC724"/>
          <cell r="BD724"/>
          <cell r="BE724"/>
          <cell r="BF724"/>
          <cell r="BG724"/>
          <cell r="BH724"/>
          <cell r="BI724"/>
          <cell r="BJ724"/>
          <cell r="BK724"/>
          <cell r="BL724"/>
          <cell r="BM724"/>
          <cell r="BN724"/>
          <cell r="BO724"/>
        </row>
        <row r="725">
          <cell r="R725"/>
          <cell r="AA725"/>
          <cell r="AE725"/>
          <cell r="AF725"/>
          <cell r="AG725"/>
          <cell r="AH725"/>
          <cell r="AI725"/>
          <cell r="AJ725"/>
          <cell r="AK725"/>
          <cell r="AL725"/>
          <cell r="AM725"/>
          <cell r="AN725"/>
          <cell r="AO725"/>
          <cell r="AP725"/>
          <cell r="AQ725"/>
          <cell r="AR725"/>
          <cell r="AS725"/>
          <cell r="AT725"/>
          <cell r="AU725"/>
          <cell r="AV725"/>
          <cell r="AW725"/>
          <cell r="AX725"/>
          <cell r="AY725"/>
          <cell r="AZ725"/>
          <cell r="BA725"/>
          <cell r="BB725"/>
          <cell r="BC725"/>
          <cell r="BD725"/>
          <cell r="BE725"/>
          <cell r="BF725"/>
          <cell r="BG725"/>
          <cell r="BH725"/>
          <cell r="BI725"/>
          <cell r="BJ725"/>
          <cell r="BK725"/>
          <cell r="BL725"/>
          <cell r="BM725"/>
          <cell r="BN725"/>
          <cell r="BO725"/>
        </row>
        <row r="726">
          <cell r="AA726"/>
          <cell r="AE726"/>
          <cell r="AF726"/>
          <cell r="AG726"/>
          <cell r="AH726"/>
          <cell r="AI726"/>
          <cell r="AJ726"/>
          <cell r="AK726"/>
          <cell r="AL726"/>
          <cell r="AM726"/>
          <cell r="AN726"/>
          <cell r="AO726"/>
          <cell r="AP726"/>
          <cell r="AQ726"/>
          <cell r="AR726"/>
          <cell r="AS726"/>
          <cell r="AT726"/>
          <cell r="AU726"/>
          <cell r="AV726"/>
          <cell r="AW726"/>
          <cell r="AX726"/>
          <cell r="AY726"/>
          <cell r="AZ726"/>
          <cell r="BA726"/>
          <cell r="BB726"/>
          <cell r="BC726"/>
          <cell r="BD726"/>
          <cell r="BE726"/>
          <cell r="BF726"/>
          <cell r="BG726"/>
          <cell r="BH726"/>
          <cell r="BI726"/>
          <cell r="BJ726"/>
          <cell r="BK726"/>
          <cell r="BL726"/>
          <cell r="BM726"/>
          <cell r="BN726"/>
          <cell r="BO726"/>
        </row>
        <row r="727">
          <cell r="AA727"/>
          <cell r="AE727"/>
          <cell r="AF727"/>
          <cell r="AG727"/>
          <cell r="AH727"/>
          <cell r="AI727"/>
          <cell r="AJ727"/>
          <cell r="AK727"/>
          <cell r="AL727"/>
          <cell r="AM727"/>
          <cell r="AN727"/>
          <cell r="AO727"/>
          <cell r="AP727"/>
          <cell r="AQ727"/>
          <cell r="AR727"/>
          <cell r="AS727"/>
          <cell r="AT727"/>
          <cell r="AU727"/>
          <cell r="AV727"/>
          <cell r="AW727"/>
          <cell r="AX727"/>
          <cell r="AY727"/>
          <cell r="AZ727"/>
          <cell r="BA727"/>
          <cell r="BB727"/>
          <cell r="BC727"/>
          <cell r="BD727"/>
          <cell r="BE727"/>
          <cell r="BF727"/>
          <cell r="BG727"/>
          <cell r="BH727"/>
          <cell r="BI727"/>
          <cell r="BJ727"/>
          <cell r="BK727"/>
          <cell r="BL727"/>
          <cell r="BM727"/>
          <cell r="BN727"/>
          <cell r="BO727"/>
        </row>
        <row r="728">
          <cell r="R728" t="str">
            <v>ADSACBL</v>
          </cell>
          <cell r="S728" t="str">
            <v>Adjudicados brutos (sin activos de calidad)</v>
          </cell>
          <cell r="AA728"/>
          <cell r="AE728"/>
          <cell r="AF728"/>
          <cell r="AG728"/>
          <cell r="AH728"/>
          <cell r="AI728"/>
          <cell r="AJ728"/>
          <cell r="AK728"/>
          <cell r="AL728"/>
          <cell r="AM728"/>
          <cell r="AN728"/>
          <cell r="AO728"/>
          <cell r="AP728"/>
          <cell r="AQ728"/>
          <cell r="AR728"/>
          <cell r="AS728"/>
          <cell r="AT728"/>
          <cell r="AU728">
            <v>1863883.27</v>
          </cell>
          <cell r="AV728">
            <v>1828910.78</v>
          </cell>
          <cell r="AW728">
            <v>1747767.07</v>
          </cell>
          <cell r="AX728">
            <v>1668396.25</v>
          </cell>
          <cell r="AY728">
            <v>1308426.5</v>
          </cell>
          <cell r="AZ728">
            <v>1237763.69</v>
          </cell>
          <cell r="BA728">
            <v>1177428.06</v>
          </cell>
          <cell r="BB728">
            <v>1141594.8899999999</v>
          </cell>
          <cell r="BC728">
            <v>987826</v>
          </cell>
          <cell r="BD728">
            <v>953386</v>
          </cell>
          <cell r="BE728">
            <v>900552</v>
          </cell>
          <cell r="BF728">
            <v>862560</v>
          </cell>
          <cell r="BG728">
            <v>770872</v>
          </cell>
          <cell r="BH728">
            <v>749774</v>
          </cell>
          <cell r="BI728">
            <v>609522</v>
          </cell>
          <cell r="BJ728">
            <v>584835</v>
          </cell>
          <cell r="BK728">
            <v>527817</v>
          </cell>
          <cell r="BL728">
            <v>507041</v>
          </cell>
          <cell r="BM728">
            <v>469281</v>
          </cell>
          <cell r="BN728"/>
          <cell r="BO728"/>
          <cell r="BP728">
            <v>469281</v>
          </cell>
          <cell r="BQ728">
            <v>609522</v>
          </cell>
          <cell r="BR728">
            <v>527817</v>
          </cell>
          <cell r="BS728">
            <v>507041</v>
          </cell>
          <cell r="BT728">
            <v>770872</v>
          </cell>
          <cell r="BU728">
            <v>-140241</v>
          </cell>
          <cell r="BV728">
            <v>-0.23</v>
          </cell>
          <cell r="BW728">
            <v>-58536</v>
          </cell>
          <cell r="BX728">
            <v>-0.111</v>
          </cell>
          <cell r="BY728">
            <v>-37760</v>
          </cell>
        </row>
        <row r="729">
          <cell r="R729" t="str">
            <v>ADSACCB</v>
          </cell>
          <cell r="S729" t="str">
            <v>Deterioro</v>
          </cell>
          <cell r="AA729"/>
          <cell r="AE729"/>
          <cell r="AF729"/>
          <cell r="AG729"/>
          <cell r="AH729"/>
          <cell r="AI729"/>
          <cell r="AJ729"/>
          <cell r="AK729"/>
          <cell r="AL729"/>
          <cell r="AM729"/>
          <cell r="AN729"/>
          <cell r="AO729"/>
          <cell r="AP729"/>
          <cell r="AQ729"/>
          <cell r="AR729"/>
          <cell r="AS729"/>
          <cell r="AT729"/>
          <cell r="AU729">
            <v>449574.85</v>
          </cell>
          <cell r="AV729">
            <v>643512.01</v>
          </cell>
          <cell r="AW729">
            <v>607986.38</v>
          </cell>
          <cell r="AX729">
            <v>576205.67000000004</v>
          </cell>
          <cell r="AY729">
            <v>447711.02</v>
          </cell>
          <cell r="AZ729">
            <v>464733.83</v>
          </cell>
          <cell r="BA729">
            <v>452580.66</v>
          </cell>
          <cell r="BB729">
            <v>446980.41</v>
          </cell>
          <cell r="BC729">
            <v>379723</v>
          </cell>
          <cell r="BD729">
            <v>386663</v>
          </cell>
          <cell r="BE729">
            <v>410612</v>
          </cell>
          <cell r="BF729">
            <v>444691</v>
          </cell>
          <cell r="BG729">
            <v>445804</v>
          </cell>
          <cell r="BH729">
            <v>439114</v>
          </cell>
          <cell r="BI729">
            <v>333649</v>
          </cell>
          <cell r="BJ729">
            <v>322362</v>
          </cell>
          <cell r="BK729">
            <v>297230</v>
          </cell>
          <cell r="BL729">
            <v>286896</v>
          </cell>
          <cell r="BM729">
            <v>271238</v>
          </cell>
          <cell r="BN729"/>
          <cell r="BO729"/>
          <cell r="BP729">
            <v>271238</v>
          </cell>
          <cell r="BQ729">
            <v>333649</v>
          </cell>
          <cell r="BR729">
            <v>297230</v>
          </cell>
          <cell r="BS729">
            <v>286896</v>
          </cell>
          <cell r="BT729">
            <v>445804</v>
          </cell>
          <cell r="BU729">
            <v>-62411</v>
          </cell>
          <cell r="BV729">
            <v>-0.187</v>
          </cell>
          <cell r="BW729">
            <v>-25992</v>
          </cell>
          <cell r="BX729">
            <v>-8.6999999999999994E-2</v>
          </cell>
          <cell r="BY729">
            <v>-15658</v>
          </cell>
        </row>
        <row r="730">
          <cell r="R730" t="str">
            <v>ADSACN</v>
          </cell>
          <cell r="S730" t="str">
            <v>Adjudicados netos (sin activos de calidad)</v>
          </cell>
          <cell r="AA730"/>
          <cell r="AE730"/>
          <cell r="AF730"/>
          <cell r="AG730"/>
          <cell r="AH730"/>
          <cell r="AI730"/>
          <cell r="AJ730"/>
          <cell r="AK730"/>
          <cell r="AL730"/>
          <cell r="AM730"/>
          <cell r="AN730"/>
          <cell r="AO730"/>
          <cell r="AP730"/>
          <cell r="AQ730"/>
          <cell r="AR730"/>
          <cell r="AS730"/>
          <cell r="AT730"/>
          <cell r="AU730">
            <v>1414308.42</v>
          </cell>
          <cell r="AV730">
            <v>1185398.78</v>
          </cell>
          <cell r="AW730">
            <v>1139780.21</v>
          </cell>
          <cell r="AX730">
            <v>1092190.58</v>
          </cell>
          <cell r="AY730">
            <v>860715.48</v>
          </cell>
          <cell r="AZ730">
            <v>773031.22</v>
          </cell>
          <cell r="BA730">
            <v>724847.4</v>
          </cell>
          <cell r="BB730">
            <v>694614.48</v>
          </cell>
          <cell r="BC730">
            <v>608103</v>
          </cell>
          <cell r="BD730">
            <v>566723</v>
          </cell>
          <cell r="BE730">
            <v>489940</v>
          </cell>
          <cell r="BF730">
            <v>417868</v>
          </cell>
          <cell r="BG730">
            <v>325069</v>
          </cell>
          <cell r="BH730">
            <v>310659</v>
          </cell>
          <cell r="BI730">
            <v>275873</v>
          </cell>
          <cell r="BJ730">
            <v>262473</v>
          </cell>
          <cell r="BK730">
            <v>230587</v>
          </cell>
          <cell r="BL730">
            <v>220145</v>
          </cell>
          <cell r="BM730">
            <v>198043</v>
          </cell>
          <cell r="BN730"/>
          <cell r="BO730"/>
          <cell r="BP730">
            <v>198043</v>
          </cell>
          <cell r="BQ730">
            <v>275873</v>
          </cell>
          <cell r="BR730">
            <v>230587</v>
          </cell>
          <cell r="BS730">
            <v>220145</v>
          </cell>
          <cell r="BT730">
            <v>325069</v>
          </cell>
          <cell r="BU730">
            <v>-77830</v>
          </cell>
          <cell r="BV730">
            <v>-0.28199999999999997</v>
          </cell>
          <cell r="BW730">
            <v>-32544</v>
          </cell>
          <cell r="BX730">
            <v>-0.14099999999999999</v>
          </cell>
          <cell r="BY730">
            <v>-22102</v>
          </cell>
        </row>
        <row r="731">
          <cell r="R731" t="str">
            <v>ADSACTC</v>
          </cell>
          <cell r="S731" t="str">
            <v>Tasa de cobertura de los Adjudicados</v>
          </cell>
          <cell r="AA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  <cell r="AS731"/>
          <cell r="AT731"/>
          <cell r="AU731">
            <v>0.2412</v>
          </cell>
          <cell r="AV731">
            <v>0.35189999999999999</v>
          </cell>
          <cell r="AW731">
            <v>0.34789999999999999</v>
          </cell>
          <cell r="AX731">
            <v>0.34539999999999998</v>
          </cell>
          <cell r="AY731">
            <v>0.3422</v>
          </cell>
          <cell r="AZ731">
            <v>0.3755</v>
          </cell>
          <cell r="BA731">
            <v>0.38440000000000002</v>
          </cell>
          <cell r="BB731">
            <v>0.39150000000000001</v>
          </cell>
          <cell r="BC731">
            <v>0.38440000000000002</v>
          </cell>
          <cell r="BD731">
            <v>0.40560000000000002</v>
          </cell>
          <cell r="BE731">
            <v>0.45600000000000002</v>
          </cell>
          <cell r="BF731">
            <v>0.51549999999999996</v>
          </cell>
          <cell r="BG731">
            <v>0.57830000000000004</v>
          </cell>
          <cell r="BH731">
            <v>0.5857</v>
          </cell>
          <cell r="BI731">
            <v>0.5474</v>
          </cell>
          <cell r="BJ731">
            <v>0.55120000000000002</v>
          </cell>
          <cell r="BK731">
            <v>0.56310000000000004</v>
          </cell>
          <cell r="BL731">
            <v>0.56579999999999997</v>
          </cell>
          <cell r="BM731">
            <v>0.57799999999999996</v>
          </cell>
          <cell r="BN731"/>
          <cell r="BO731"/>
          <cell r="BP731">
            <v>0.57799999999999996</v>
          </cell>
          <cell r="BQ731">
            <v>0.5474</v>
          </cell>
          <cell r="BR731">
            <v>0.56310000000000004</v>
          </cell>
          <cell r="BS731">
            <v>0.56579999999999997</v>
          </cell>
          <cell r="BT731">
            <v>0.57830000000000004</v>
          </cell>
          <cell r="BU731">
            <v>3.06</v>
          </cell>
          <cell r="BV731"/>
          <cell r="BW731">
            <v>1.49</v>
          </cell>
          <cell r="BX731"/>
          <cell r="BY731">
            <v>1.22</v>
          </cell>
        </row>
        <row r="732">
          <cell r="R732" t="str">
            <v>RAISACB</v>
          </cell>
          <cell r="S732" t="str">
            <v>Ratio de activo irregular BRUTO (%)</v>
          </cell>
          <cell r="AA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  <cell r="AQ732"/>
          <cell r="AR732"/>
          <cell r="AS732"/>
          <cell r="AT732"/>
          <cell r="AU732">
            <v>9.7699999999999995E-2</v>
          </cell>
          <cell r="AV732">
            <v>9.3600000000000003E-2</v>
          </cell>
          <cell r="AW732">
            <v>8.7999999999999995E-2</v>
          </cell>
          <cell r="AX732">
            <v>8.3799999999999999E-2</v>
          </cell>
          <cell r="AY732">
            <v>7.0999999999999994E-2</v>
          </cell>
          <cell r="AZ732">
            <v>6.54E-2</v>
          </cell>
          <cell r="BA732">
            <v>6.0600000000000001E-2</v>
          </cell>
          <cell r="BB732">
            <v>5.9200000000000003E-2</v>
          </cell>
          <cell r="BC732">
            <v>5.1900000000000002E-2</v>
          </cell>
          <cell r="BD732">
            <v>4.99E-2</v>
          </cell>
          <cell r="BE732">
            <v>4.5400000000000003E-2</v>
          </cell>
          <cell r="BF732">
            <v>4.48E-2</v>
          </cell>
          <cell r="BG732">
            <v>4.02E-2</v>
          </cell>
          <cell r="BH732">
            <v>3.9600000000000003E-2</v>
          </cell>
          <cell r="BI732">
            <v>3.5499999999999997E-2</v>
          </cell>
          <cell r="BJ732">
            <v>3.6200000000000003E-2</v>
          </cell>
          <cell r="BK732">
            <v>3.2899999999999999E-2</v>
          </cell>
          <cell r="BL732">
            <v>3.1600000000000003E-2</v>
          </cell>
          <cell r="BM732">
            <v>2.9499999999999998E-2</v>
          </cell>
          <cell r="BN732"/>
          <cell r="BO732"/>
          <cell r="BP732">
            <v>2.9499999999999998E-2</v>
          </cell>
          <cell r="BQ732">
            <v>3.5499999999999997E-2</v>
          </cell>
          <cell r="BR732">
            <v>3.2899999999999999E-2</v>
          </cell>
          <cell r="BS732">
            <v>3.1600000000000003E-2</v>
          </cell>
          <cell r="BT732">
            <v>4.02E-2</v>
          </cell>
          <cell r="BU732">
            <v>-0.6</v>
          </cell>
          <cell r="BV732"/>
          <cell r="BW732">
            <v>-0.34</v>
          </cell>
          <cell r="BX732"/>
          <cell r="BY732">
            <v>-0.21</v>
          </cell>
        </row>
        <row r="733">
          <cell r="R733" t="str">
            <v>NPAsacbl</v>
          </cell>
          <cell r="S733" t="str">
            <v>Numerador</v>
          </cell>
          <cell r="AA733"/>
          <cell r="AE733"/>
          <cell r="AF733"/>
          <cell r="AG733"/>
          <cell r="AH733"/>
          <cell r="AI733"/>
          <cell r="AJ733"/>
          <cell r="AK733"/>
          <cell r="AL733"/>
          <cell r="AM733"/>
          <cell r="AN733"/>
          <cell r="AO733"/>
          <cell r="AP733"/>
          <cell r="AQ733"/>
          <cell r="AR733"/>
          <cell r="AS733"/>
          <cell r="AT733"/>
          <cell r="AU733">
            <v>3522188</v>
          </cell>
          <cell r="AV733">
            <v>3388176</v>
          </cell>
          <cell r="AW733">
            <v>3227317</v>
          </cell>
          <cell r="AX733">
            <v>3074668</v>
          </cell>
          <cell r="AY733">
            <v>2620351</v>
          </cell>
          <cell r="AZ733">
            <v>2425799</v>
          </cell>
          <cell r="BA733">
            <v>2297925</v>
          </cell>
          <cell r="BB733">
            <v>2237375</v>
          </cell>
          <cell r="BC733">
            <v>2001705</v>
          </cell>
          <cell r="BD733">
            <v>1910184</v>
          </cell>
          <cell r="BE733">
            <v>1780784</v>
          </cell>
          <cell r="BF733">
            <v>1721250</v>
          </cell>
          <cell r="BG733">
            <v>1549544</v>
          </cell>
          <cell r="BH733">
            <v>1520245</v>
          </cell>
          <cell r="BI733">
            <v>1386653</v>
          </cell>
          <cell r="BJ733">
            <v>1394090</v>
          </cell>
          <cell r="BK733">
            <v>1314201</v>
          </cell>
          <cell r="BL733">
            <v>1266040</v>
          </cell>
          <cell r="BM733">
            <v>1231721</v>
          </cell>
          <cell r="BN733"/>
          <cell r="BO733"/>
          <cell r="BP733">
            <v>1231721</v>
          </cell>
          <cell r="BQ733">
            <v>1386653</v>
          </cell>
          <cell r="BR733">
            <v>1314201</v>
          </cell>
          <cell r="BS733">
            <v>1266040</v>
          </cell>
          <cell r="BT733">
            <v>1549544</v>
          </cell>
          <cell r="BU733">
            <v>-154932</v>
          </cell>
          <cell r="BV733">
            <v>-0.112</v>
          </cell>
          <cell r="BW733">
            <v>-82480</v>
          </cell>
          <cell r="BX733"/>
          <cell r="BY733">
            <v>-34319</v>
          </cell>
        </row>
        <row r="734">
          <cell r="R734" t="str">
            <v>RAISACB Denominador</v>
          </cell>
          <cell r="S734" t="str">
            <v>Denominador</v>
          </cell>
          <cell r="AA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  <cell r="AQ734"/>
          <cell r="AR734"/>
          <cell r="AS734"/>
          <cell r="AT734"/>
          <cell r="AU734">
            <v>36068004</v>
          </cell>
          <cell r="AV734">
            <v>36192166</v>
          </cell>
          <cell r="AW734">
            <v>36675355</v>
          </cell>
          <cell r="AX734">
            <v>36704197</v>
          </cell>
          <cell r="AY734">
            <v>36893392</v>
          </cell>
          <cell r="AZ734">
            <v>37086386</v>
          </cell>
          <cell r="BA734">
            <v>37899408</v>
          </cell>
          <cell r="BB734">
            <v>37819192</v>
          </cell>
          <cell r="BC734">
            <v>38544462</v>
          </cell>
          <cell r="BD734">
            <v>38317265</v>
          </cell>
          <cell r="BE734">
            <v>39262505</v>
          </cell>
          <cell r="BF734">
            <v>38429522</v>
          </cell>
          <cell r="BG734">
            <v>38531961</v>
          </cell>
          <cell r="BH734">
            <v>38410622</v>
          </cell>
          <cell r="BI734">
            <v>39012569</v>
          </cell>
          <cell r="BJ734">
            <v>38489848</v>
          </cell>
          <cell r="BK734">
            <v>39898546</v>
          </cell>
          <cell r="BL734">
            <v>40122121</v>
          </cell>
          <cell r="BM734">
            <v>41706850</v>
          </cell>
          <cell r="BN734"/>
          <cell r="BO734"/>
          <cell r="BP734">
            <v>41706850</v>
          </cell>
          <cell r="BQ734">
            <v>39012569</v>
          </cell>
          <cell r="BR734">
            <v>39898546</v>
          </cell>
          <cell r="BS734">
            <v>40122121</v>
          </cell>
          <cell r="BT734">
            <v>38531961</v>
          </cell>
          <cell r="BU734">
            <v>2694281</v>
          </cell>
          <cell r="BV734">
            <v>6.9000000000000006E-2</v>
          </cell>
          <cell r="BW734">
            <v>1808304</v>
          </cell>
          <cell r="BX734"/>
          <cell r="BY734">
            <v>1584729</v>
          </cell>
        </row>
        <row r="735">
          <cell r="R735" t="str">
            <v>RAISACTC</v>
          </cell>
          <cell r="S735" t="str">
            <v>Ratio de cobertura del activo irregular</v>
          </cell>
          <cell r="AA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  <cell r="AS735"/>
          <cell r="AT735"/>
          <cell r="AU735">
            <v>0.40500000000000003</v>
          </cell>
          <cell r="AV735">
            <v>0.50970000000000004</v>
          </cell>
          <cell r="AW735">
            <v>0.51959999999999995</v>
          </cell>
          <cell r="AX735">
            <v>0.52270000000000005</v>
          </cell>
          <cell r="AY735">
            <v>0.52769999999999995</v>
          </cell>
          <cell r="AZ735">
            <v>0.54710000000000003</v>
          </cell>
          <cell r="BA735">
            <v>0.56020000000000003</v>
          </cell>
          <cell r="BB735">
            <v>0.55840000000000001</v>
          </cell>
          <cell r="BC735">
            <v>0.53620000000000001</v>
          </cell>
          <cell r="BD735">
            <v>0.55610000000000004</v>
          </cell>
          <cell r="BE735">
            <v>0.57179999999999997</v>
          </cell>
          <cell r="BF735">
            <v>0.6139</v>
          </cell>
          <cell r="BG735">
            <v>0.65959999999999996</v>
          </cell>
          <cell r="BH735">
            <v>0.67079999999999995</v>
          </cell>
          <cell r="BI735">
            <v>0.62709999999999999</v>
          </cell>
          <cell r="BJ735">
            <v>0.63800000000000001</v>
          </cell>
          <cell r="BK735">
            <v>0.65769999999999995</v>
          </cell>
          <cell r="BL735">
            <v>0.67279999999999995</v>
          </cell>
          <cell r="BM735">
            <v>0.68540000000000001</v>
          </cell>
          <cell r="BN735"/>
          <cell r="BO735"/>
          <cell r="BP735">
            <v>0.68540000000000001</v>
          </cell>
          <cell r="BQ735">
            <v>0.62709999999999999</v>
          </cell>
          <cell r="BR735">
            <v>0.65769999999999995</v>
          </cell>
          <cell r="BS735">
            <v>0.67279999999999995</v>
          </cell>
          <cell r="BT735">
            <v>0.65959999999999996</v>
          </cell>
          <cell r="BU735">
            <v>5.83</v>
          </cell>
          <cell r="BV735"/>
          <cell r="BW735">
            <v>2.77</v>
          </cell>
          <cell r="BX735"/>
          <cell r="BY735">
            <v>1.26</v>
          </cell>
        </row>
        <row r="736">
          <cell r="R736" t="str">
            <v>RAISACTC num</v>
          </cell>
          <cell r="S736" t="str">
            <v>Numerador</v>
          </cell>
          <cell r="AA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  <cell r="AQ736"/>
          <cell r="AR736"/>
          <cell r="AS736"/>
          <cell r="AT736"/>
          <cell r="AU736">
            <v>1426595</v>
          </cell>
          <cell r="AV736">
            <v>1726818</v>
          </cell>
          <cell r="AW736">
            <v>1677003</v>
          </cell>
          <cell r="AX736">
            <v>1607110</v>
          </cell>
          <cell r="AY736">
            <v>1382878</v>
          </cell>
          <cell r="AZ736">
            <v>1327128</v>
          </cell>
          <cell r="BA736">
            <v>1287325</v>
          </cell>
          <cell r="BB736">
            <v>1249343</v>
          </cell>
          <cell r="BC736">
            <v>1073386</v>
          </cell>
          <cell r="BD736">
            <v>1062163</v>
          </cell>
          <cell r="BE736">
            <v>1018197</v>
          </cell>
          <cell r="BF736">
            <v>1056746</v>
          </cell>
          <cell r="BG736">
            <v>1022147</v>
          </cell>
          <cell r="BH736">
            <v>1019733</v>
          </cell>
          <cell r="BI736">
            <v>869585</v>
          </cell>
          <cell r="BJ736">
            <v>889444</v>
          </cell>
          <cell r="BK736">
            <v>864335</v>
          </cell>
          <cell r="BL736">
            <v>851752</v>
          </cell>
          <cell r="BM736">
            <v>844272</v>
          </cell>
          <cell r="BN736"/>
          <cell r="BO736"/>
          <cell r="BP736">
            <v>844272</v>
          </cell>
          <cell r="BQ736">
            <v>869585</v>
          </cell>
          <cell r="BR736">
            <v>864335</v>
          </cell>
          <cell r="BS736">
            <v>851752</v>
          </cell>
          <cell r="BT736">
            <v>1022147</v>
          </cell>
          <cell r="BU736">
            <v>-25313</v>
          </cell>
          <cell r="BV736">
            <v>-2.9000000000000001E-2</v>
          </cell>
          <cell r="BW736">
            <v>-20063</v>
          </cell>
          <cell r="BX736"/>
          <cell r="BY736">
            <v>-7480</v>
          </cell>
        </row>
        <row r="737">
          <cell r="R737" t="str">
            <v>RAISACTC den</v>
          </cell>
          <cell r="S737" t="str">
            <v>Denominador</v>
          </cell>
          <cell r="AA737"/>
          <cell r="AE737"/>
          <cell r="AF737"/>
          <cell r="AG737"/>
          <cell r="AH737"/>
          <cell r="AI737"/>
          <cell r="AJ737"/>
          <cell r="AK737"/>
          <cell r="AL737"/>
          <cell r="AM737"/>
          <cell r="AN737"/>
          <cell r="AO737"/>
          <cell r="AP737"/>
          <cell r="AQ737"/>
          <cell r="AR737"/>
          <cell r="AS737"/>
          <cell r="AT737"/>
          <cell r="AU737">
            <v>3522188</v>
          </cell>
          <cell r="AV737">
            <v>3388176</v>
          </cell>
          <cell r="AW737">
            <v>3227317</v>
          </cell>
          <cell r="AX737">
            <v>3074668</v>
          </cell>
          <cell r="AY737">
            <v>2620351</v>
          </cell>
          <cell r="AZ737">
            <v>2425799</v>
          </cell>
          <cell r="BA737">
            <v>2297925</v>
          </cell>
          <cell r="BB737">
            <v>2237375</v>
          </cell>
          <cell r="BC737">
            <v>2001705</v>
          </cell>
          <cell r="BD737">
            <v>1910184</v>
          </cell>
          <cell r="BE737">
            <v>1780784</v>
          </cell>
          <cell r="BF737">
            <v>1721250</v>
          </cell>
          <cell r="BG737">
            <v>1549544</v>
          </cell>
          <cell r="BH737">
            <v>1520245</v>
          </cell>
          <cell r="BI737">
            <v>1386653</v>
          </cell>
          <cell r="BJ737">
            <v>1394090</v>
          </cell>
          <cell r="BK737">
            <v>1314201</v>
          </cell>
          <cell r="BL737">
            <v>1266040</v>
          </cell>
          <cell r="BM737">
            <v>1231721</v>
          </cell>
          <cell r="BN737"/>
          <cell r="BO737"/>
          <cell r="BP737">
            <v>1231721</v>
          </cell>
          <cell r="BQ737">
            <v>1386653</v>
          </cell>
          <cell r="BR737">
            <v>1314201</v>
          </cell>
          <cell r="BS737">
            <v>1266040</v>
          </cell>
          <cell r="BT737">
            <v>1549544</v>
          </cell>
          <cell r="BU737">
            <v>-154932</v>
          </cell>
          <cell r="BV737">
            <v>-0.112</v>
          </cell>
          <cell r="BW737">
            <v>-82480</v>
          </cell>
          <cell r="BX737"/>
          <cell r="BY737">
            <v>-34319</v>
          </cell>
        </row>
        <row r="738">
          <cell r="R738" t="str">
            <v>RAISACN</v>
          </cell>
          <cell r="S738" t="str">
            <v>Ratio de activo irregular NETO (%)</v>
          </cell>
          <cell r="AA738"/>
          <cell r="AE738"/>
          <cell r="AF738"/>
          <cell r="AG738"/>
          <cell r="AH738"/>
          <cell r="AI738"/>
          <cell r="AJ738"/>
          <cell r="AK738"/>
          <cell r="AL738"/>
          <cell r="AM738"/>
          <cell r="AN738"/>
          <cell r="AO738"/>
          <cell r="AP738"/>
          <cell r="AQ738"/>
          <cell r="AR738"/>
          <cell r="AS738"/>
          <cell r="AT738"/>
          <cell r="AU738">
            <v>6.0499999999999998E-2</v>
          </cell>
          <cell r="AV738">
            <v>4.82E-2</v>
          </cell>
          <cell r="AW738">
            <v>4.4299999999999999E-2</v>
          </cell>
          <cell r="AX738">
            <v>4.1799999999999997E-2</v>
          </cell>
          <cell r="AY738">
            <v>3.4799999999999998E-2</v>
          </cell>
          <cell r="AZ738">
            <v>3.0700000000000002E-2</v>
          </cell>
          <cell r="BA738">
            <v>2.76E-2</v>
          </cell>
          <cell r="BB738">
            <v>2.7E-2</v>
          </cell>
          <cell r="BC738">
            <v>2.4799999999999999E-2</v>
          </cell>
          <cell r="BD738">
            <v>2.2800000000000001E-2</v>
          </cell>
          <cell r="BE738">
            <v>1.9900000000000001E-2</v>
          </cell>
          <cell r="BF738">
            <v>1.78E-2</v>
          </cell>
          <cell r="BG738">
            <v>1.41E-2</v>
          </cell>
          <cell r="BH738">
            <v>1.34E-2</v>
          </cell>
          <cell r="BI738">
            <v>1.3599999999999999E-2</v>
          </cell>
          <cell r="BJ738">
            <v>1.34E-2</v>
          </cell>
          <cell r="BK738">
            <v>1.15E-2</v>
          </cell>
          <cell r="BL738">
            <v>1.0500000000000001E-2</v>
          </cell>
          <cell r="BM738">
            <v>9.4999999999999998E-3</v>
          </cell>
          <cell r="BN738"/>
          <cell r="BO738"/>
          <cell r="BP738">
            <v>9.4999999999999998E-3</v>
          </cell>
          <cell r="BQ738">
            <v>1.3599999999999999E-2</v>
          </cell>
          <cell r="BR738">
            <v>1.15E-2</v>
          </cell>
          <cell r="BS738">
            <v>1.0500000000000001E-2</v>
          </cell>
          <cell r="BT738">
            <v>1.41E-2</v>
          </cell>
          <cell r="BU738">
            <v>-0.41</v>
          </cell>
          <cell r="BV738"/>
          <cell r="BW738">
            <v>-0.2</v>
          </cell>
          <cell r="BX738"/>
          <cell r="BY738">
            <v>-0.1</v>
          </cell>
        </row>
        <row r="739">
          <cell r="R739" t="str">
            <v>NPAsacn</v>
          </cell>
          <cell r="S739" t="str">
            <v>Numerador</v>
          </cell>
          <cell r="AA739"/>
          <cell r="AE739"/>
          <cell r="AF739"/>
          <cell r="AG739"/>
          <cell r="AH739"/>
          <cell r="AI739"/>
          <cell r="AJ739"/>
          <cell r="AK739"/>
          <cell r="AL739"/>
          <cell r="AM739"/>
          <cell r="AN739"/>
          <cell r="AO739"/>
          <cell r="AP739"/>
          <cell r="AQ739"/>
          <cell r="AR739"/>
          <cell r="AS739"/>
          <cell r="AT739"/>
          <cell r="AU739">
            <v>2095593</v>
          </cell>
          <cell r="AV739">
            <v>1661358</v>
          </cell>
          <cell r="AW739">
            <v>1550313</v>
          </cell>
          <cell r="AX739">
            <v>1467559</v>
          </cell>
          <cell r="AY739">
            <v>1237472</v>
          </cell>
          <cell r="AZ739">
            <v>1098672</v>
          </cell>
          <cell r="BA739">
            <v>1010600</v>
          </cell>
          <cell r="BB739">
            <v>988031</v>
          </cell>
          <cell r="BC739">
            <v>928319</v>
          </cell>
          <cell r="BD739">
            <v>848021</v>
          </cell>
          <cell r="BE739">
            <v>762587</v>
          </cell>
          <cell r="BF739">
            <v>664503</v>
          </cell>
          <cell r="BG739">
            <v>527398</v>
          </cell>
          <cell r="BH739">
            <v>500511</v>
          </cell>
          <cell r="BI739">
            <v>517068</v>
          </cell>
          <cell r="BJ739">
            <v>504646</v>
          </cell>
          <cell r="BK739">
            <v>449866</v>
          </cell>
          <cell r="BL739">
            <v>414288</v>
          </cell>
          <cell r="BM739">
            <v>387449</v>
          </cell>
          <cell r="BN739"/>
          <cell r="BO739"/>
          <cell r="BP739">
            <v>387449</v>
          </cell>
          <cell r="BQ739">
            <v>517068</v>
          </cell>
          <cell r="BR739">
            <v>449866</v>
          </cell>
          <cell r="BS739">
            <v>414288</v>
          </cell>
          <cell r="BT739">
            <v>527398</v>
          </cell>
          <cell r="BU739">
            <v>-129619</v>
          </cell>
          <cell r="BV739">
            <v>-0.251</v>
          </cell>
          <cell r="BW739">
            <v>-62417</v>
          </cell>
          <cell r="BX739"/>
          <cell r="BY739">
            <v>-26839</v>
          </cell>
        </row>
        <row r="740">
          <cell r="R740" t="str">
            <v>RAISACN denominador</v>
          </cell>
          <cell r="S740" t="str">
            <v>Denominador</v>
          </cell>
          <cell r="AA740"/>
          <cell r="AE740"/>
          <cell r="AF740"/>
          <cell r="AG740"/>
          <cell r="AH740"/>
          <cell r="AI740"/>
          <cell r="AJ740"/>
          <cell r="AK740"/>
          <cell r="AL740"/>
          <cell r="AM740"/>
          <cell r="AN740"/>
          <cell r="AO740"/>
          <cell r="AP740"/>
          <cell r="AQ740"/>
          <cell r="AR740"/>
          <cell r="AS740"/>
          <cell r="AT740"/>
          <cell r="AU740">
            <v>34641409</v>
          </cell>
          <cell r="AV740">
            <v>34465348</v>
          </cell>
          <cell r="AW740">
            <v>34998351</v>
          </cell>
          <cell r="AX740">
            <v>35097088</v>
          </cell>
          <cell r="AY740">
            <v>35510513</v>
          </cell>
          <cell r="AZ740">
            <v>35759259</v>
          </cell>
          <cell r="BA740">
            <v>36612083</v>
          </cell>
          <cell r="BB740">
            <v>36569848</v>
          </cell>
          <cell r="BC740">
            <v>37471076</v>
          </cell>
          <cell r="BD740">
            <v>37255102</v>
          </cell>
          <cell r="BE740">
            <v>38244308</v>
          </cell>
          <cell r="BF740">
            <v>37372775</v>
          </cell>
          <cell r="BG740">
            <v>37509815</v>
          </cell>
          <cell r="BH740">
            <v>37390888</v>
          </cell>
          <cell r="BI740">
            <v>38142984</v>
          </cell>
          <cell r="BJ740">
            <v>37600404</v>
          </cell>
          <cell r="BK740">
            <v>39034211</v>
          </cell>
          <cell r="BL740">
            <v>39270369</v>
          </cell>
          <cell r="BM740">
            <v>40862578</v>
          </cell>
          <cell r="BN740"/>
          <cell r="BO740"/>
          <cell r="BP740">
            <v>40862578</v>
          </cell>
          <cell r="BQ740">
            <v>38142984</v>
          </cell>
          <cell r="BR740">
            <v>39034211</v>
          </cell>
          <cell r="BS740">
            <v>39270369</v>
          </cell>
          <cell r="BT740">
            <v>37509815</v>
          </cell>
          <cell r="BU740">
            <v>2719594</v>
          </cell>
          <cell r="BV740">
            <v>7.0999999999999994E-2</v>
          </cell>
          <cell r="BW740">
            <v>1828367</v>
          </cell>
          <cell r="BX740"/>
          <cell r="BY740">
            <v>1592209</v>
          </cell>
        </row>
        <row r="741">
          <cell r="R741" t="str">
            <v>ADSACRA</v>
          </cell>
          <cell r="S741" t="str">
            <v>Ratio de adjudicados (neto)</v>
          </cell>
          <cell r="AA741"/>
          <cell r="AE741"/>
          <cell r="AF741"/>
          <cell r="AG741"/>
          <cell r="AH741"/>
          <cell r="AI741"/>
          <cell r="AJ741"/>
          <cell r="AK741"/>
          <cell r="AL741"/>
          <cell r="AM741"/>
          <cell r="AN741"/>
          <cell r="AO741"/>
          <cell r="AP741"/>
          <cell r="AQ741"/>
          <cell r="AR741"/>
          <cell r="AS741"/>
          <cell r="AT741"/>
          <cell r="AU741">
            <v>3.9699999999999999E-2</v>
          </cell>
          <cell r="AV741">
            <v>3.3300000000000003E-2</v>
          </cell>
          <cell r="AW741">
            <v>3.1600000000000003E-2</v>
          </cell>
          <cell r="AX741">
            <v>3.0200000000000001E-2</v>
          </cell>
          <cell r="AY741">
            <v>2.3599999999999999E-2</v>
          </cell>
          <cell r="AZ741">
            <v>2.1100000000000001E-2</v>
          </cell>
          <cell r="BA741">
            <v>1.9400000000000001E-2</v>
          </cell>
          <cell r="BB741">
            <v>1.8599999999999998E-2</v>
          </cell>
          <cell r="BC741">
            <v>1.5900000000000001E-2</v>
          </cell>
          <cell r="BD741">
            <v>1.49E-2</v>
          </cell>
          <cell r="BE741">
            <v>1.26E-2</v>
          </cell>
          <cell r="BF741">
            <v>1.0999999999999999E-2</v>
          </cell>
          <cell r="BG741">
            <v>8.5000000000000006E-3</v>
          </cell>
          <cell r="BH741">
            <v>8.2000000000000007E-3</v>
          </cell>
          <cell r="BI741">
            <v>7.1000000000000004E-3</v>
          </cell>
          <cell r="BJ741">
            <v>6.8999999999999999E-3</v>
          </cell>
          <cell r="BK741">
            <v>5.7999999999999996E-3</v>
          </cell>
          <cell r="BL741">
            <v>5.4999999999999997E-3</v>
          </cell>
          <cell r="BM741">
            <v>4.7999999999999996E-3</v>
          </cell>
          <cell r="BN741"/>
          <cell r="BO741"/>
          <cell r="BP741">
            <v>4.7999999999999996E-3</v>
          </cell>
          <cell r="BQ741">
            <v>7.1000000000000004E-3</v>
          </cell>
          <cell r="BR741">
            <v>5.7999999999999996E-3</v>
          </cell>
          <cell r="BS741">
            <v>5.4999999999999997E-3</v>
          </cell>
          <cell r="BT741">
            <v>8.5000000000000006E-3</v>
          </cell>
          <cell r="BU741">
            <v>-0.23</v>
          </cell>
          <cell r="BV741"/>
          <cell r="BW741">
            <v>-0.1</v>
          </cell>
          <cell r="BX741"/>
          <cell r="BY741">
            <v>-7.0000000000000007E-2</v>
          </cell>
        </row>
        <row r="742">
          <cell r="S742" t="str">
            <v>Numerador</v>
          </cell>
          <cell r="AA742"/>
          <cell r="AE742"/>
          <cell r="AF742"/>
          <cell r="AG742"/>
          <cell r="AH742"/>
          <cell r="AI742"/>
          <cell r="AJ742"/>
          <cell r="AK742"/>
          <cell r="AL742"/>
          <cell r="AM742"/>
          <cell r="AN742"/>
          <cell r="AO742"/>
          <cell r="AP742"/>
          <cell r="AQ742"/>
          <cell r="AR742"/>
          <cell r="AS742"/>
          <cell r="AT742"/>
          <cell r="AU742">
            <v>1414308</v>
          </cell>
          <cell r="AV742">
            <v>1185399</v>
          </cell>
          <cell r="AW742">
            <v>1139780</v>
          </cell>
          <cell r="AX742">
            <v>1092191</v>
          </cell>
          <cell r="AY742">
            <v>860715</v>
          </cell>
          <cell r="AZ742">
            <v>773031</v>
          </cell>
          <cell r="BA742">
            <v>724847</v>
          </cell>
          <cell r="BB742">
            <v>694614</v>
          </cell>
          <cell r="BC742">
            <v>608103</v>
          </cell>
          <cell r="BD742">
            <v>566723</v>
          </cell>
          <cell r="BE742">
            <v>489940</v>
          </cell>
          <cell r="BF742">
            <v>417868</v>
          </cell>
          <cell r="BG742">
            <v>325069</v>
          </cell>
          <cell r="BH742">
            <v>310659</v>
          </cell>
          <cell r="BI742">
            <v>275873</v>
          </cell>
          <cell r="BJ742">
            <v>262473</v>
          </cell>
          <cell r="BK742">
            <v>230587</v>
          </cell>
          <cell r="BL742">
            <v>220145</v>
          </cell>
          <cell r="BM742">
            <v>198043</v>
          </cell>
          <cell r="BN742"/>
          <cell r="BO742"/>
          <cell r="BP742">
            <v>198043</v>
          </cell>
          <cell r="BQ742">
            <v>275873</v>
          </cell>
          <cell r="BR742">
            <v>230587</v>
          </cell>
          <cell r="BS742">
            <v>220145</v>
          </cell>
          <cell r="BT742">
            <v>325069</v>
          </cell>
          <cell r="BU742">
            <v>-77830</v>
          </cell>
          <cell r="BV742">
            <v>-0.28199999999999997</v>
          </cell>
          <cell r="BW742">
            <v>-32544</v>
          </cell>
          <cell r="BX742"/>
          <cell r="BY742">
            <v>-22102</v>
          </cell>
        </row>
        <row r="743">
          <cell r="S743" t="str">
            <v>Denominador</v>
          </cell>
          <cell r="AA743"/>
          <cell r="AE743"/>
          <cell r="AF743"/>
          <cell r="AG743"/>
          <cell r="AH743"/>
          <cell r="AI743"/>
          <cell r="AJ743"/>
          <cell r="AK743"/>
          <cell r="AL743"/>
          <cell r="AM743"/>
          <cell r="AN743"/>
          <cell r="AO743"/>
          <cell r="AP743"/>
          <cell r="AQ743"/>
          <cell r="AR743"/>
          <cell r="AS743"/>
          <cell r="AT743"/>
          <cell r="AU743">
            <v>35618429</v>
          </cell>
          <cell r="AV743">
            <v>35548654</v>
          </cell>
          <cell r="AW743">
            <v>36067368</v>
          </cell>
          <cell r="AX743">
            <v>36127992</v>
          </cell>
          <cell r="AY743">
            <v>36445680</v>
          </cell>
          <cell r="AZ743">
            <v>36621653</v>
          </cell>
          <cell r="BA743">
            <v>37446827</v>
          </cell>
          <cell r="BB743">
            <v>37372211</v>
          </cell>
          <cell r="BC743">
            <v>38164739</v>
          </cell>
          <cell r="BD743">
            <v>37930602</v>
          </cell>
          <cell r="BE743">
            <v>38851893</v>
          </cell>
          <cell r="BF743">
            <v>37984830</v>
          </cell>
          <cell r="BG743">
            <v>38086158</v>
          </cell>
          <cell r="BH743">
            <v>37971507</v>
          </cell>
          <cell r="BI743">
            <v>38678920</v>
          </cell>
          <cell r="BJ743">
            <v>38167486</v>
          </cell>
          <cell r="BK743">
            <v>39601316</v>
          </cell>
          <cell r="BL743">
            <v>39835225</v>
          </cell>
          <cell r="BM743">
            <v>41435612</v>
          </cell>
          <cell r="BN743"/>
          <cell r="BO743"/>
          <cell r="BP743">
            <v>41435612</v>
          </cell>
          <cell r="BQ743">
            <v>38678920</v>
          </cell>
          <cell r="BR743">
            <v>39601316</v>
          </cell>
          <cell r="BS743">
            <v>39835225</v>
          </cell>
          <cell r="BT743">
            <v>38086158</v>
          </cell>
          <cell r="BU743">
            <v>2756692</v>
          </cell>
          <cell r="BV743">
            <v>7.0999999999999994E-2</v>
          </cell>
          <cell r="BW743">
            <v>1834296</v>
          </cell>
          <cell r="BX743"/>
          <cell r="BY743">
            <v>1600387</v>
          </cell>
        </row>
        <row r="744">
          <cell r="R744" t="str">
            <v>A16VBL</v>
          </cell>
          <cell r="S744" t="str">
            <v>Texas ratio</v>
          </cell>
          <cell r="AA744"/>
          <cell r="AE744"/>
          <cell r="AF744"/>
          <cell r="AG744"/>
          <cell r="AH744"/>
          <cell r="AI744"/>
          <cell r="AJ744"/>
          <cell r="AK744"/>
          <cell r="AL744"/>
          <cell r="AM744"/>
          <cell r="AN744"/>
          <cell r="AO744"/>
          <cell r="AP744"/>
          <cell r="AQ744"/>
          <cell r="AR744"/>
          <cell r="AS744"/>
          <cell r="AT744"/>
          <cell r="AU744"/>
          <cell r="AV744"/>
          <cell r="AW744"/>
          <cell r="AX744"/>
          <cell r="AY744"/>
          <cell r="AZ744"/>
          <cell r="BA744"/>
          <cell r="BB744">
            <v>0.46229999999999999</v>
          </cell>
          <cell r="BC744">
            <v>0.41199999999999998</v>
          </cell>
          <cell r="BD744">
            <v>0.38890000000000002</v>
          </cell>
          <cell r="BE744">
            <v>0.36120000000000002</v>
          </cell>
          <cell r="BF744">
            <v>0.34449999999999997</v>
          </cell>
          <cell r="BG744">
            <v>0.308</v>
          </cell>
          <cell r="BH744">
            <v>0.29570000000000002</v>
          </cell>
          <cell r="BI744">
            <v>0.27400000000000002</v>
          </cell>
          <cell r="BJ744">
            <v>0.27150000000000002</v>
          </cell>
          <cell r="BK744">
            <v>0.25180000000000002</v>
          </cell>
          <cell r="BL744">
            <v>0.23760000000000001</v>
          </cell>
          <cell r="BM744">
            <v>0.22750000000000001</v>
          </cell>
          <cell r="BN744"/>
          <cell r="BO744"/>
          <cell r="BP744">
            <v>0.22750000000000001</v>
          </cell>
          <cell r="BQ744">
            <v>0.27400000000000002</v>
          </cell>
          <cell r="BR744">
            <v>0.25180000000000002</v>
          </cell>
          <cell r="BS744">
            <v>0.23760000000000001</v>
          </cell>
          <cell r="BT744">
            <v>0.308</v>
          </cell>
          <cell r="BU744">
            <v>-4.6500000000000004</v>
          </cell>
          <cell r="BV744"/>
          <cell r="BW744">
            <v>-2.4300000000000002</v>
          </cell>
          <cell r="BX744"/>
          <cell r="BY744">
            <v>-1.01</v>
          </cell>
        </row>
        <row r="745">
          <cell r="AA745"/>
          <cell r="AE745"/>
          <cell r="AF745"/>
          <cell r="AG745"/>
          <cell r="AH745"/>
          <cell r="AI745"/>
          <cell r="AJ745"/>
          <cell r="AK745"/>
          <cell r="AL745"/>
          <cell r="AM745"/>
          <cell r="AN745"/>
          <cell r="AO745"/>
          <cell r="AP745"/>
          <cell r="AQ745"/>
          <cell r="AR745"/>
          <cell r="AS745"/>
          <cell r="AT745"/>
          <cell r="AU745"/>
          <cell r="AV745"/>
          <cell r="AW745"/>
          <cell r="AX745"/>
          <cell r="AY745"/>
          <cell r="AZ745"/>
          <cell r="BA745"/>
          <cell r="BB745"/>
          <cell r="BC745"/>
          <cell r="BD745"/>
          <cell r="BE745"/>
          <cell r="BF745"/>
          <cell r="BG745"/>
          <cell r="BH745"/>
          <cell r="BI745"/>
          <cell r="BJ745"/>
          <cell r="BK745"/>
          <cell r="BL745"/>
          <cell r="BM745"/>
          <cell r="BN745"/>
          <cell r="BO745"/>
        </row>
        <row r="746">
          <cell r="AA746"/>
          <cell r="AE746"/>
          <cell r="AF746"/>
          <cell r="AG746"/>
          <cell r="AH746"/>
          <cell r="AI746"/>
          <cell r="AJ746"/>
          <cell r="AK746"/>
          <cell r="AL746"/>
          <cell r="AM746"/>
          <cell r="AN746"/>
          <cell r="AO746"/>
          <cell r="AP746"/>
          <cell r="AQ746"/>
          <cell r="AR746"/>
          <cell r="AS746"/>
          <cell r="AT746"/>
          <cell r="AU746"/>
          <cell r="AV746"/>
          <cell r="AW746"/>
          <cell r="AX746"/>
          <cell r="AY746"/>
          <cell r="AZ746"/>
          <cell r="BA746"/>
          <cell r="BB746"/>
          <cell r="BC746"/>
          <cell r="BD746"/>
          <cell r="BE746"/>
          <cell r="BF746"/>
          <cell r="BG746"/>
          <cell r="BH746"/>
          <cell r="BI746"/>
          <cell r="BJ746"/>
          <cell r="BK746"/>
          <cell r="BL746"/>
          <cell r="BM746"/>
          <cell r="BN746"/>
          <cell r="BO746"/>
        </row>
        <row r="747">
          <cell r="AA747"/>
          <cell r="AE747"/>
          <cell r="AF747"/>
          <cell r="AG747"/>
          <cell r="AH747"/>
          <cell r="AI747"/>
          <cell r="AJ747"/>
          <cell r="AK747"/>
          <cell r="AL747"/>
          <cell r="AM747"/>
          <cell r="AN747"/>
          <cell r="AO747"/>
          <cell r="AP747"/>
          <cell r="AQ747"/>
          <cell r="AR747"/>
          <cell r="AS747"/>
          <cell r="AT747"/>
          <cell r="AU747">
            <v>0</v>
          </cell>
          <cell r="AV747">
            <v>-0.01</v>
          </cell>
          <cell r="AW747">
            <v>0.48</v>
          </cell>
          <cell r="AX747">
            <v>0</v>
          </cell>
          <cell r="AY747">
            <v>0</v>
          </cell>
          <cell r="AZ747">
            <v>-1.36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E747">
            <v>0</v>
          </cell>
          <cell r="BF747">
            <v>1</v>
          </cell>
          <cell r="BG747">
            <v>-1</v>
          </cell>
          <cell r="BH747">
            <v>1</v>
          </cell>
          <cell r="BI747">
            <v>0</v>
          </cell>
          <cell r="BJ747">
            <v>0</v>
          </cell>
          <cell r="BK747">
            <v>0</v>
          </cell>
          <cell r="BL747">
            <v>0</v>
          </cell>
          <cell r="BM747">
            <v>0</v>
          </cell>
          <cell r="BN747"/>
          <cell r="BO747"/>
        </row>
        <row r="748">
          <cell r="AA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  <cell r="AS748"/>
          <cell r="AT748"/>
          <cell r="AU748">
            <v>0</v>
          </cell>
          <cell r="AV748">
            <v>0</v>
          </cell>
          <cell r="AW748">
            <v>0</v>
          </cell>
          <cell r="AX748">
            <v>0</v>
          </cell>
          <cell r="AY748">
            <v>0</v>
          </cell>
          <cell r="AZ748">
            <v>0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E748">
            <v>0</v>
          </cell>
          <cell r="BF748">
            <v>0</v>
          </cell>
          <cell r="BG748">
            <v>0</v>
          </cell>
          <cell r="BH748">
            <v>0</v>
          </cell>
          <cell r="BI748">
            <v>0</v>
          </cell>
          <cell r="BJ748">
            <v>0</v>
          </cell>
          <cell r="BK748">
            <v>0</v>
          </cell>
          <cell r="BL748">
            <v>0</v>
          </cell>
          <cell r="BM748">
            <v>0</v>
          </cell>
          <cell r="BN748"/>
          <cell r="BO748"/>
        </row>
        <row r="749">
          <cell r="AA749"/>
          <cell r="AE749"/>
          <cell r="AF749"/>
          <cell r="AG749"/>
          <cell r="AH749"/>
          <cell r="AI749"/>
          <cell r="AJ749"/>
          <cell r="AK749"/>
          <cell r="AL749"/>
          <cell r="AM749"/>
          <cell r="AN749"/>
          <cell r="AO749"/>
          <cell r="AP749"/>
          <cell r="AQ749"/>
          <cell r="AR749"/>
          <cell r="AS749"/>
          <cell r="AT749"/>
          <cell r="AU749"/>
          <cell r="AV749"/>
          <cell r="AW749"/>
          <cell r="AX749"/>
          <cell r="AY749"/>
          <cell r="AZ749"/>
          <cell r="BA749"/>
          <cell r="BB749">
            <v>1141720</v>
          </cell>
          <cell r="BC749">
            <v>987950</v>
          </cell>
          <cell r="BD749"/>
          <cell r="BE749">
            <v>900671</v>
          </cell>
          <cell r="BF749">
            <v>862681</v>
          </cell>
          <cell r="BG749"/>
          <cell r="BH749">
            <v>862681</v>
          </cell>
          <cell r="BI749">
            <v>862681</v>
          </cell>
          <cell r="BJ749">
            <v>862681</v>
          </cell>
          <cell r="BK749">
            <v>862681</v>
          </cell>
          <cell r="BL749">
            <v>862681</v>
          </cell>
          <cell r="BM749">
            <v>862681</v>
          </cell>
          <cell r="BN749"/>
          <cell r="BO749"/>
        </row>
        <row r="750">
          <cell r="AA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  <cell r="AQ750"/>
          <cell r="AR750"/>
          <cell r="AS750"/>
          <cell r="AT750"/>
          <cell r="AU750"/>
          <cell r="AV750"/>
          <cell r="AW750"/>
          <cell r="AX750"/>
          <cell r="AY750"/>
          <cell r="AZ750"/>
          <cell r="BA750"/>
          <cell r="BB750">
            <v>446985</v>
          </cell>
          <cell r="BC750">
            <v>379726</v>
          </cell>
          <cell r="BD750"/>
          <cell r="BE750">
            <v>410615</v>
          </cell>
          <cell r="BF750">
            <v>444695</v>
          </cell>
          <cell r="BG750"/>
          <cell r="BH750">
            <v>444695</v>
          </cell>
          <cell r="BI750">
            <v>444695</v>
          </cell>
          <cell r="BJ750">
            <v>444695</v>
          </cell>
          <cell r="BK750">
            <v>444695</v>
          </cell>
          <cell r="BL750">
            <v>444695</v>
          </cell>
          <cell r="BM750">
            <v>444695</v>
          </cell>
          <cell r="BN750"/>
          <cell r="BO750"/>
        </row>
        <row r="751">
          <cell r="AA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  <cell r="AQ751"/>
          <cell r="AR751"/>
          <cell r="AS751"/>
          <cell r="AT751"/>
          <cell r="AU751"/>
          <cell r="AV751"/>
          <cell r="AW751"/>
          <cell r="AX751"/>
          <cell r="AY751"/>
          <cell r="AZ751"/>
          <cell r="BA751"/>
          <cell r="BB751">
            <v>694735</v>
          </cell>
          <cell r="BC751">
            <v>608224</v>
          </cell>
          <cell r="BD751"/>
          <cell r="BE751">
            <v>490056</v>
          </cell>
          <cell r="BF751">
            <v>417986</v>
          </cell>
          <cell r="BG751"/>
          <cell r="BH751">
            <v>417986</v>
          </cell>
          <cell r="BI751">
            <v>417986</v>
          </cell>
          <cell r="BJ751">
            <v>417986</v>
          </cell>
          <cell r="BK751">
            <v>417986</v>
          </cell>
          <cell r="BL751">
            <v>417986</v>
          </cell>
          <cell r="BM751">
            <v>417986</v>
          </cell>
          <cell r="BN751"/>
          <cell r="BO751"/>
        </row>
        <row r="752">
          <cell r="AA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  <cell r="AQ752"/>
          <cell r="AR752"/>
          <cell r="AS752"/>
          <cell r="AT752"/>
          <cell r="AU752"/>
          <cell r="AV752"/>
          <cell r="AW752"/>
          <cell r="AX752"/>
          <cell r="AY752"/>
          <cell r="AZ752"/>
          <cell r="BA752"/>
          <cell r="BB752">
            <v>-125</v>
          </cell>
          <cell r="BC752">
            <v>-124</v>
          </cell>
          <cell r="BD752">
            <v>953386</v>
          </cell>
          <cell r="BE752">
            <v>-119</v>
          </cell>
          <cell r="BF752">
            <v>-121</v>
          </cell>
          <cell r="BG752">
            <v>770872</v>
          </cell>
          <cell r="BH752">
            <v>-112907</v>
          </cell>
          <cell r="BI752">
            <v>-253159</v>
          </cell>
          <cell r="BJ752">
            <v>-277846</v>
          </cell>
          <cell r="BK752">
            <v>-334864</v>
          </cell>
          <cell r="BL752">
            <v>-355640</v>
          </cell>
          <cell r="BM752">
            <v>-393400</v>
          </cell>
          <cell r="BN752"/>
          <cell r="BO752"/>
        </row>
        <row r="753">
          <cell r="AA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  <cell r="AQ753"/>
          <cell r="AR753"/>
          <cell r="AS753"/>
          <cell r="AT753"/>
          <cell r="AU753"/>
          <cell r="AV753"/>
          <cell r="AW753"/>
          <cell r="AX753"/>
          <cell r="AY753"/>
          <cell r="AZ753"/>
          <cell r="BA753"/>
          <cell r="BB753">
            <v>-5</v>
          </cell>
          <cell r="BC753">
            <v>-3</v>
          </cell>
          <cell r="BD753">
            <v>386663</v>
          </cell>
          <cell r="BE753">
            <v>-3</v>
          </cell>
          <cell r="BF753">
            <v>-4</v>
          </cell>
          <cell r="BG753">
            <v>445804</v>
          </cell>
          <cell r="BH753">
            <v>-5581</v>
          </cell>
          <cell r="BI753">
            <v>-111046</v>
          </cell>
          <cell r="BJ753">
            <v>-122333</v>
          </cell>
          <cell r="BK753">
            <v>-147465</v>
          </cell>
          <cell r="BL753">
            <v>-157799</v>
          </cell>
          <cell r="BM753">
            <v>-173457</v>
          </cell>
          <cell r="BN753"/>
          <cell r="BO753"/>
        </row>
        <row r="754">
          <cell r="AA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  <cell r="AQ754"/>
          <cell r="AR754"/>
          <cell r="AS754"/>
          <cell r="AT754"/>
          <cell r="AU754"/>
          <cell r="AV754"/>
          <cell r="AW754"/>
          <cell r="AX754"/>
          <cell r="AY754"/>
          <cell r="AZ754"/>
          <cell r="BA754"/>
          <cell r="BB754">
            <v>-121</v>
          </cell>
          <cell r="BC754">
            <v>-121</v>
          </cell>
          <cell r="BD754">
            <v>566723</v>
          </cell>
          <cell r="BE754">
            <v>-116</v>
          </cell>
          <cell r="BF754">
            <v>-118</v>
          </cell>
          <cell r="BG754">
            <v>325069</v>
          </cell>
          <cell r="BH754">
            <v>-107327</v>
          </cell>
          <cell r="BI754">
            <v>-142113</v>
          </cell>
          <cell r="BJ754">
            <v>-155513</v>
          </cell>
          <cell r="BK754">
            <v>-187399</v>
          </cell>
          <cell r="BL754">
            <v>-197841</v>
          </cell>
          <cell r="BM754">
            <v>-219943</v>
          </cell>
          <cell r="BN754"/>
          <cell r="BO754"/>
        </row>
        <row r="755">
          <cell r="AA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  <cell r="AQ755"/>
          <cell r="AR755"/>
          <cell r="AS755"/>
          <cell r="AT755"/>
          <cell r="AU755"/>
          <cell r="AV755"/>
          <cell r="AW755"/>
          <cell r="AX755"/>
          <cell r="AY755"/>
          <cell r="AZ755"/>
          <cell r="BA755"/>
          <cell r="BB755"/>
          <cell r="BC755"/>
          <cell r="BD755"/>
          <cell r="BE755"/>
          <cell r="BF755"/>
          <cell r="BG755"/>
          <cell r="BH755"/>
          <cell r="BI755"/>
          <cell r="BJ755"/>
          <cell r="BK755"/>
          <cell r="BL755"/>
          <cell r="BM755"/>
          <cell r="BN755"/>
          <cell r="BO755"/>
        </row>
        <row r="756">
          <cell r="AA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  <cell r="AQ756"/>
          <cell r="AR756"/>
          <cell r="AS756"/>
          <cell r="AT756"/>
          <cell r="AU756"/>
          <cell r="AV756"/>
          <cell r="AW756"/>
          <cell r="AX756"/>
          <cell r="AY756"/>
          <cell r="AZ756"/>
          <cell r="BA756"/>
          <cell r="BB756"/>
          <cell r="BC756"/>
          <cell r="BD756"/>
          <cell r="BE756"/>
          <cell r="BF756"/>
          <cell r="BG756"/>
          <cell r="BH756"/>
          <cell r="BI756"/>
          <cell r="BJ756"/>
          <cell r="BK756"/>
          <cell r="BL756"/>
          <cell r="BM756"/>
          <cell r="BN756"/>
          <cell r="BO756"/>
        </row>
        <row r="757">
          <cell r="R757" t="str">
            <v>crvbl</v>
          </cell>
          <cell r="S757" t="str">
            <v>Coste del riesgo VBL</v>
          </cell>
          <cell r="AA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>
            <v>6.7000000000000002E-3</v>
          </cell>
          <cell r="AO757">
            <v>1.29E-2</v>
          </cell>
          <cell r="AP757">
            <v>1.11E-2</v>
          </cell>
          <cell r="AQ757">
            <v>1.0699999999999999E-2</v>
          </cell>
          <cell r="AR757">
            <v>6.7000000000000002E-3</v>
          </cell>
          <cell r="AS757">
            <v>1.4500000000000001E-2</v>
          </cell>
          <cell r="AT757">
            <v>1.21E-2</v>
          </cell>
          <cell r="AU757">
            <v>1.09E-2</v>
          </cell>
          <cell r="AV757">
            <v>4.4999999999999998E-2</v>
          </cell>
          <cell r="AW757">
            <v>2.5000000000000001E-2</v>
          </cell>
          <cell r="AX757">
            <v>1.7999999999999999E-2</v>
          </cell>
          <cell r="AY757">
            <v>1.44E-2</v>
          </cell>
          <cell r="AZ757">
            <v>1.7399999999999999E-2</v>
          </cell>
          <cell r="BA757">
            <v>1.15E-2</v>
          </cell>
          <cell r="BB757">
            <v>9.5999999999999992E-3</v>
          </cell>
          <cell r="BC757">
            <v>8.8000000000000005E-3</v>
          </cell>
          <cell r="BD757">
            <v>7.3000000000000001E-3</v>
          </cell>
          <cell r="BE757">
            <v>8.0999999999999996E-3</v>
          </cell>
          <cell r="BF757">
            <v>1.01E-2</v>
          </cell>
          <cell r="BG757">
            <v>1.11E-2</v>
          </cell>
          <cell r="BH757">
            <v>6.1999999999999998E-3</v>
          </cell>
          <cell r="BI757">
            <v>5.7999999999999996E-3</v>
          </cell>
          <cell r="BJ757">
            <v>5.4999999999999997E-3</v>
          </cell>
          <cell r="BK757">
            <v>5.4999999999999997E-3</v>
          </cell>
          <cell r="BL757">
            <v>3.8E-3</v>
          </cell>
          <cell r="BM757">
            <v>3.3999999999999998E-3</v>
          </cell>
          <cell r="BN757"/>
          <cell r="BO757"/>
        </row>
        <row r="758">
          <cell r="AA758"/>
          <cell r="AE758"/>
          <cell r="AF758"/>
          <cell r="AG758"/>
          <cell r="AH758"/>
          <cell r="AI758"/>
          <cell r="AJ758"/>
          <cell r="AK758"/>
          <cell r="AL758"/>
          <cell r="AM758">
            <v>33842367.07</v>
          </cell>
          <cell r="AN758">
            <v>33950532.210000001</v>
          </cell>
          <cell r="AO758">
            <v>33632128.770000003</v>
          </cell>
          <cell r="AP758">
            <v>33369632.899999999</v>
          </cell>
          <cell r="AQ758">
            <v>33566318.289999999</v>
          </cell>
          <cell r="AR758">
            <v>33946798.539999999</v>
          </cell>
          <cell r="AS758">
            <v>34930153.68</v>
          </cell>
          <cell r="AT758">
            <v>35620718.659999996</v>
          </cell>
          <cell r="AU758">
            <v>36198638.899999999</v>
          </cell>
          <cell r="AV758">
            <v>36322111.259999998</v>
          </cell>
          <cell r="AW758">
            <v>36806491.469999999</v>
          </cell>
          <cell r="AX758">
            <v>36833339.039999999</v>
          </cell>
          <cell r="AY758">
            <v>36998498.549999997</v>
          </cell>
          <cell r="AZ758">
            <v>37191145.5</v>
          </cell>
          <cell r="BA758">
            <v>37992530.810000002</v>
          </cell>
          <cell r="BB758">
            <v>37905705.079999998</v>
          </cell>
          <cell r="BC758">
            <v>38624817</v>
          </cell>
          <cell r="BD758">
            <v>38399640</v>
          </cell>
          <cell r="BE758">
            <v>39345474</v>
          </cell>
          <cell r="BF758">
            <v>38510712.409999996</v>
          </cell>
          <cell r="BG758">
            <v>38613983.049999997</v>
          </cell>
          <cell r="BH758">
            <v>38493052.880000003</v>
          </cell>
          <cell r="BI758">
            <v>39096938.289999999</v>
          </cell>
          <cell r="BJ758">
            <v>38562334.170000002</v>
          </cell>
          <cell r="BK758">
            <v>39968172.020000003</v>
          </cell>
          <cell r="BL758">
            <v>40196227.509999998</v>
          </cell>
          <cell r="BM758">
            <v>41784345.280000001</v>
          </cell>
          <cell r="BN758"/>
          <cell r="BO758"/>
        </row>
        <row r="759">
          <cell r="R759" t="str">
            <v>crvbl num</v>
          </cell>
          <cell r="S759" t="str">
            <v>Numerador</v>
          </cell>
          <cell r="AA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>
            <v>55864</v>
          </cell>
          <cell r="AO759">
            <v>216205</v>
          </cell>
          <cell r="AP759">
            <v>280266</v>
          </cell>
          <cell r="AQ759">
            <v>359259</v>
          </cell>
          <cell r="AR759">
            <v>55879</v>
          </cell>
          <cell r="AS759">
            <v>246235</v>
          </cell>
          <cell r="AT759">
            <v>311502</v>
          </cell>
          <cell r="AU759">
            <v>381075</v>
          </cell>
          <cell r="AV759">
            <v>402576</v>
          </cell>
          <cell r="AW759">
            <v>451932</v>
          </cell>
          <cell r="AX759">
            <v>491587</v>
          </cell>
          <cell r="AY759">
            <v>527836</v>
          </cell>
          <cell r="AZ759">
            <v>158755</v>
          </cell>
          <cell r="BA759">
            <v>213778</v>
          </cell>
          <cell r="BB759">
            <v>268083</v>
          </cell>
          <cell r="BC759">
            <v>333888</v>
          </cell>
          <cell r="BD759">
            <v>69632</v>
          </cell>
          <cell r="BE759">
            <v>156404</v>
          </cell>
          <cell r="BF759">
            <v>292684</v>
          </cell>
          <cell r="BG759">
            <v>428817</v>
          </cell>
          <cell r="BH759">
            <v>59526</v>
          </cell>
          <cell r="BI759">
            <v>111990</v>
          </cell>
          <cell r="BJ759">
            <v>158899</v>
          </cell>
          <cell r="BK759">
            <v>215835</v>
          </cell>
          <cell r="BL759">
            <v>38009</v>
          </cell>
          <cell r="BM759">
            <v>67758</v>
          </cell>
          <cell r="BN759"/>
          <cell r="BO759"/>
        </row>
        <row r="760">
          <cell r="R760" t="str">
            <v>crvbl den</v>
          </cell>
          <cell r="S760" t="str">
            <v>Denominador</v>
          </cell>
          <cell r="AA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>
            <v>33896449.640000001</v>
          </cell>
          <cell r="AO760">
            <v>33808342.68</v>
          </cell>
          <cell r="AP760">
            <v>33698665.240000002</v>
          </cell>
          <cell r="AQ760">
            <v>33672195.850000001</v>
          </cell>
          <cell r="AR760">
            <v>33756558.420000002</v>
          </cell>
          <cell r="AS760">
            <v>34147756.840000004</v>
          </cell>
          <cell r="AT760">
            <v>34515997.289999999</v>
          </cell>
          <cell r="AU760">
            <v>34852525.609999999</v>
          </cell>
          <cell r="AV760">
            <v>36260375.079999998</v>
          </cell>
          <cell r="AW760">
            <v>36442413.880000003</v>
          </cell>
          <cell r="AX760">
            <v>36540145.170000002</v>
          </cell>
          <cell r="AY760">
            <v>36631815.840000004</v>
          </cell>
          <cell r="AZ760">
            <v>37094822.030000001</v>
          </cell>
          <cell r="BA760">
            <v>37394058.289999999</v>
          </cell>
          <cell r="BB760">
            <v>37521969.990000002</v>
          </cell>
          <cell r="BC760">
            <v>37742539.390000001</v>
          </cell>
          <cell r="BD760">
            <v>38512228.5</v>
          </cell>
          <cell r="BE760">
            <v>38789977</v>
          </cell>
          <cell r="BF760">
            <v>38720160.850000001</v>
          </cell>
          <cell r="BG760">
            <v>38698925.289999999</v>
          </cell>
          <cell r="BH760">
            <v>38553517.969999999</v>
          </cell>
          <cell r="BI760">
            <v>38734658.07</v>
          </cell>
          <cell r="BJ760">
            <v>38691577.100000001</v>
          </cell>
          <cell r="BK760">
            <v>38946896.079999998</v>
          </cell>
          <cell r="BL760">
            <v>40082199.770000003</v>
          </cell>
          <cell r="BM760">
            <v>40649581.600000001</v>
          </cell>
          <cell r="BN760"/>
          <cell r="BO760"/>
        </row>
        <row r="761">
          <cell r="AA761"/>
          <cell r="AE761"/>
          <cell r="AF761"/>
          <cell r="AG761"/>
          <cell r="AH761"/>
          <cell r="AI761"/>
          <cell r="AJ761"/>
          <cell r="AK761"/>
          <cell r="AL761"/>
          <cell r="AM761"/>
          <cell r="AN761">
            <v>0</v>
          </cell>
          <cell r="AO761">
            <v>0</v>
          </cell>
          <cell r="AP761">
            <v>0</v>
          </cell>
          <cell r="AQ761">
            <v>0</v>
          </cell>
          <cell r="AR761">
            <v>0</v>
          </cell>
          <cell r="AS761">
            <v>0</v>
          </cell>
          <cell r="AT761">
            <v>0</v>
          </cell>
          <cell r="AU761">
            <v>0</v>
          </cell>
          <cell r="AV761">
            <v>0</v>
          </cell>
          <cell r="AW761">
            <v>0</v>
          </cell>
          <cell r="AX761">
            <v>0</v>
          </cell>
          <cell r="AY761">
            <v>0</v>
          </cell>
          <cell r="AZ761">
            <v>0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0</v>
          </cell>
          <cell r="BM761">
            <v>0</v>
          </cell>
          <cell r="BN761"/>
          <cell r="BO761"/>
        </row>
        <row r="762">
          <cell r="R762" t="str">
            <v>AIOSACBL</v>
          </cell>
          <cell r="S762" t="str">
            <v xml:space="preserve">Bruto en libros Activos inmobiliarios </v>
          </cell>
          <cell r="AA762"/>
          <cell r="AE762"/>
          <cell r="AF762"/>
          <cell r="AG762"/>
          <cell r="AH762"/>
          <cell r="AI762"/>
          <cell r="AJ762"/>
          <cell r="AK762"/>
          <cell r="AL762"/>
          <cell r="AM762">
            <v>2257379.0699999998</v>
          </cell>
          <cell r="AN762">
            <v>2222916.21</v>
          </cell>
          <cell r="AO762">
            <v>2193586.77</v>
          </cell>
          <cell r="AP762">
            <v>2135232.9</v>
          </cell>
          <cell r="AQ762">
            <v>2043675.99</v>
          </cell>
          <cell r="AR762">
            <v>2039983.54</v>
          </cell>
          <cell r="AS762">
            <v>2041868.68</v>
          </cell>
          <cell r="AT762">
            <v>2030195.66</v>
          </cell>
          <cell r="AU762">
            <v>1994517.9</v>
          </cell>
          <cell r="AV762">
            <v>1958856.26</v>
          </cell>
          <cell r="AW762">
            <v>1878903.47</v>
          </cell>
          <cell r="AX762">
            <v>1797538.04</v>
          </cell>
          <cell r="AY762">
            <v>1413533.55</v>
          </cell>
          <cell r="AZ762">
            <v>1342523.5</v>
          </cell>
          <cell r="BA762">
            <v>1270550.81</v>
          </cell>
          <cell r="BB762">
            <v>1228108.08</v>
          </cell>
          <cell r="BC762">
            <v>1068181</v>
          </cell>
          <cell r="BD762">
            <v>1035761</v>
          </cell>
          <cell r="BE762">
            <v>983521</v>
          </cell>
          <cell r="BF762">
            <v>943750</v>
          </cell>
          <cell r="BG762">
            <v>852894</v>
          </cell>
          <cell r="BH762">
            <v>832205</v>
          </cell>
          <cell r="BI762">
            <v>693891</v>
          </cell>
          <cell r="BJ762">
            <v>657321</v>
          </cell>
          <cell r="BK762">
            <v>597443</v>
          </cell>
          <cell r="BL762">
            <v>581148</v>
          </cell>
          <cell r="BM762">
            <v>546776</v>
          </cell>
          <cell r="BN762"/>
          <cell r="BO762"/>
        </row>
        <row r="763">
          <cell r="R763" t="str">
            <v>AIOASACCB</v>
          </cell>
          <cell r="S763" t="str">
            <v>Deterioro</v>
          </cell>
          <cell r="AA763"/>
          <cell r="AE763"/>
          <cell r="AF763"/>
          <cell r="AG763"/>
          <cell r="AH763"/>
          <cell r="AI763"/>
          <cell r="AJ763"/>
          <cell r="AK763"/>
          <cell r="AL763"/>
          <cell r="AM763">
            <v>507604.02</v>
          </cell>
          <cell r="AN763">
            <v>498937.59999999998</v>
          </cell>
          <cell r="AO763">
            <v>515865.52</v>
          </cell>
          <cell r="AP763">
            <v>486728.12</v>
          </cell>
          <cell r="AQ763">
            <v>462730.21</v>
          </cell>
          <cell r="AR763">
            <v>461323.84</v>
          </cell>
          <cell r="AS763">
            <v>484581.62</v>
          </cell>
          <cell r="AT763">
            <v>506337.23</v>
          </cell>
          <cell r="AU763">
            <v>496982.69</v>
          </cell>
          <cell r="AV763">
            <v>691077.05</v>
          </cell>
          <cell r="AW763">
            <v>655429.98</v>
          </cell>
          <cell r="AX763">
            <v>624503.24</v>
          </cell>
          <cell r="AY763">
            <v>491475.44</v>
          </cell>
          <cell r="AZ763">
            <v>511010.2</v>
          </cell>
          <cell r="BA763">
            <v>490574.11</v>
          </cell>
          <cell r="BB763">
            <v>483772.23</v>
          </cell>
          <cell r="BC763">
            <v>419154</v>
          </cell>
          <cell r="BD763">
            <v>431441</v>
          </cell>
          <cell r="BE763">
            <v>455537</v>
          </cell>
          <cell r="BF763">
            <v>488103</v>
          </cell>
          <cell r="BG763">
            <v>488765</v>
          </cell>
          <cell r="BH763">
            <v>482361</v>
          </cell>
          <cell r="BI763">
            <v>377404</v>
          </cell>
          <cell r="BJ763">
            <v>360622</v>
          </cell>
          <cell r="BK763">
            <v>333094</v>
          </cell>
          <cell r="BL763">
            <v>322214</v>
          </cell>
          <cell r="BM763">
            <v>306357</v>
          </cell>
          <cell r="BN763"/>
          <cell r="BO763"/>
        </row>
        <row r="764">
          <cell r="R764" t="str">
            <v>AIOASACN</v>
          </cell>
          <cell r="S764" t="str">
            <v>Neto Activos inmobiliarios activos adj sin activos de calidad</v>
          </cell>
          <cell r="AA764"/>
          <cell r="AE764"/>
          <cell r="AF764"/>
          <cell r="AG764"/>
          <cell r="AH764"/>
          <cell r="AI764"/>
          <cell r="AJ764"/>
          <cell r="AK764"/>
          <cell r="AL764"/>
          <cell r="AM764">
            <v>1749775.05</v>
          </cell>
          <cell r="AN764">
            <v>1723978.61</v>
          </cell>
          <cell r="AO764">
            <v>1677721.25</v>
          </cell>
          <cell r="AP764">
            <v>1648504.78</v>
          </cell>
          <cell r="AQ764">
            <v>1580945.78</v>
          </cell>
          <cell r="AR764">
            <v>1578659.71</v>
          </cell>
          <cell r="AS764">
            <v>1557287.06</v>
          </cell>
          <cell r="AT764">
            <v>1523858.43</v>
          </cell>
          <cell r="AU764">
            <v>1497535.21</v>
          </cell>
          <cell r="AV764">
            <v>1267779.21</v>
          </cell>
          <cell r="AW764">
            <v>1223473</v>
          </cell>
          <cell r="AX764">
            <v>1173034.81</v>
          </cell>
          <cell r="AY764">
            <v>922058.11</v>
          </cell>
          <cell r="AZ764">
            <v>831514.67</v>
          </cell>
          <cell r="BA764">
            <v>779976.7</v>
          </cell>
          <cell r="BB764">
            <v>744335.85</v>
          </cell>
          <cell r="BC764">
            <v>649027</v>
          </cell>
          <cell r="BD764">
            <v>604320</v>
          </cell>
          <cell r="BE764">
            <v>527984</v>
          </cell>
          <cell r="BF764">
            <v>455647</v>
          </cell>
          <cell r="BG764">
            <v>364129</v>
          </cell>
          <cell r="BH764">
            <v>349844</v>
          </cell>
          <cell r="BI764">
            <v>316487</v>
          </cell>
          <cell r="BJ764">
            <v>296698</v>
          </cell>
          <cell r="BK764">
            <v>264349</v>
          </cell>
          <cell r="BL764">
            <v>258934</v>
          </cell>
          <cell r="BM764">
            <v>240419</v>
          </cell>
          <cell r="BN764"/>
          <cell r="BO764"/>
        </row>
        <row r="765">
          <cell r="R765" t="str">
            <v>AIOSACBLsma</v>
          </cell>
          <cell r="AA765"/>
          <cell r="AE765"/>
          <cell r="AF765"/>
          <cell r="AG765"/>
          <cell r="AH765"/>
          <cell r="AI765"/>
          <cell r="AJ765"/>
          <cell r="AK765"/>
          <cell r="AL765"/>
          <cell r="AM765"/>
          <cell r="AN765"/>
          <cell r="AO765"/>
          <cell r="AP765"/>
          <cell r="AQ765"/>
          <cell r="AR765">
            <v>2041829.77</v>
          </cell>
          <cell r="AS765">
            <v>2041842.74</v>
          </cell>
          <cell r="AT765">
            <v>2038930.97</v>
          </cell>
          <cell r="AU765">
            <v>2030048.35</v>
          </cell>
          <cell r="AV765">
            <v>1976687.08</v>
          </cell>
          <cell r="AW765">
            <v>1944092.54</v>
          </cell>
          <cell r="AX765">
            <v>1907453.92</v>
          </cell>
          <cell r="AY765">
            <v>1808669.84</v>
          </cell>
          <cell r="AZ765">
            <v>1378028.53</v>
          </cell>
          <cell r="BA765">
            <v>1342202.62</v>
          </cell>
          <cell r="BB765">
            <v>1313678.99</v>
          </cell>
          <cell r="BC765">
            <v>1264579</v>
          </cell>
          <cell r="BD765">
            <v>1051971</v>
          </cell>
          <cell r="BE765">
            <v>1029154</v>
          </cell>
          <cell r="BF765">
            <v>1007803</v>
          </cell>
          <cell r="BG765">
            <v>976821</v>
          </cell>
          <cell r="BH765">
            <v>842550</v>
          </cell>
          <cell r="BI765">
            <v>792997</v>
          </cell>
          <cell r="BJ765">
            <v>759078</v>
          </cell>
          <cell r="BK765">
            <v>726751</v>
          </cell>
          <cell r="BL765">
            <v>589296</v>
          </cell>
          <cell r="BM765">
            <v>575122</v>
          </cell>
          <cell r="BN765"/>
          <cell r="BO765"/>
        </row>
        <row r="766">
          <cell r="AA766"/>
          <cell r="AE766"/>
          <cell r="AF766"/>
          <cell r="AG766"/>
          <cell r="AH766"/>
          <cell r="AI766"/>
          <cell r="AJ766"/>
          <cell r="AK766"/>
          <cell r="AL766"/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0</v>
          </cell>
          <cell r="AR766">
            <v>-0.01</v>
          </cell>
          <cell r="AS766">
            <v>0</v>
          </cell>
          <cell r="AT766">
            <v>0</v>
          </cell>
          <cell r="AU766">
            <v>0</v>
          </cell>
          <cell r="AV766">
            <v>0</v>
          </cell>
          <cell r="AW766">
            <v>0.49</v>
          </cell>
          <cell r="AX766">
            <v>-0.01</v>
          </cell>
          <cell r="AY766">
            <v>0</v>
          </cell>
          <cell r="AZ766">
            <v>-1.37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E766">
            <v>0</v>
          </cell>
          <cell r="BF766">
            <v>0</v>
          </cell>
          <cell r="BG766">
            <v>0</v>
          </cell>
          <cell r="BH766">
            <v>0</v>
          </cell>
          <cell r="BI766">
            <v>0</v>
          </cell>
          <cell r="BJ766">
            <v>1</v>
          </cell>
          <cell r="BK766">
            <v>0</v>
          </cell>
          <cell r="BL766">
            <v>0</v>
          </cell>
          <cell r="BM766">
            <v>0</v>
          </cell>
          <cell r="BN766"/>
          <cell r="BO766"/>
        </row>
        <row r="767">
          <cell r="BN767"/>
        </row>
        <row r="768">
          <cell r="AI768">
            <v>2557815</v>
          </cell>
          <cell r="AM768">
            <v>2257282</v>
          </cell>
          <cell r="AQ768">
            <v>2043552</v>
          </cell>
          <cell r="AU768">
            <v>1994511</v>
          </cell>
          <cell r="AW768">
            <v>1878904</v>
          </cell>
          <cell r="AY768">
            <v>1413527</v>
          </cell>
          <cell r="BA768">
            <v>1270551</v>
          </cell>
          <cell r="BC768">
            <v>1068181</v>
          </cell>
          <cell r="BE768">
            <v>983521</v>
          </cell>
          <cell r="BG768">
            <v>852894</v>
          </cell>
          <cell r="BI768">
            <v>693891</v>
          </cell>
        </row>
        <row r="769">
          <cell r="AI769">
            <v>635998</v>
          </cell>
          <cell r="AM769">
            <v>507630</v>
          </cell>
          <cell r="AQ769">
            <v>462731</v>
          </cell>
          <cell r="AU769">
            <v>496983</v>
          </cell>
          <cell r="AW769">
            <v>655310</v>
          </cell>
          <cell r="AY769">
            <v>491468</v>
          </cell>
          <cell r="BA769">
            <v>490574</v>
          </cell>
          <cell r="BC769">
            <v>419154</v>
          </cell>
          <cell r="BE769">
            <v>455537</v>
          </cell>
          <cell r="BG769">
            <v>488765</v>
          </cell>
          <cell r="BI769">
            <v>377404</v>
          </cell>
        </row>
        <row r="770">
          <cell r="AA770"/>
          <cell r="AE770"/>
          <cell r="AF770"/>
          <cell r="AG770"/>
          <cell r="AH770"/>
          <cell r="AI770">
            <v>1921817</v>
          </cell>
          <cell r="AJ770"/>
          <cell r="AK770"/>
          <cell r="AL770"/>
          <cell r="AM770">
            <v>1749652</v>
          </cell>
          <cell r="AN770"/>
          <cell r="AO770"/>
          <cell r="AP770"/>
          <cell r="AQ770">
            <v>1580821</v>
          </cell>
          <cell r="AR770"/>
          <cell r="AS770"/>
          <cell r="AT770"/>
          <cell r="AU770">
            <v>1497528</v>
          </cell>
          <cell r="AV770"/>
          <cell r="AW770">
            <v>1223594</v>
          </cell>
          <cell r="AX770"/>
          <cell r="AY770">
            <v>922059</v>
          </cell>
          <cell r="AZ770"/>
          <cell r="BA770">
            <v>779977</v>
          </cell>
          <cell r="BB770"/>
          <cell r="BC770">
            <v>649027</v>
          </cell>
          <cell r="BD770"/>
          <cell r="BE770">
            <v>527984</v>
          </cell>
          <cell r="BF770"/>
          <cell r="BG770">
            <v>364129</v>
          </cell>
          <cell r="BH770"/>
          <cell r="BI770">
            <v>316487</v>
          </cell>
          <cell r="BJ770"/>
          <cell r="BK770"/>
          <cell r="BL770"/>
          <cell r="BM770"/>
          <cell r="BN770"/>
          <cell r="BO770"/>
        </row>
        <row r="771">
          <cell r="AA771"/>
          <cell r="AE771"/>
          <cell r="AF771"/>
          <cell r="AG771"/>
          <cell r="AH771"/>
          <cell r="AI771">
            <v>-2557815</v>
          </cell>
          <cell r="AJ771"/>
          <cell r="AK771"/>
          <cell r="AL771"/>
          <cell r="AM771">
            <v>97</v>
          </cell>
          <cell r="AN771"/>
          <cell r="AO771"/>
          <cell r="AP771"/>
          <cell r="AQ771">
            <v>124</v>
          </cell>
          <cell r="AR771"/>
          <cell r="AS771"/>
          <cell r="AT771"/>
          <cell r="AU771">
            <v>7</v>
          </cell>
          <cell r="AV771"/>
          <cell r="AW771">
            <v>-1</v>
          </cell>
          <cell r="AX771"/>
          <cell r="AY771">
            <v>7</v>
          </cell>
          <cell r="AZ771"/>
          <cell r="BA771">
            <v>0</v>
          </cell>
          <cell r="BB771"/>
          <cell r="BC771">
            <v>0</v>
          </cell>
          <cell r="BD771"/>
          <cell r="BE771">
            <v>0</v>
          </cell>
          <cell r="BF771"/>
          <cell r="BG771">
            <v>0</v>
          </cell>
          <cell r="BH771"/>
          <cell r="BI771">
            <v>0</v>
          </cell>
          <cell r="BJ771"/>
          <cell r="BK771"/>
          <cell r="BL771"/>
          <cell r="BM771"/>
          <cell r="BN771"/>
          <cell r="BO771"/>
        </row>
        <row r="772">
          <cell r="AA772"/>
          <cell r="AE772"/>
          <cell r="AF772"/>
          <cell r="AG772"/>
          <cell r="AH772"/>
          <cell r="AI772">
            <v>-635998</v>
          </cell>
          <cell r="AJ772"/>
          <cell r="AK772"/>
          <cell r="AL772"/>
          <cell r="AM772">
            <v>-26</v>
          </cell>
          <cell r="AN772"/>
          <cell r="AO772"/>
          <cell r="AP772"/>
          <cell r="AQ772">
            <v>-1</v>
          </cell>
          <cell r="AR772"/>
          <cell r="AS772"/>
          <cell r="AT772"/>
          <cell r="AU772">
            <v>0</v>
          </cell>
          <cell r="AV772"/>
          <cell r="AW772">
            <v>120</v>
          </cell>
          <cell r="AX772"/>
          <cell r="AY772">
            <v>7</v>
          </cell>
          <cell r="AZ772"/>
          <cell r="BA772">
            <v>0</v>
          </cell>
          <cell r="BB772"/>
          <cell r="BC772">
            <v>0</v>
          </cell>
          <cell r="BD772"/>
          <cell r="BE772">
            <v>0</v>
          </cell>
          <cell r="BF772"/>
          <cell r="BG772">
            <v>0</v>
          </cell>
          <cell r="BH772"/>
          <cell r="BI772">
            <v>0</v>
          </cell>
          <cell r="BJ772"/>
          <cell r="BK772"/>
          <cell r="BL772"/>
          <cell r="BM772"/>
          <cell r="BN772"/>
          <cell r="BO772"/>
        </row>
        <row r="773">
          <cell r="AA773"/>
          <cell r="AE773"/>
          <cell r="AF773"/>
          <cell r="AG773"/>
          <cell r="AH773"/>
          <cell r="AI773">
            <v>-1921817</v>
          </cell>
          <cell r="AJ773"/>
          <cell r="AK773"/>
          <cell r="AL773"/>
          <cell r="AM773">
            <v>123</v>
          </cell>
          <cell r="AN773"/>
          <cell r="AO773"/>
          <cell r="AP773"/>
          <cell r="AQ773">
            <v>125</v>
          </cell>
          <cell r="AR773"/>
          <cell r="AS773"/>
          <cell r="AT773"/>
          <cell r="AU773">
            <v>7</v>
          </cell>
          <cell r="AV773"/>
          <cell r="AW773">
            <v>-121</v>
          </cell>
          <cell r="AX773"/>
          <cell r="AY773">
            <v>-1</v>
          </cell>
          <cell r="AZ773"/>
          <cell r="BA773">
            <v>0</v>
          </cell>
          <cell r="BB773"/>
          <cell r="BC773">
            <v>0</v>
          </cell>
          <cell r="BD773"/>
          <cell r="BE773">
            <v>0</v>
          </cell>
          <cell r="BF773"/>
          <cell r="BG773">
            <v>0</v>
          </cell>
          <cell r="BH773"/>
          <cell r="BI773">
            <v>0</v>
          </cell>
          <cell r="BJ773"/>
          <cell r="BK773"/>
          <cell r="BL773"/>
          <cell r="BM773"/>
          <cell r="BN773"/>
          <cell r="BO773"/>
        </row>
        <row r="774">
          <cell r="S774" t="str">
            <v>Cuadre con cuentas anuales</v>
          </cell>
          <cell r="AA774"/>
          <cell r="AE774"/>
          <cell r="AF774"/>
          <cell r="AG774"/>
          <cell r="AH774"/>
          <cell r="AI774">
            <v>2557815</v>
          </cell>
          <cell r="AJ774"/>
          <cell r="AK774"/>
          <cell r="AL774"/>
          <cell r="AM774">
            <v>2225588</v>
          </cell>
          <cell r="AN774"/>
          <cell r="AO774"/>
          <cell r="AP774"/>
          <cell r="AQ774">
            <v>1991899</v>
          </cell>
          <cell r="AR774"/>
          <cell r="AS774"/>
          <cell r="AT774"/>
          <cell r="AU774">
            <v>1863881</v>
          </cell>
          <cell r="AV774"/>
          <cell r="AW774"/>
          <cell r="AX774"/>
          <cell r="AY774">
            <v>1308422</v>
          </cell>
          <cell r="AZ774"/>
          <cell r="BA774">
            <v>1177427</v>
          </cell>
          <cell r="BB774">
            <v>1141594</v>
          </cell>
          <cell r="BC774">
            <v>987828</v>
          </cell>
          <cell r="BD774"/>
          <cell r="BE774">
            <v>900549</v>
          </cell>
          <cell r="BF774">
            <v>862559</v>
          </cell>
          <cell r="BG774">
            <v>770874</v>
          </cell>
          <cell r="BH774"/>
          <cell r="BI774">
            <v>609521</v>
          </cell>
          <cell r="BJ774"/>
          <cell r="BK774"/>
          <cell r="BL774"/>
          <cell r="BM774"/>
          <cell r="BN774"/>
          <cell r="BO774"/>
        </row>
        <row r="775">
          <cell r="AA775"/>
          <cell r="AE775"/>
          <cell r="AF775"/>
          <cell r="AG775"/>
          <cell r="AH775"/>
          <cell r="AI775">
            <v>635998</v>
          </cell>
          <cell r="AJ775"/>
          <cell r="AK775"/>
          <cell r="AL775"/>
          <cell r="AM775">
            <v>505126</v>
          </cell>
          <cell r="AN775"/>
          <cell r="AO775"/>
          <cell r="AP775"/>
          <cell r="AQ775">
            <v>451174</v>
          </cell>
          <cell r="AR775"/>
          <cell r="AS775"/>
          <cell r="AT775"/>
          <cell r="AU775">
            <v>449576</v>
          </cell>
          <cell r="AV775"/>
          <cell r="AW775"/>
          <cell r="AX775"/>
          <cell r="AY775">
            <v>447705</v>
          </cell>
          <cell r="AZ775"/>
          <cell r="BA775">
            <v>452582</v>
          </cell>
          <cell r="BB775">
            <v>446981</v>
          </cell>
          <cell r="BC775">
            <v>379722</v>
          </cell>
          <cell r="BD775"/>
          <cell r="BE775">
            <v>410611</v>
          </cell>
          <cell r="BF775">
            <v>444691</v>
          </cell>
          <cell r="BG775">
            <v>445804</v>
          </cell>
          <cell r="BH775">
            <v>0</v>
          </cell>
          <cell r="BI775">
            <v>333648</v>
          </cell>
          <cell r="BJ775">
            <v>0</v>
          </cell>
          <cell r="BK775">
            <v>0</v>
          </cell>
          <cell r="BL775">
            <v>0</v>
          </cell>
          <cell r="BM775">
            <v>0</v>
          </cell>
          <cell r="BN775"/>
          <cell r="BO775"/>
        </row>
        <row r="776">
          <cell r="AA776"/>
          <cell r="AE776"/>
          <cell r="AF776"/>
          <cell r="AG776"/>
          <cell r="AH776"/>
          <cell r="AI776">
            <v>1921817</v>
          </cell>
          <cell r="AJ776"/>
          <cell r="AK776"/>
          <cell r="AL776"/>
          <cell r="AM776">
            <v>1720462</v>
          </cell>
          <cell r="AN776"/>
          <cell r="AO776"/>
          <cell r="AP776"/>
          <cell r="AQ776">
            <v>1540725</v>
          </cell>
          <cell r="AR776"/>
          <cell r="AS776"/>
          <cell r="AT776"/>
          <cell r="AU776">
            <v>1414305</v>
          </cell>
          <cell r="AV776"/>
          <cell r="AW776"/>
          <cell r="AX776"/>
          <cell r="AY776">
            <v>860717</v>
          </cell>
          <cell r="AZ776"/>
          <cell r="BA776">
            <v>724845</v>
          </cell>
          <cell r="BB776">
            <v>694613</v>
          </cell>
          <cell r="BC776">
            <v>608106</v>
          </cell>
          <cell r="BD776"/>
          <cell r="BE776">
            <v>489938</v>
          </cell>
          <cell r="BF776">
            <v>417868</v>
          </cell>
          <cell r="BG776">
            <v>325070</v>
          </cell>
          <cell r="BH776"/>
          <cell r="BI776">
            <v>275873</v>
          </cell>
          <cell r="BJ776"/>
          <cell r="BK776"/>
          <cell r="BL776"/>
          <cell r="BM776"/>
          <cell r="BN776"/>
          <cell r="BO776"/>
        </row>
        <row r="777">
          <cell r="AA777"/>
          <cell r="AE777"/>
          <cell r="AF777"/>
          <cell r="AG777"/>
          <cell r="AH777"/>
          <cell r="AI777">
            <v>-2557815</v>
          </cell>
          <cell r="AJ777"/>
          <cell r="AK777"/>
          <cell r="AL777"/>
          <cell r="AM777">
            <v>-2225588</v>
          </cell>
          <cell r="AN777"/>
          <cell r="AO777"/>
          <cell r="AP777"/>
          <cell r="AQ777">
            <v>-1991899</v>
          </cell>
          <cell r="AR777"/>
          <cell r="AS777"/>
          <cell r="AT777"/>
          <cell r="AU777">
            <v>2</v>
          </cell>
          <cell r="AV777"/>
          <cell r="AW777"/>
          <cell r="AX777"/>
          <cell r="AY777">
            <v>5</v>
          </cell>
          <cell r="AZ777"/>
          <cell r="BA777">
            <v>1</v>
          </cell>
          <cell r="BB777">
            <v>1</v>
          </cell>
          <cell r="BC777">
            <v>-2</v>
          </cell>
          <cell r="BD777"/>
          <cell r="BE777">
            <v>3</v>
          </cell>
          <cell r="BF777">
            <v>1</v>
          </cell>
          <cell r="BG777">
            <v>-2</v>
          </cell>
          <cell r="BH777"/>
          <cell r="BI777">
            <v>1</v>
          </cell>
          <cell r="BJ777"/>
          <cell r="BK777"/>
          <cell r="BL777"/>
          <cell r="BM777"/>
          <cell r="BN777"/>
          <cell r="BO777"/>
        </row>
        <row r="778">
          <cell r="AA778"/>
          <cell r="AE778"/>
          <cell r="AF778"/>
          <cell r="AG778"/>
          <cell r="AH778"/>
          <cell r="AI778">
            <v>-635998</v>
          </cell>
          <cell r="AJ778"/>
          <cell r="AK778"/>
          <cell r="AL778"/>
          <cell r="AM778">
            <v>-505126</v>
          </cell>
          <cell r="AN778"/>
          <cell r="AO778"/>
          <cell r="AP778"/>
          <cell r="AQ778">
            <v>-451174</v>
          </cell>
          <cell r="AR778"/>
          <cell r="AS778"/>
          <cell r="AT778"/>
          <cell r="AU778">
            <v>-1</v>
          </cell>
          <cell r="AV778"/>
          <cell r="AW778"/>
          <cell r="AX778"/>
          <cell r="AY778">
            <v>6</v>
          </cell>
          <cell r="AZ778"/>
          <cell r="BA778">
            <v>-1</v>
          </cell>
          <cell r="BB778">
            <v>-1</v>
          </cell>
          <cell r="BC778">
            <v>1</v>
          </cell>
          <cell r="BD778"/>
          <cell r="BE778">
            <v>1</v>
          </cell>
          <cell r="BF778">
            <v>0</v>
          </cell>
          <cell r="BG778">
            <v>0</v>
          </cell>
          <cell r="BH778"/>
          <cell r="BI778">
            <v>1</v>
          </cell>
          <cell r="BJ778"/>
          <cell r="BK778"/>
          <cell r="BL778"/>
          <cell r="BM778"/>
          <cell r="BN778"/>
          <cell r="BO778"/>
        </row>
        <row r="779">
          <cell r="AA779"/>
          <cell r="AE779"/>
          <cell r="AF779"/>
          <cell r="AG779"/>
          <cell r="AH779"/>
          <cell r="AI779">
            <v>-1921817</v>
          </cell>
          <cell r="AJ779"/>
          <cell r="AK779"/>
          <cell r="AL779"/>
          <cell r="AM779">
            <v>-1720462</v>
          </cell>
          <cell r="AN779"/>
          <cell r="AO779"/>
          <cell r="AP779"/>
          <cell r="AQ779">
            <v>-1540725</v>
          </cell>
          <cell r="AR779"/>
          <cell r="AS779"/>
          <cell r="AT779"/>
          <cell r="AU779">
            <v>3</v>
          </cell>
          <cell r="AV779"/>
          <cell r="AW779"/>
          <cell r="AX779"/>
          <cell r="AY779">
            <v>-2</v>
          </cell>
          <cell r="AZ779"/>
          <cell r="BA779">
            <v>2</v>
          </cell>
          <cell r="BB779">
            <v>1</v>
          </cell>
          <cell r="BC779">
            <v>-3</v>
          </cell>
          <cell r="BD779"/>
          <cell r="BE779">
            <v>2</v>
          </cell>
          <cell r="BF779">
            <v>0</v>
          </cell>
          <cell r="BG779">
            <v>-1</v>
          </cell>
          <cell r="BH779"/>
          <cell r="BI779">
            <v>0</v>
          </cell>
          <cell r="BJ779"/>
          <cell r="BK779"/>
          <cell r="BL779"/>
          <cell r="BM779"/>
          <cell r="BN779"/>
          <cell r="BO779"/>
        </row>
        <row r="780">
          <cell r="AA780"/>
          <cell r="AE780"/>
          <cell r="AF780"/>
          <cell r="AG780"/>
          <cell r="AH780"/>
          <cell r="AI780"/>
          <cell r="AJ780"/>
          <cell r="AK780"/>
          <cell r="AL780"/>
          <cell r="AM780"/>
          <cell r="AN780"/>
          <cell r="AO780"/>
          <cell r="AP780"/>
          <cell r="AQ780"/>
          <cell r="AR780"/>
          <cell r="AS780"/>
          <cell r="AT780"/>
          <cell r="AU780"/>
          <cell r="AV780"/>
          <cell r="AW780"/>
          <cell r="AX780"/>
          <cell r="AY780"/>
          <cell r="AZ780"/>
          <cell r="BA780"/>
          <cell r="BB780"/>
          <cell r="BC780"/>
          <cell r="BD780"/>
          <cell r="BE780"/>
          <cell r="BF780"/>
          <cell r="BG780"/>
          <cell r="BH780"/>
          <cell r="BI780"/>
          <cell r="BJ780"/>
          <cell r="BK780"/>
          <cell r="BL780"/>
          <cell r="BM780"/>
          <cell r="BN780"/>
          <cell r="BO780"/>
        </row>
        <row r="781">
          <cell r="R781" t="str">
            <v>acSACBL</v>
          </cell>
          <cell r="S781" t="str">
            <v>Bruto en libros Activos de calidad</v>
          </cell>
          <cell r="AA781"/>
          <cell r="AE781"/>
          <cell r="AF781"/>
          <cell r="AG781"/>
          <cell r="AH781"/>
          <cell r="AI781"/>
          <cell r="AJ781"/>
          <cell r="AK781"/>
          <cell r="AL781"/>
          <cell r="AM781"/>
          <cell r="AN781"/>
          <cell r="AO781"/>
          <cell r="AP781"/>
          <cell r="AQ781"/>
          <cell r="AR781"/>
          <cell r="AS781"/>
          <cell r="AT781"/>
          <cell r="AU781">
            <v>130634.63</v>
          </cell>
          <cell r="AV781">
            <v>129945.48</v>
          </cell>
          <cell r="AW781">
            <v>131136.4</v>
          </cell>
          <cell r="AX781">
            <v>129141.79</v>
          </cell>
          <cell r="AY781">
            <v>105107.05</v>
          </cell>
          <cell r="AZ781">
            <v>104759.81</v>
          </cell>
          <cell r="BA781">
            <v>93122.75</v>
          </cell>
          <cell r="BB781">
            <v>86513.19</v>
          </cell>
          <cell r="BC781">
            <v>80355</v>
          </cell>
          <cell r="BD781">
            <v>82375</v>
          </cell>
          <cell r="BE781">
            <v>82969</v>
          </cell>
          <cell r="BF781">
            <v>81190</v>
          </cell>
          <cell r="BG781">
            <v>82022</v>
          </cell>
          <cell r="BH781">
            <v>82431</v>
          </cell>
          <cell r="BI781">
            <v>84369</v>
          </cell>
          <cell r="BJ781">
            <v>72486</v>
          </cell>
          <cell r="BK781">
            <v>69626</v>
          </cell>
          <cell r="BL781">
            <v>74107</v>
          </cell>
          <cell r="BM781">
            <v>77495</v>
          </cell>
          <cell r="BN781"/>
          <cell r="BO781"/>
        </row>
        <row r="782">
          <cell r="R782" t="str">
            <v>acSACCB</v>
          </cell>
          <cell r="S782" t="str">
            <v>Deterioro</v>
          </cell>
          <cell r="AA782"/>
          <cell r="AE782"/>
          <cell r="AF782"/>
          <cell r="AG782"/>
          <cell r="AH782"/>
          <cell r="AI782"/>
          <cell r="AJ782"/>
          <cell r="AK782"/>
          <cell r="AL782"/>
          <cell r="AM782"/>
          <cell r="AN782"/>
          <cell r="AO782"/>
          <cell r="AP782"/>
          <cell r="AQ782"/>
          <cell r="AR782"/>
          <cell r="AS782"/>
          <cell r="AT782"/>
          <cell r="AU782">
            <v>47407.839999999997</v>
          </cell>
          <cell r="AV782">
            <v>47565.04</v>
          </cell>
          <cell r="AW782">
            <v>47443.6</v>
          </cell>
          <cell r="AX782">
            <v>48297.57</v>
          </cell>
          <cell r="AY782">
            <v>43764.42</v>
          </cell>
          <cell r="AZ782">
            <v>46276.37</v>
          </cell>
          <cell r="BA782">
            <v>37993.449999999997</v>
          </cell>
          <cell r="BB782">
            <v>36791.82</v>
          </cell>
          <cell r="BC782">
            <v>39431</v>
          </cell>
          <cell r="BD782">
            <v>44778</v>
          </cell>
          <cell r="BE782">
            <v>44925</v>
          </cell>
          <cell r="BF782">
            <v>43412</v>
          </cell>
          <cell r="BG782">
            <v>42961</v>
          </cell>
          <cell r="BH782">
            <v>43247</v>
          </cell>
          <cell r="BI782">
            <v>43755</v>
          </cell>
          <cell r="BJ782">
            <v>38260</v>
          </cell>
          <cell r="BK782">
            <v>35864</v>
          </cell>
          <cell r="BL782">
            <v>35318</v>
          </cell>
          <cell r="BM782">
            <v>35119</v>
          </cell>
          <cell r="BN782"/>
          <cell r="BO782"/>
        </row>
        <row r="783">
          <cell r="R783" t="str">
            <v>acSACN</v>
          </cell>
          <cell r="S783" t="str">
            <v>Neto Activos inmobiliarios activos adj sin activos de calidad</v>
          </cell>
          <cell r="AA783"/>
          <cell r="AE783"/>
          <cell r="AF783"/>
          <cell r="AG783"/>
          <cell r="AH783"/>
          <cell r="AI783"/>
          <cell r="AJ783"/>
          <cell r="AK783"/>
          <cell r="AL783"/>
          <cell r="AM783"/>
          <cell r="AN783"/>
          <cell r="AO783"/>
          <cell r="AP783"/>
          <cell r="AQ783"/>
          <cell r="AR783"/>
          <cell r="AS783"/>
          <cell r="AT783"/>
          <cell r="AU783">
            <v>83226.789999999994</v>
          </cell>
          <cell r="AV783">
            <v>82380.429999999993</v>
          </cell>
          <cell r="AW783">
            <v>83692.789999999994</v>
          </cell>
          <cell r="AX783">
            <v>80844.23</v>
          </cell>
          <cell r="AY783">
            <v>61342.63</v>
          </cell>
          <cell r="AZ783">
            <v>58483.45</v>
          </cell>
          <cell r="BA783">
            <v>55129.3</v>
          </cell>
          <cell r="BB783">
            <v>49721.37</v>
          </cell>
          <cell r="BC783">
            <v>40924</v>
          </cell>
          <cell r="BD783">
            <v>37597</v>
          </cell>
          <cell r="BE783">
            <v>38044</v>
          </cell>
          <cell r="BF783">
            <v>37779</v>
          </cell>
          <cell r="BG783">
            <v>39060</v>
          </cell>
          <cell r="BH783">
            <v>39185</v>
          </cell>
          <cell r="BI783">
            <v>40614</v>
          </cell>
          <cell r="BJ783">
            <v>34225</v>
          </cell>
          <cell r="BK783">
            <v>33762</v>
          </cell>
          <cell r="BL783">
            <v>38789</v>
          </cell>
          <cell r="BM783">
            <v>42376</v>
          </cell>
          <cell r="BN783"/>
          <cell r="BO783"/>
        </row>
        <row r="784">
          <cell r="AA784"/>
          <cell r="AE784"/>
          <cell r="AF784"/>
          <cell r="AG784"/>
          <cell r="AH784"/>
          <cell r="AI784"/>
          <cell r="AJ784"/>
          <cell r="AK784"/>
          <cell r="AL784"/>
          <cell r="AM784"/>
          <cell r="AN784"/>
          <cell r="AO784"/>
          <cell r="AP784"/>
          <cell r="AQ784"/>
          <cell r="AR784"/>
          <cell r="AS784"/>
          <cell r="AT784"/>
          <cell r="AU784"/>
          <cell r="AV784"/>
          <cell r="AW784"/>
          <cell r="AX784"/>
          <cell r="AY784"/>
          <cell r="AZ784"/>
          <cell r="BA784"/>
          <cell r="BB784">
            <v>97376</v>
          </cell>
          <cell r="BC784">
            <v>93972</v>
          </cell>
          <cell r="BD784">
            <v>81365</v>
          </cell>
          <cell r="BE784">
            <v>81900</v>
          </cell>
          <cell r="BF784">
            <v>81722</v>
          </cell>
          <cell r="BG784">
            <v>81782</v>
          </cell>
          <cell r="BH784">
            <v>81890</v>
          </cell>
          <cell r="BI784">
            <v>82244</v>
          </cell>
          <cell r="BJ784">
            <v>81025</v>
          </cell>
          <cell r="BK784">
            <v>79758</v>
          </cell>
          <cell r="BL784">
            <v>79193</v>
          </cell>
          <cell r="BM784">
            <v>79039</v>
          </cell>
          <cell r="BN784"/>
          <cell r="BO784"/>
        </row>
        <row r="785">
          <cell r="AA785"/>
          <cell r="AE785"/>
          <cell r="AF785"/>
          <cell r="AG785"/>
          <cell r="AH785"/>
          <cell r="AI785"/>
          <cell r="AJ785"/>
          <cell r="AK785"/>
          <cell r="AL785"/>
          <cell r="AM785"/>
          <cell r="AN785"/>
          <cell r="AO785"/>
          <cell r="AP785"/>
          <cell r="AQ785"/>
          <cell r="AR785"/>
          <cell r="AS785"/>
          <cell r="AT785"/>
          <cell r="AU785"/>
          <cell r="AV785"/>
          <cell r="AW785"/>
          <cell r="AX785"/>
          <cell r="AY785"/>
          <cell r="AZ785"/>
          <cell r="BA785"/>
          <cell r="BB785"/>
          <cell r="BC785"/>
          <cell r="BD785"/>
          <cell r="BE785"/>
          <cell r="BF785"/>
          <cell r="BG785"/>
          <cell r="BH785"/>
          <cell r="BI785"/>
          <cell r="BJ785"/>
          <cell r="BK785"/>
          <cell r="BL785"/>
          <cell r="BM785"/>
          <cell r="BN785"/>
          <cell r="BO785"/>
        </row>
        <row r="786">
          <cell r="R786" t="str">
            <v>crvblsac</v>
          </cell>
          <cell r="S786" t="str">
            <v>Coste del riesgo VBL sin activos de calidad</v>
          </cell>
          <cell r="AA786"/>
          <cell r="AE786"/>
          <cell r="AF786"/>
          <cell r="AG786"/>
          <cell r="AH786"/>
          <cell r="AI786"/>
          <cell r="AJ786"/>
          <cell r="AK786"/>
          <cell r="AL786"/>
          <cell r="AM786"/>
          <cell r="AN786"/>
          <cell r="AO786"/>
          <cell r="AP786"/>
          <cell r="AQ786"/>
          <cell r="AR786"/>
          <cell r="AS786"/>
          <cell r="AT786"/>
          <cell r="AU786"/>
          <cell r="AV786"/>
          <cell r="AW786"/>
          <cell r="AX786"/>
          <cell r="AY786">
            <v>1.4500000000000001E-2</v>
          </cell>
          <cell r="AZ786">
            <v>1.7399999999999999E-2</v>
          </cell>
          <cell r="BA786">
            <v>1.1599999999999999E-2</v>
          </cell>
          <cell r="BB786">
            <v>9.5999999999999992E-3</v>
          </cell>
          <cell r="BC786">
            <v>8.8999999999999999E-3</v>
          </cell>
          <cell r="BD786">
            <v>7.3000000000000001E-3</v>
          </cell>
          <cell r="BE786">
            <v>8.0999999999999996E-3</v>
          </cell>
          <cell r="BF786">
            <v>1.01E-2</v>
          </cell>
          <cell r="BG786">
            <v>1.11E-2</v>
          </cell>
          <cell r="BH786">
            <v>6.1999999999999998E-3</v>
          </cell>
          <cell r="BI786">
            <v>5.7999999999999996E-3</v>
          </cell>
          <cell r="BJ786">
            <v>5.5999999999999999E-3</v>
          </cell>
          <cell r="BK786">
            <v>5.7000000000000002E-3</v>
          </cell>
          <cell r="BL786">
            <v>4.0000000000000001E-3</v>
          </cell>
          <cell r="BM786">
            <v>3.5999999999999999E-3</v>
          </cell>
          <cell r="BN786"/>
          <cell r="BO786"/>
        </row>
        <row r="787">
          <cell r="AA787"/>
          <cell r="AE787"/>
          <cell r="AF787"/>
          <cell r="AG787"/>
          <cell r="AH787"/>
          <cell r="AI787"/>
          <cell r="AJ787"/>
          <cell r="AK787"/>
          <cell r="AL787"/>
          <cell r="AM787"/>
          <cell r="AN787"/>
          <cell r="AO787"/>
          <cell r="AP787"/>
          <cell r="AQ787"/>
          <cell r="AR787"/>
          <cell r="AS787"/>
          <cell r="AT787"/>
          <cell r="AU787">
            <v>36068004.270000003</v>
          </cell>
          <cell r="AV787">
            <v>36192165.780000001</v>
          </cell>
          <cell r="AW787">
            <v>36675355.07</v>
          </cell>
          <cell r="AX787">
            <v>36704197.25</v>
          </cell>
          <cell r="AY787">
            <v>36893391.5</v>
          </cell>
          <cell r="AZ787">
            <v>37086385.689999998</v>
          </cell>
          <cell r="BA787">
            <v>37899408.060000002</v>
          </cell>
          <cell r="BB787">
            <v>37819191.890000001</v>
          </cell>
          <cell r="BC787">
            <v>38544462</v>
          </cell>
          <cell r="BD787">
            <v>38317265</v>
          </cell>
          <cell r="BE787">
            <v>39262505</v>
          </cell>
          <cell r="BF787">
            <v>38429522.409999996</v>
          </cell>
          <cell r="BG787">
            <v>38531961.049999997</v>
          </cell>
          <cell r="BH787">
            <v>38410621.880000003</v>
          </cell>
          <cell r="BI787">
            <v>39012569.289999999</v>
          </cell>
          <cell r="BJ787">
            <v>38489848.170000002</v>
          </cell>
          <cell r="BK787">
            <v>39898546.020000003</v>
          </cell>
          <cell r="BL787">
            <v>40122120.509999998</v>
          </cell>
          <cell r="BM787">
            <v>41706850.280000001</v>
          </cell>
          <cell r="BN787"/>
          <cell r="BO787"/>
        </row>
        <row r="788">
          <cell r="R788" t="str">
            <v>crvblsac num</v>
          </cell>
          <cell r="S788" t="str">
            <v>Numerador</v>
          </cell>
          <cell r="AA788"/>
          <cell r="AE788"/>
          <cell r="AF788"/>
          <cell r="AG788"/>
          <cell r="AH788"/>
          <cell r="AI788"/>
          <cell r="AJ788"/>
          <cell r="AK788"/>
          <cell r="AL788"/>
          <cell r="AM788"/>
          <cell r="AN788"/>
          <cell r="AO788"/>
          <cell r="AP788"/>
          <cell r="AQ788"/>
          <cell r="AR788"/>
          <cell r="AS788"/>
          <cell r="AT788"/>
          <cell r="AU788"/>
          <cell r="AV788"/>
          <cell r="AW788"/>
          <cell r="AX788"/>
          <cell r="AY788">
            <v>527815</v>
          </cell>
          <cell r="AZ788">
            <v>158754</v>
          </cell>
          <cell r="BA788">
            <v>213778</v>
          </cell>
          <cell r="BB788">
            <v>268083</v>
          </cell>
          <cell r="BC788">
            <v>333887</v>
          </cell>
          <cell r="BD788">
            <v>69632</v>
          </cell>
          <cell r="BE788">
            <v>156404</v>
          </cell>
          <cell r="BF788">
            <v>292684</v>
          </cell>
          <cell r="BG788">
            <v>428817</v>
          </cell>
          <cell r="BH788">
            <v>59526</v>
          </cell>
          <cell r="BI788">
            <v>111986</v>
          </cell>
          <cell r="BJ788">
            <v>161303</v>
          </cell>
          <cell r="BK788">
            <v>220381</v>
          </cell>
          <cell r="BL788">
            <v>39305</v>
          </cell>
          <cell r="BM788">
            <v>71455</v>
          </cell>
          <cell r="BN788"/>
          <cell r="BO788"/>
        </row>
        <row r="789">
          <cell r="R789" t="str">
            <v>crvblsac den</v>
          </cell>
          <cell r="S789" t="str">
            <v>Denominador</v>
          </cell>
          <cell r="AA789"/>
          <cell r="AE789"/>
          <cell r="AF789"/>
          <cell r="AG789"/>
          <cell r="AH789"/>
          <cell r="AI789"/>
          <cell r="AJ789"/>
          <cell r="AK789"/>
          <cell r="AL789"/>
          <cell r="AM789"/>
          <cell r="AN789"/>
          <cell r="AO789"/>
          <cell r="AP789"/>
          <cell r="AQ789"/>
          <cell r="AR789"/>
          <cell r="AS789"/>
          <cell r="AT789"/>
          <cell r="AU789"/>
          <cell r="AV789"/>
          <cell r="AW789"/>
          <cell r="AX789"/>
          <cell r="AY789">
            <v>36506622.770000003</v>
          </cell>
          <cell r="AZ789">
            <v>36989888.600000001</v>
          </cell>
          <cell r="BA789">
            <v>37293061.75</v>
          </cell>
          <cell r="BB789">
            <v>37424594.289999999</v>
          </cell>
          <cell r="BC789">
            <v>37648567.829999998</v>
          </cell>
          <cell r="BD789">
            <v>38430863.5</v>
          </cell>
          <cell r="BE789">
            <v>38708077.329999998</v>
          </cell>
          <cell r="BF789">
            <v>38638438.600000001</v>
          </cell>
          <cell r="BG789">
            <v>38617143.090000004</v>
          </cell>
          <cell r="BH789">
            <v>38471291.469999999</v>
          </cell>
          <cell r="BI789">
            <v>38651717.409999996</v>
          </cell>
          <cell r="BJ789">
            <v>38611250.100000001</v>
          </cell>
          <cell r="BK789">
            <v>38868709.280000001</v>
          </cell>
          <cell r="BL789">
            <v>40010333.270000003</v>
          </cell>
          <cell r="BM789">
            <v>40575838.939999998</v>
          </cell>
          <cell r="BN789"/>
          <cell r="BO789"/>
        </row>
        <row r="790">
          <cell r="AA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  <cell r="AS790"/>
          <cell r="AT790"/>
          <cell r="AU790"/>
          <cell r="AV790"/>
          <cell r="AW790"/>
          <cell r="AX790"/>
          <cell r="AY790">
            <v>0</v>
          </cell>
          <cell r="AZ790">
            <v>0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0</v>
          </cell>
          <cell r="BM790">
            <v>0</v>
          </cell>
          <cell r="BN790"/>
          <cell r="BO790"/>
        </row>
        <row r="791">
          <cell r="R791" t="str">
            <v xml:space="preserve">518          </v>
          </cell>
          <cell r="S791" t="str">
            <v>Deterioro Acativos financieros</v>
          </cell>
          <cell r="AA791"/>
          <cell r="AE791"/>
          <cell r="AF791"/>
          <cell r="AG791"/>
          <cell r="AH791"/>
          <cell r="AI791"/>
          <cell r="AJ791"/>
          <cell r="AK791"/>
          <cell r="AL791"/>
          <cell r="AM791"/>
          <cell r="AN791"/>
          <cell r="AO791"/>
          <cell r="AP791"/>
          <cell r="AQ791"/>
          <cell r="AR791"/>
          <cell r="AS791"/>
          <cell r="AT791"/>
          <cell r="AU791"/>
          <cell r="AV791"/>
          <cell r="AW791"/>
          <cell r="AX791"/>
          <cell r="AY791">
            <v>307182</v>
          </cell>
          <cell r="AZ791">
            <v>87200</v>
          </cell>
          <cell r="BA791">
            <v>122313</v>
          </cell>
          <cell r="BB791">
            <v>161089</v>
          </cell>
          <cell r="BC791">
            <v>218511</v>
          </cell>
          <cell r="BD791">
            <v>46217</v>
          </cell>
          <cell r="BE791">
            <v>88461</v>
          </cell>
          <cell r="BF791">
            <v>173882</v>
          </cell>
          <cell r="BG791">
            <v>258337</v>
          </cell>
          <cell r="BH791">
            <v>55672</v>
          </cell>
          <cell r="BI791">
            <v>94609</v>
          </cell>
          <cell r="BJ791">
            <v>144109</v>
          </cell>
          <cell r="BK791">
            <v>199791</v>
          </cell>
          <cell r="BL791">
            <v>39546</v>
          </cell>
          <cell r="BM791">
            <v>71974</v>
          </cell>
          <cell r="BN791"/>
          <cell r="BO791"/>
        </row>
        <row r="792">
          <cell r="R792" t="str">
            <v xml:space="preserve">51802        </v>
          </cell>
          <cell r="S792" t="str">
            <v>Préstamos y anticipos</v>
          </cell>
          <cell r="AA792"/>
          <cell r="AE792"/>
          <cell r="AF792"/>
          <cell r="AG792"/>
          <cell r="AH792"/>
          <cell r="AI792"/>
          <cell r="AJ792"/>
          <cell r="AK792"/>
          <cell r="AL792"/>
          <cell r="AM792"/>
          <cell r="AN792"/>
          <cell r="AO792"/>
          <cell r="AP792"/>
          <cell r="AQ792"/>
          <cell r="AR792"/>
          <cell r="AS792"/>
          <cell r="AT792"/>
          <cell r="AU792"/>
          <cell r="AV792"/>
          <cell r="AW792"/>
          <cell r="AX792"/>
          <cell r="AY792">
            <v>307241</v>
          </cell>
          <cell r="AZ792">
            <v>87240</v>
          </cell>
          <cell r="BA792">
            <v>122328</v>
          </cell>
          <cell r="BB792">
            <v>161056</v>
          </cell>
          <cell r="BC792">
            <v>218480</v>
          </cell>
          <cell r="BD792">
            <v>46229</v>
          </cell>
          <cell r="BE792">
            <v>86000</v>
          </cell>
          <cell r="BF792">
            <v>165285</v>
          </cell>
          <cell r="BG792">
            <v>247971</v>
          </cell>
          <cell r="BH792">
            <v>55728</v>
          </cell>
          <cell r="BI792">
            <v>94388</v>
          </cell>
          <cell r="BJ792">
            <v>141088</v>
          </cell>
          <cell r="BK792">
            <v>194363</v>
          </cell>
          <cell r="BL792">
            <v>37687</v>
          </cell>
          <cell r="BM792">
            <v>67897</v>
          </cell>
          <cell r="BN792"/>
          <cell r="BO792"/>
        </row>
        <row r="793">
          <cell r="R793" t="str">
            <v xml:space="preserve">51801        </v>
          </cell>
          <cell r="AA793"/>
          <cell r="AE793"/>
          <cell r="AF793"/>
          <cell r="AG793"/>
          <cell r="AH793"/>
          <cell r="AI793"/>
          <cell r="AJ793"/>
          <cell r="AK793"/>
          <cell r="AL793"/>
          <cell r="AM793"/>
          <cell r="AN793"/>
          <cell r="AO793"/>
          <cell r="AP793"/>
          <cell r="AQ793"/>
          <cell r="AR793"/>
          <cell r="AS793"/>
          <cell r="AT793"/>
          <cell r="AU793"/>
          <cell r="AV793"/>
          <cell r="AW793"/>
          <cell r="AX793"/>
          <cell r="AY793">
            <v>-59.24</v>
          </cell>
          <cell r="AZ793">
            <v>-39.880000000000003</v>
          </cell>
          <cell r="BA793">
            <v>-15.8</v>
          </cell>
          <cell r="BB793">
            <v>32.53</v>
          </cell>
          <cell r="BC793">
            <v>31.38</v>
          </cell>
          <cell r="BD793">
            <v>-12.15</v>
          </cell>
          <cell r="BE793">
            <v>2460.23</v>
          </cell>
          <cell r="BF793">
            <v>8596.7999999999993</v>
          </cell>
          <cell r="BG793">
            <v>10366</v>
          </cell>
          <cell r="BH793">
            <v>-55.56</v>
          </cell>
          <cell r="BI793">
            <v>220.36</v>
          </cell>
          <cell r="BJ793">
            <v>3020.37</v>
          </cell>
          <cell r="BK793">
            <v>5427.73</v>
          </cell>
          <cell r="BL793">
            <v>1859.47</v>
          </cell>
          <cell r="BM793">
            <v>4077.13</v>
          </cell>
          <cell r="BN793"/>
          <cell r="BO793"/>
        </row>
        <row r="794">
          <cell r="S794" t="str">
            <v>Deterioro de activos no financieros</v>
          </cell>
          <cell r="AA794"/>
          <cell r="AE794"/>
          <cell r="AF794"/>
          <cell r="AG794"/>
          <cell r="AH794"/>
          <cell r="AI794"/>
          <cell r="AJ794"/>
          <cell r="AK794"/>
          <cell r="AL794"/>
          <cell r="AM794"/>
          <cell r="AN794"/>
          <cell r="AO794"/>
          <cell r="AP794"/>
          <cell r="AQ794"/>
          <cell r="AR794"/>
          <cell r="AS794"/>
          <cell r="AT794"/>
          <cell r="AU794"/>
          <cell r="AV794"/>
          <cell r="AW794"/>
          <cell r="AX794"/>
          <cell r="AY794">
            <v>220633</v>
          </cell>
          <cell r="AZ794">
            <v>71554</v>
          </cell>
          <cell r="BA794">
            <v>91465</v>
          </cell>
          <cell r="BB794">
            <v>106994</v>
          </cell>
          <cell r="BC794">
            <v>115376</v>
          </cell>
          <cell r="BD794">
            <v>23415</v>
          </cell>
          <cell r="BE794">
            <v>67943</v>
          </cell>
          <cell r="BF794">
            <v>118802</v>
          </cell>
          <cell r="BG794">
            <v>170480</v>
          </cell>
          <cell r="BH794">
            <v>3854</v>
          </cell>
          <cell r="BI794">
            <v>17377</v>
          </cell>
          <cell r="BJ794">
            <v>17194</v>
          </cell>
          <cell r="BK794">
            <v>20590</v>
          </cell>
          <cell r="BL794">
            <v>-241</v>
          </cell>
          <cell r="BM794">
            <v>-519</v>
          </cell>
          <cell r="BN794"/>
          <cell r="BO794"/>
        </row>
        <row r="795">
          <cell r="AA795"/>
          <cell r="AE795"/>
          <cell r="AF795"/>
          <cell r="AG795"/>
          <cell r="AH795"/>
          <cell r="AI795"/>
          <cell r="AJ795"/>
          <cell r="AK795"/>
          <cell r="AL795"/>
          <cell r="AM795"/>
          <cell r="AN795"/>
          <cell r="AO795"/>
          <cell r="AP795"/>
          <cell r="AQ795"/>
          <cell r="AR795"/>
          <cell r="AS795"/>
          <cell r="AT795"/>
          <cell r="AU795"/>
          <cell r="AV795"/>
          <cell r="AW795"/>
          <cell r="AX795"/>
          <cell r="AY795">
            <v>-21</v>
          </cell>
          <cell r="AZ795">
            <v>-1</v>
          </cell>
          <cell r="BA795">
            <v>0</v>
          </cell>
          <cell r="BB795">
            <v>0</v>
          </cell>
          <cell r="BC795">
            <v>-1</v>
          </cell>
          <cell r="BD795">
            <v>0</v>
          </cell>
          <cell r="BE795">
            <v>0</v>
          </cell>
          <cell r="BF795">
            <v>0</v>
          </cell>
          <cell r="BG795">
            <v>0</v>
          </cell>
          <cell r="BH795">
            <v>0</v>
          </cell>
          <cell r="BI795">
            <v>-4</v>
          </cell>
          <cell r="BJ795">
            <v>2404</v>
          </cell>
          <cell r="BK795">
            <v>4546</v>
          </cell>
          <cell r="BL795">
            <v>1296</v>
          </cell>
          <cell r="BM795">
            <v>3697</v>
          </cell>
          <cell r="BN795"/>
          <cell r="BO795"/>
        </row>
        <row r="796">
          <cell r="AA796"/>
          <cell r="AE796"/>
          <cell r="AF796"/>
          <cell r="AG796"/>
          <cell r="AH796"/>
          <cell r="AI796"/>
          <cell r="AJ796"/>
          <cell r="AK796"/>
          <cell r="AL796"/>
          <cell r="AM796"/>
          <cell r="AN796"/>
          <cell r="AO796"/>
          <cell r="AP796"/>
          <cell r="AQ796"/>
          <cell r="AR796"/>
          <cell r="AS796"/>
          <cell r="AT796"/>
          <cell r="AU796"/>
          <cell r="AV796"/>
          <cell r="AW796"/>
          <cell r="AX796"/>
          <cell r="AY796">
            <v>0</v>
          </cell>
          <cell r="AZ796">
            <v>0</v>
          </cell>
          <cell r="BA796">
            <v>1</v>
          </cell>
          <cell r="BB796">
            <v>0</v>
          </cell>
          <cell r="BC796">
            <v>0</v>
          </cell>
          <cell r="BD796">
            <v>0</v>
          </cell>
          <cell r="BE796">
            <v>1</v>
          </cell>
          <cell r="BF796">
            <v>0</v>
          </cell>
          <cell r="BG796">
            <v>0</v>
          </cell>
          <cell r="BH796">
            <v>0</v>
          </cell>
          <cell r="BI796">
            <v>1</v>
          </cell>
          <cell r="BJ796">
            <v>1</v>
          </cell>
          <cell r="BK796">
            <v>0</v>
          </cell>
          <cell r="BL796">
            <v>0</v>
          </cell>
          <cell r="BM796">
            <v>0</v>
          </cell>
          <cell r="BN796"/>
          <cell r="BO796"/>
        </row>
        <row r="797">
          <cell r="R797" t="str">
            <v>crpa</v>
          </cell>
          <cell r="S797" t="str">
            <v>Coste del riesgo  Préstamos y anticipos</v>
          </cell>
          <cell r="AA797"/>
          <cell r="AE797"/>
          <cell r="AF797"/>
          <cell r="AG797"/>
          <cell r="AH797"/>
          <cell r="AI797"/>
          <cell r="AJ797"/>
          <cell r="AK797"/>
          <cell r="AL797"/>
          <cell r="AM797"/>
          <cell r="AN797"/>
          <cell r="AO797"/>
          <cell r="AP797"/>
          <cell r="AQ797"/>
          <cell r="AR797"/>
          <cell r="AS797"/>
          <cell r="AT797"/>
          <cell r="AU797"/>
          <cell r="AV797"/>
          <cell r="AW797"/>
          <cell r="AX797"/>
          <cell r="AY797">
            <v>8.8000000000000005E-3</v>
          </cell>
          <cell r="AZ797">
            <v>9.9000000000000008E-3</v>
          </cell>
          <cell r="BA797">
            <v>6.7999999999999996E-3</v>
          </cell>
          <cell r="BB797">
            <v>5.8999999999999999E-3</v>
          </cell>
          <cell r="BC797">
            <v>6.0000000000000001E-3</v>
          </cell>
          <cell r="BD797">
            <v>5.0000000000000001E-3</v>
          </cell>
          <cell r="BE797">
            <v>4.5999999999999999E-3</v>
          </cell>
          <cell r="BF797">
            <v>5.8999999999999999E-3</v>
          </cell>
          <cell r="BG797">
            <v>6.6E-3</v>
          </cell>
          <cell r="BH797">
            <v>5.8999999999999999E-3</v>
          </cell>
          <cell r="BI797">
            <v>5.0000000000000001E-3</v>
          </cell>
          <cell r="BJ797">
            <v>5.0000000000000001E-3</v>
          </cell>
          <cell r="BK797">
            <v>5.1000000000000004E-3</v>
          </cell>
          <cell r="BL797">
            <v>3.8999999999999998E-3</v>
          </cell>
          <cell r="BM797">
            <v>3.3999999999999998E-3</v>
          </cell>
          <cell r="BN797"/>
          <cell r="BO797"/>
          <cell r="BP797">
            <v>3.3999999999999998E-3</v>
          </cell>
          <cell r="BQ797">
            <v>5.0000000000000001E-3</v>
          </cell>
          <cell r="BR797">
            <v>5.1000000000000004E-3</v>
          </cell>
          <cell r="BS797">
            <v>3.8999999999999998E-3</v>
          </cell>
          <cell r="BT797">
            <v>6.6E-3</v>
          </cell>
          <cell r="BU797">
            <v>-0.16</v>
          </cell>
          <cell r="BV797"/>
          <cell r="BW797">
            <v>-0.17</v>
          </cell>
          <cell r="BX797"/>
          <cell r="BY797">
            <v>-0.05</v>
          </cell>
        </row>
        <row r="798">
          <cell r="AA798"/>
          <cell r="AE798"/>
          <cell r="AF798"/>
          <cell r="AG798"/>
          <cell r="AH798"/>
          <cell r="AI798"/>
          <cell r="AJ798"/>
          <cell r="AK798"/>
          <cell r="AL798"/>
          <cell r="AM798"/>
          <cell r="AN798"/>
          <cell r="AO798"/>
          <cell r="AP798"/>
          <cell r="AQ798"/>
          <cell r="AR798"/>
          <cell r="AS798"/>
          <cell r="AT798"/>
          <cell r="AU798">
            <v>34204121</v>
          </cell>
          <cell r="AV798">
            <v>34363255</v>
          </cell>
          <cell r="AW798">
            <v>34927588</v>
          </cell>
          <cell r="AX798">
            <v>35035801</v>
          </cell>
          <cell r="AY798">
            <v>35584965</v>
          </cell>
          <cell r="AZ798">
            <v>35848622</v>
          </cell>
          <cell r="BA798">
            <v>36721980</v>
          </cell>
          <cell r="BB798">
            <v>36677597</v>
          </cell>
          <cell r="BC798">
            <v>37556636</v>
          </cell>
          <cell r="BD798">
            <v>37363879</v>
          </cell>
          <cell r="BE798">
            <v>38361953</v>
          </cell>
          <cell r="BF798">
            <v>37566962.409999996</v>
          </cell>
          <cell r="BG798">
            <v>37761089.049999997</v>
          </cell>
          <cell r="BH798">
            <v>37660847.880000003</v>
          </cell>
          <cell r="BI798">
            <v>38403047.289999999</v>
          </cell>
          <cell r="BJ798">
            <v>37905013.170000002</v>
          </cell>
          <cell r="BK798">
            <v>39370729.020000003</v>
          </cell>
          <cell r="BL798">
            <v>39615079.509999998</v>
          </cell>
          <cell r="BM798">
            <v>41237569.280000001</v>
          </cell>
          <cell r="BN798"/>
          <cell r="BO798"/>
        </row>
        <row r="799">
          <cell r="S799" t="str">
            <v>Numerador</v>
          </cell>
          <cell r="AA799"/>
          <cell r="AE799"/>
          <cell r="AF799"/>
          <cell r="AG799"/>
          <cell r="AH799"/>
          <cell r="AI799"/>
          <cell r="AJ799"/>
          <cell r="AK799"/>
          <cell r="AL799"/>
          <cell r="AM799"/>
          <cell r="AN799"/>
          <cell r="AO799"/>
          <cell r="AP799"/>
          <cell r="AQ799"/>
          <cell r="AR799"/>
          <cell r="AS799"/>
          <cell r="AT799"/>
          <cell r="AU799"/>
          <cell r="AV799"/>
          <cell r="AW799"/>
          <cell r="AX799"/>
          <cell r="AY799">
            <v>307241</v>
          </cell>
          <cell r="AZ799">
            <v>87240</v>
          </cell>
          <cell r="BA799">
            <v>122328</v>
          </cell>
          <cell r="BB799">
            <v>161056</v>
          </cell>
          <cell r="BC799">
            <v>218480</v>
          </cell>
          <cell r="BD799">
            <v>46229</v>
          </cell>
          <cell r="BE799">
            <v>86000</v>
          </cell>
          <cell r="BF799">
            <v>165285</v>
          </cell>
          <cell r="BG799">
            <v>247971</v>
          </cell>
          <cell r="BH799">
            <v>55728</v>
          </cell>
          <cell r="BI799">
            <v>94388</v>
          </cell>
          <cell r="BJ799">
            <v>141088</v>
          </cell>
          <cell r="BK799">
            <v>194363</v>
          </cell>
          <cell r="BL799">
            <v>37687</v>
          </cell>
          <cell r="BM799">
            <v>67897</v>
          </cell>
          <cell r="BN799"/>
          <cell r="BO799"/>
        </row>
        <row r="800">
          <cell r="S800" t="str">
            <v>Denominador</v>
          </cell>
          <cell r="AA800"/>
          <cell r="AE800"/>
          <cell r="AF800"/>
          <cell r="AG800"/>
          <cell r="AH800"/>
          <cell r="AI800"/>
          <cell r="AJ800"/>
          <cell r="AK800"/>
          <cell r="AL800"/>
          <cell r="AM800"/>
          <cell r="AN800"/>
          <cell r="AO800"/>
          <cell r="AP800"/>
          <cell r="AQ800"/>
          <cell r="AR800"/>
          <cell r="AS800"/>
          <cell r="AT800"/>
          <cell r="AU800"/>
          <cell r="AV800"/>
          <cell r="AW800"/>
          <cell r="AX800"/>
          <cell r="AY800">
            <v>34823146</v>
          </cell>
          <cell r="AZ800">
            <v>35716793.5</v>
          </cell>
          <cell r="BA800">
            <v>36051855.670000002</v>
          </cell>
          <cell r="BB800">
            <v>36208291</v>
          </cell>
          <cell r="BC800">
            <v>36477960</v>
          </cell>
          <cell r="BD800">
            <v>37460257.5</v>
          </cell>
          <cell r="BE800">
            <v>37760822.670000002</v>
          </cell>
          <cell r="BF800">
            <v>37712357.600000001</v>
          </cell>
          <cell r="BG800">
            <v>37722103.890000001</v>
          </cell>
          <cell r="BH800">
            <v>37710968.469999999</v>
          </cell>
          <cell r="BI800">
            <v>37941661.409999996</v>
          </cell>
          <cell r="BJ800">
            <v>37932499.350000001</v>
          </cell>
          <cell r="BK800">
            <v>38220145.280000001</v>
          </cell>
          <cell r="BL800">
            <v>39492904.270000003</v>
          </cell>
          <cell r="BM800">
            <v>40074459.270000003</v>
          </cell>
          <cell r="BN800"/>
          <cell r="BO800"/>
        </row>
        <row r="801">
          <cell r="AA801"/>
          <cell r="AE801"/>
          <cell r="AF801"/>
          <cell r="AG801"/>
          <cell r="AH801"/>
          <cell r="AI801"/>
          <cell r="AJ801"/>
          <cell r="AK801"/>
          <cell r="AL801"/>
          <cell r="AM801"/>
          <cell r="AN801"/>
          <cell r="AO801"/>
          <cell r="AP801"/>
          <cell r="AQ801"/>
          <cell r="AR801"/>
          <cell r="AS801"/>
          <cell r="AT801"/>
          <cell r="AU801"/>
          <cell r="AV801"/>
          <cell r="AW801"/>
          <cell r="AX801"/>
          <cell r="AY801">
            <v>0</v>
          </cell>
          <cell r="AZ801">
            <v>0</v>
          </cell>
          <cell r="BA801">
            <v>0</v>
          </cell>
          <cell r="BB801">
            <v>0</v>
          </cell>
          <cell r="BC801">
            <v>0</v>
          </cell>
          <cell r="BD801">
            <v>0</v>
          </cell>
          <cell r="BE801">
            <v>0</v>
          </cell>
          <cell r="BF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0</v>
          </cell>
          <cell r="BL801">
            <v>0</v>
          </cell>
          <cell r="BM801">
            <v>0</v>
          </cell>
          <cell r="BN801"/>
          <cell r="BO801"/>
        </row>
        <row r="802">
          <cell r="AA802"/>
          <cell r="AE802"/>
          <cell r="AF802"/>
          <cell r="AG802"/>
          <cell r="AH802"/>
          <cell r="AI802"/>
          <cell r="AJ802"/>
          <cell r="AK802"/>
          <cell r="AL802"/>
          <cell r="AM802"/>
          <cell r="AN802"/>
          <cell r="AO802"/>
          <cell r="AP802"/>
          <cell r="AQ802"/>
          <cell r="AR802"/>
          <cell r="AS802"/>
          <cell r="AT802"/>
          <cell r="AU802"/>
          <cell r="AV802"/>
          <cell r="AW802"/>
          <cell r="AX802"/>
          <cell r="AY802">
            <v>0</v>
          </cell>
          <cell r="AZ802">
            <v>0</v>
          </cell>
          <cell r="BA802">
            <v>-1</v>
          </cell>
          <cell r="BB802">
            <v>0</v>
          </cell>
          <cell r="BC802">
            <v>0</v>
          </cell>
          <cell r="BD802">
            <v>0</v>
          </cell>
          <cell r="BE802">
            <v>-1</v>
          </cell>
          <cell r="BF802">
            <v>0</v>
          </cell>
          <cell r="BG802">
            <v>0</v>
          </cell>
          <cell r="BH802">
            <v>0</v>
          </cell>
          <cell r="BI802">
            <v>-1</v>
          </cell>
          <cell r="BJ802">
            <v>0</v>
          </cell>
          <cell r="BK802">
            <v>0</v>
          </cell>
          <cell r="BL802">
            <v>0</v>
          </cell>
          <cell r="BM802">
            <v>0</v>
          </cell>
          <cell r="BN802"/>
          <cell r="BO802"/>
        </row>
        <row r="803">
          <cell r="R803"/>
          <cell r="AE803"/>
          <cell r="AF803"/>
          <cell r="AG803"/>
          <cell r="AH803"/>
          <cell r="AI803"/>
          <cell r="AJ803"/>
          <cell r="AK803"/>
          <cell r="AL803"/>
          <cell r="AM803"/>
          <cell r="AN803"/>
          <cell r="AO803"/>
          <cell r="AP803"/>
          <cell r="AQ803"/>
          <cell r="AR803"/>
          <cell r="AS803"/>
          <cell r="AT803"/>
          <cell r="AU803"/>
          <cell r="AV803"/>
          <cell r="AW803"/>
          <cell r="AX803"/>
          <cell r="AY803"/>
          <cell r="AZ803"/>
          <cell r="BA803"/>
          <cell r="BB803"/>
          <cell r="BC803"/>
          <cell r="BD803"/>
          <cell r="BE803"/>
          <cell r="BF803"/>
          <cell r="BG803"/>
          <cell r="BH803"/>
          <cell r="BI803"/>
          <cell r="BJ803"/>
          <cell r="BK803"/>
          <cell r="BL803"/>
          <cell r="BM803"/>
          <cell r="BN803"/>
          <cell r="BO803"/>
        </row>
        <row r="804">
          <cell r="AA804">
            <v>42369</v>
          </cell>
          <cell r="AB804"/>
          <cell r="AC804">
            <v>42551</v>
          </cell>
          <cell r="AD804"/>
          <cell r="AE804">
            <v>42735</v>
          </cell>
          <cell r="AF804">
            <v>42825</v>
          </cell>
          <cell r="AG804">
            <v>42916</v>
          </cell>
          <cell r="AH804">
            <v>43008</v>
          </cell>
          <cell r="AI804">
            <v>43100</v>
          </cell>
          <cell r="AJ804">
            <v>43190</v>
          </cell>
          <cell r="AK804">
            <v>43281</v>
          </cell>
          <cell r="AL804">
            <v>43373</v>
          </cell>
          <cell r="AM804">
            <v>43465</v>
          </cell>
          <cell r="AN804">
            <v>43555</v>
          </cell>
          <cell r="AO804">
            <v>43646</v>
          </cell>
          <cell r="AP804">
            <v>43738</v>
          </cell>
          <cell r="AQ804">
            <v>43830</v>
          </cell>
          <cell r="AR804">
            <v>43921</v>
          </cell>
          <cell r="AS804">
            <v>44012</v>
          </cell>
          <cell r="AT804">
            <v>44104</v>
          </cell>
          <cell r="AU804">
            <v>44196</v>
          </cell>
          <cell r="AV804">
            <v>44286</v>
          </cell>
          <cell r="AW804">
            <v>44377</v>
          </cell>
          <cell r="AX804">
            <v>44469</v>
          </cell>
          <cell r="AY804">
            <v>44561</v>
          </cell>
          <cell r="AZ804">
            <v>44651</v>
          </cell>
          <cell r="BA804">
            <v>44742</v>
          </cell>
          <cell r="BB804">
            <v>44834</v>
          </cell>
          <cell r="BC804">
            <v>44926</v>
          </cell>
          <cell r="BD804">
            <v>45016</v>
          </cell>
          <cell r="BE804">
            <v>45107</v>
          </cell>
          <cell r="BF804">
            <v>45199</v>
          </cell>
          <cell r="BG804">
            <v>45291</v>
          </cell>
          <cell r="BH804">
            <v>45382</v>
          </cell>
          <cell r="BI804">
            <v>45473</v>
          </cell>
          <cell r="BJ804">
            <v>45565</v>
          </cell>
          <cell r="BK804">
            <v>45657</v>
          </cell>
          <cell r="BL804">
            <v>45747</v>
          </cell>
          <cell r="BM804">
            <v>45838</v>
          </cell>
          <cell r="BN804"/>
          <cell r="BO804"/>
        </row>
        <row r="805">
          <cell r="R805" t="str">
            <v>NB</v>
          </cell>
          <cell r="S805" t="str">
            <v>NEGOCIO BALANCE</v>
          </cell>
          <cell r="T805"/>
          <cell r="U805"/>
          <cell r="V805"/>
          <cell r="W805"/>
          <cell r="AA805">
            <v>68356032</v>
          </cell>
          <cell r="AC805">
            <v>67086572</v>
          </cell>
          <cell r="AD805"/>
          <cell r="AE805">
            <v>65581461</v>
          </cell>
          <cell r="AF805">
            <v>65773816</v>
          </cell>
          <cell r="AG805">
            <v>66255309</v>
          </cell>
          <cell r="AH805">
            <v>66129228</v>
          </cell>
          <cell r="AI805">
            <v>66422635</v>
          </cell>
          <cell r="AJ805">
            <v>1475946</v>
          </cell>
          <cell r="AK805">
            <v>1212930</v>
          </cell>
          <cell r="AL805">
            <v>1157908</v>
          </cell>
          <cell r="AM805">
            <v>1072032</v>
          </cell>
          <cell r="AN805">
            <v>1041010</v>
          </cell>
          <cell r="AO805">
            <v>1034949</v>
          </cell>
          <cell r="AP805">
            <v>65949020</v>
          </cell>
          <cell r="AQ805">
            <v>65901823</v>
          </cell>
          <cell r="AR805">
            <v>942553</v>
          </cell>
          <cell r="AS805">
            <v>-63940491</v>
          </cell>
          <cell r="AT805">
            <v>979193</v>
          </cell>
          <cell r="AU805">
            <v>-63968279</v>
          </cell>
          <cell r="AV805">
            <v>1083302</v>
          </cell>
          <cell r="AW805">
            <v>1069017</v>
          </cell>
          <cell r="AX805" t="e">
            <v>#DIV/0!</v>
          </cell>
          <cell r="AY805">
            <v>935167</v>
          </cell>
          <cell r="AZ805">
            <v>862394</v>
          </cell>
          <cell r="BA805">
            <v>834744</v>
          </cell>
          <cell r="BB805">
            <v>802363</v>
          </cell>
          <cell r="BC805">
            <v>693663</v>
          </cell>
          <cell r="BD805">
            <v>675500</v>
          </cell>
          <cell r="BE805">
            <v>605063</v>
          </cell>
          <cell r="BF805">
            <v>603533</v>
          </cell>
          <cell r="BG805">
            <v>576343</v>
          </cell>
          <cell r="BH805">
            <v>580619</v>
          </cell>
          <cell r="BI805">
            <v>535936</v>
          </cell>
          <cell r="BJ805">
            <v>567082</v>
          </cell>
          <cell r="BK805">
            <v>567105</v>
          </cell>
          <cell r="BL805">
            <v>564856</v>
          </cell>
          <cell r="BM805">
            <v>573034</v>
          </cell>
          <cell r="BN805"/>
          <cell r="BO805"/>
          <cell r="BP805">
            <v>573034</v>
          </cell>
          <cell r="BQ805">
            <v>535936</v>
          </cell>
          <cell r="BR805">
            <v>567105</v>
          </cell>
          <cell r="BS805">
            <v>564856</v>
          </cell>
          <cell r="BT805">
            <v>576343</v>
          </cell>
          <cell r="BU805">
            <v>37098</v>
          </cell>
          <cell r="BV805">
            <v>6.9000000000000006E-2</v>
          </cell>
          <cell r="BZ805"/>
          <cell r="CA805"/>
        </row>
        <row r="806">
          <cell r="R806" t="str">
            <v>NBC</v>
          </cell>
          <cell r="S806" t="str">
            <v>NEGOCIO DE BALANCE DE CLIENTES</v>
          </cell>
          <cell r="T806"/>
          <cell r="U806"/>
          <cell r="V806"/>
          <cell r="W806"/>
          <cell r="AA806">
            <v>57550300</v>
          </cell>
          <cell r="AB806">
            <v>32036007</v>
          </cell>
          <cell r="AC806">
            <v>56916602</v>
          </cell>
          <cell r="AD806">
            <v>30943475</v>
          </cell>
          <cell r="AE806">
            <v>56353554</v>
          </cell>
          <cell r="AF806">
            <v>56854026</v>
          </cell>
          <cell r="AG806">
            <v>57748519</v>
          </cell>
          <cell r="AH806">
            <v>57329744</v>
          </cell>
          <cell r="AI806">
            <v>56995093</v>
          </cell>
          <cell r="AJ806">
            <v>28347254</v>
          </cell>
          <cell r="AK806">
            <v>29701332</v>
          </cell>
          <cell r="AL806">
            <v>29713154</v>
          </cell>
          <cell r="AM806">
            <v>29245232</v>
          </cell>
          <cell r="AN806">
            <v>29631976</v>
          </cell>
          <cell r="AO806">
            <v>29721955</v>
          </cell>
          <cell r="AP806">
            <v>57310409</v>
          </cell>
          <cell r="AQ806">
            <v>57160624</v>
          </cell>
          <cell r="AR806">
            <v>29955852</v>
          </cell>
          <cell r="AS806">
            <v>3437266</v>
          </cell>
          <cell r="AT806">
            <v>32487680</v>
          </cell>
          <cell r="AU806">
            <v>4204561</v>
          </cell>
          <cell r="AV806">
            <v>33339497</v>
          </cell>
          <cell r="AW806">
            <v>33931980</v>
          </cell>
          <cell r="AX806">
            <v>34073413</v>
          </cell>
          <cell r="AY806">
            <v>34101371</v>
          </cell>
          <cell r="AZ806">
            <v>34929934</v>
          </cell>
          <cell r="BA806">
            <v>35637621</v>
          </cell>
          <cell r="BB806">
            <v>35239417</v>
          </cell>
          <cell r="BC806">
            <v>34046010</v>
          </cell>
          <cell r="BD806">
            <v>35058538</v>
          </cell>
          <cell r="BE806">
            <v>36933550</v>
          </cell>
          <cell r="BF806">
            <v>36664908</v>
          </cell>
          <cell r="BG806">
            <v>36836921</v>
          </cell>
          <cell r="BH806">
            <v>36758466</v>
          </cell>
          <cell r="BI806">
            <v>37434010</v>
          </cell>
          <cell r="BJ806">
            <v>36856390</v>
          </cell>
          <cell r="BK806">
            <v>38375054</v>
          </cell>
          <cell r="BL806">
            <v>38546972</v>
          </cell>
          <cell r="BM806">
            <v>40175457</v>
          </cell>
          <cell r="BN806"/>
          <cell r="BO806"/>
          <cell r="BP806">
            <v>40175457</v>
          </cell>
          <cell r="BQ806">
            <v>37434010</v>
          </cell>
          <cell r="BR806">
            <v>38375054</v>
          </cell>
          <cell r="BS806">
            <v>38546972</v>
          </cell>
          <cell r="BT806">
            <v>36836921</v>
          </cell>
          <cell r="BU806">
            <v>2741447</v>
          </cell>
          <cell r="BV806">
            <v>7.2999999999999995E-2</v>
          </cell>
          <cell r="BZ806"/>
          <cell r="CA806"/>
        </row>
        <row r="807">
          <cell r="R807" t="str">
            <v>NBMY</v>
          </cell>
          <cell r="S807" t="str">
            <v>NEGOCIO DE BALANCE MAYORISTA</v>
          </cell>
          <cell r="T807"/>
          <cell r="U807"/>
          <cell r="V807"/>
          <cell r="W807"/>
          <cell r="AA807">
            <v>10421126</v>
          </cell>
          <cell r="AC807">
            <v>9536664</v>
          </cell>
          <cell r="AD807"/>
          <cell r="AE807">
            <v>8886113</v>
          </cell>
          <cell r="AF807">
            <v>8919826</v>
          </cell>
          <cell r="AG807">
            <v>8504635</v>
          </cell>
          <cell r="AH807">
            <v>8477846</v>
          </cell>
          <cell r="AI807">
            <v>9425388</v>
          </cell>
          <cell r="AJ807">
            <v>10683559</v>
          </cell>
          <cell r="AK807">
            <v>9685049</v>
          </cell>
          <cell r="AL807">
            <v>9583335</v>
          </cell>
          <cell r="AM807">
            <v>9482388</v>
          </cell>
          <cell r="AN807">
            <v>9205736</v>
          </cell>
          <cell r="AO807">
            <v>8751283</v>
          </cell>
          <cell r="AP807">
            <v>8614931</v>
          </cell>
          <cell r="AQ807">
            <v>9055625</v>
          </cell>
          <cell r="AR807">
            <v>9624242</v>
          </cell>
          <cell r="AS807">
            <v>13219624</v>
          </cell>
          <cell r="AT807">
            <v>12508089</v>
          </cell>
          <cell r="AU807">
            <v>12989421</v>
          </cell>
          <cell r="AV807">
            <v>12582887</v>
          </cell>
          <cell r="AW807">
            <v>12766750</v>
          </cell>
          <cell r="AX807">
            <v>12719316</v>
          </cell>
          <cell r="AY807">
            <v>13152590</v>
          </cell>
          <cell r="AZ807">
            <v>11804832</v>
          </cell>
          <cell r="BA807">
            <v>11879792</v>
          </cell>
          <cell r="BB807">
            <v>12173603</v>
          </cell>
          <cell r="BC807">
            <v>10583127</v>
          </cell>
          <cell r="BD807">
            <v>9744163</v>
          </cell>
          <cell r="BE807">
            <v>7513576</v>
          </cell>
          <cell r="BF807">
            <v>4805488</v>
          </cell>
          <cell r="BG807">
            <v>2922263</v>
          </cell>
          <cell r="BH807">
            <v>2538208</v>
          </cell>
          <cell r="BI807">
            <v>2525606</v>
          </cell>
          <cell r="BJ807">
            <v>2535215</v>
          </cell>
          <cell r="BK807">
            <v>2475898</v>
          </cell>
          <cell r="BL807">
            <v>2424321</v>
          </cell>
          <cell r="BM807">
            <v>2448506</v>
          </cell>
          <cell r="BN807"/>
          <cell r="BO807"/>
          <cell r="BP807">
            <v>2448506</v>
          </cell>
          <cell r="BQ807">
            <v>2525606</v>
          </cell>
          <cell r="BR807">
            <v>2475898</v>
          </cell>
          <cell r="BS807">
            <v>2424321</v>
          </cell>
          <cell r="BT807">
            <v>2922263</v>
          </cell>
          <cell r="BU807">
            <v>-77100</v>
          </cell>
          <cell r="BV807">
            <v>-3.1E-2</v>
          </cell>
          <cell r="BZ807"/>
          <cell r="CA807"/>
        </row>
        <row r="808">
          <cell r="R808" t="str">
            <v>CCB</v>
          </cell>
          <cell r="S808" t="str">
            <v>CRÉDITO A LA CLIENTELA BRUTO</v>
          </cell>
          <cell r="T808"/>
          <cell r="U808"/>
          <cell r="V808"/>
          <cell r="W808"/>
          <cell r="AA808">
            <v>32596237</v>
          </cell>
          <cell r="AC808">
            <v>31907020</v>
          </cell>
          <cell r="AD808"/>
          <cell r="AE808">
            <v>31341938</v>
          </cell>
          <cell r="AF808">
            <v>31203720</v>
          </cell>
          <cell r="AG808">
            <v>31392220</v>
          </cell>
          <cell r="AH808">
            <v>31306541</v>
          </cell>
          <cell r="AI808">
            <v>31056353</v>
          </cell>
          <cell r="AJ808">
            <v>1475946</v>
          </cell>
          <cell r="AK808">
            <v>1212930</v>
          </cell>
          <cell r="AL808">
            <v>1157908</v>
          </cell>
          <cell r="AM808">
            <v>1072032</v>
          </cell>
          <cell r="AN808">
            <v>1041010</v>
          </cell>
          <cell r="AO808">
            <v>1034949</v>
          </cell>
          <cell r="AP808">
            <v>30582738</v>
          </cell>
          <cell r="AQ808">
            <v>30535541</v>
          </cell>
          <cell r="AR808">
            <v>942553</v>
          </cell>
          <cell r="AS808">
            <v>-28574209</v>
          </cell>
          <cell r="AT808">
            <v>979196</v>
          </cell>
          <cell r="AU808">
            <v>-28601997</v>
          </cell>
          <cell r="AV808">
            <v>1083305</v>
          </cell>
          <cell r="AW808">
            <v>1069017</v>
          </cell>
          <cell r="AX808" t="e">
            <v>#DIV/0!</v>
          </cell>
          <cell r="AY808">
            <v>935167</v>
          </cell>
          <cell r="AZ808">
            <v>862394</v>
          </cell>
          <cell r="BA808">
            <v>834744</v>
          </cell>
          <cell r="BB808">
            <v>802363</v>
          </cell>
          <cell r="BC808">
            <v>693663</v>
          </cell>
          <cell r="BD808">
            <v>675500</v>
          </cell>
          <cell r="BE808">
            <v>605063</v>
          </cell>
          <cell r="BF808">
            <v>603533</v>
          </cell>
          <cell r="BG808">
            <v>576343</v>
          </cell>
          <cell r="BH808">
            <v>580619</v>
          </cell>
          <cell r="BI808">
            <v>535936</v>
          </cell>
          <cell r="BJ808">
            <v>567082</v>
          </cell>
          <cell r="BK808">
            <v>567105</v>
          </cell>
          <cell r="BL808">
            <v>564856</v>
          </cell>
          <cell r="BM808">
            <v>573034</v>
          </cell>
          <cell r="BN808"/>
          <cell r="BO808"/>
          <cell r="BP808">
            <v>573034</v>
          </cell>
          <cell r="BQ808">
            <v>535936</v>
          </cell>
          <cell r="BR808">
            <v>567105</v>
          </cell>
          <cell r="BS808">
            <v>564856</v>
          </cell>
          <cell r="BT808">
            <v>576343</v>
          </cell>
          <cell r="BU808">
            <v>37098</v>
          </cell>
          <cell r="BV808">
            <v>6.9000000000000006E-2</v>
          </cell>
          <cell r="BW808"/>
          <cell r="BZ808"/>
          <cell r="CA808"/>
        </row>
        <row r="809">
          <cell r="R809" t="str">
            <v>CC</v>
          </cell>
          <cell r="S809" t="str">
            <v>Crédito a la clientela</v>
          </cell>
          <cell r="T809"/>
          <cell r="U809"/>
          <cell r="V809"/>
          <cell r="W809"/>
          <cell r="AA809">
            <v>30169380</v>
          </cell>
          <cell r="AB809"/>
          <cell r="AC809">
            <v>29781494</v>
          </cell>
          <cell r="AD809"/>
          <cell r="AE809">
            <v>29568327</v>
          </cell>
          <cell r="AF809">
            <v>29439473</v>
          </cell>
          <cell r="AG809">
            <v>29667958</v>
          </cell>
          <cell r="AH809">
            <v>29727921</v>
          </cell>
          <cell r="AI809">
            <v>29702750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29579017</v>
          </cell>
          <cell r="AQ809">
            <v>29579017</v>
          </cell>
          <cell r="AR809">
            <v>0</v>
          </cell>
          <cell r="AS809">
            <v>-29579017</v>
          </cell>
          <cell r="AT809">
            <v>-1</v>
          </cell>
          <cell r="AU809">
            <v>-29579017</v>
          </cell>
          <cell r="AV809">
            <v>-1</v>
          </cell>
          <cell r="AW809">
            <v>0</v>
          </cell>
          <cell r="AX809" t="e">
            <v>#DIV/0!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0</v>
          </cell>
          <cell r="BD809">
            <v>0</v>
          </cell>
          <cell r="BE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0</v>
          </cell>
          <cell r="BJ809">
            <v>0</v>
          </cell>
          <cell r="BK809">
            <v>0</v>
          </cell>
          <cell r="BL809">
            <v>0</v>
          </cell>
          <cell r="BM809">
            <v>0</v>
          </cell>
          <cell r="BN809"/>
          <cell r="BO809"/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 t="e">
            <v>#DIV/0!</v>
          </cell>
          <cell r="BZ809"/>
          <cell r="CA809"/>
        </row>
        <row r="810">
          <cell r="R810" t="str">
            <v>CVPA</v>
          </cell>
          <cell r="S810" t="str">
            <v>Correcciones de valor por deterioro de activos IC</v>
          </cell>
          <cell r="T810"/>
          <cell r="U810"/>
          <cell r="V810"/>
          <cell r="W810"/>
          <cell r="AA810">
            <v>-2426857</v>
          </cell>
          <cell r="AB810"/>
          <cell r="AC810">
            <v>-2125526</v>
          </cell>
          <cell r="AD810"/>
          <cell r="AE810">
            <v>-1773611</v>
          </cell>
          <cell r="AF810">
            <v>-1764247</v>
          </cell>
          <cell r="AG810">
            <v>-1724262</v>
          </cell>
          <cell r="AH810">
            <v>-1578620</v>
          </cell>
          <cell r="AI810">
            <v>-1353603</v>
          </cell>
          <cell r="AJ810">
            <v>-1475946</v>
          </cell>
          <cell r="AK810">
            <v>-1212930</v>
          </cell>
          <cell r="AL810">
            <v>-1157908</v>
          </cell>
          <cell r="AM810">
            <v>-1072032</v>
          </cell>
          <cell r="AN810">
            <v>-1041010</v>
          </cell>
          <cell r="AO810">
            <v>-1034949</v>
          </cell>
          <cell r="AP810">
            <v>-1003721</v>
          </cell>
          <cell r="AQ810">
            <v>-956524</v>
          </cell>
          <cell r="AR810">
            <v>-942553</v>
          </cell>
          <cell r="AS810">
            <v>-1004808</v>
          </cell>
          <cell r="AT810">
            <v>-979197</v>
          </cell>
          <cell r="AU810">
            <v>-977020</v>
          </cell>
          <cell r="AV810">
            <v>-1083306</v>
          </cell>
          <cell r="AW810">
            <v>-1069017</v>
          </cell>
          <cell r="AX810">
            <v>-1030904</v>
          </cell>
          <cell r="AY810">
            <v>-935167</v>
          </cell>
          <cell r="AZ810">
            <v>-862394</v>
          </cell>
          <cell r="BA810">
            <v>-834744</v>
          </cell>
          <cell r="BB810">
            <v>-802363</v>
          </cell>
          <cell r="BC810">
            <v>-693663</v>
          </cell>
          <cell r="BD810">
            <v>-675500</v>
          </cell>
          <cell r="BE810">
            <v>-605063</v>
          </cell>
          <cell r="BF810">
            <v>-603533</v>
          </cell>
          <cell r="BG810">
            <v>-576343</v>
          </cell>
          <cell r="BH810">
            <v>-580619</v>
          </cell>
          <cell r="BI810">
            <v>-535936</v>
          </cell>
          <cell r="BJ810">
            <v>-567082</v>
          </cell>
          <cell r="BK810">
            <v>-567105</v>
          </cell>
          <cell r="BL810">
            <v>-564856</v>
          </cell>
          <cell r="BM810">
            <v>-573034</v>
          </cell>
          <cell r="BN810"/>
          <cell r="BO810"/>
          <cell r="BP810">
            <v>-573034</v>
          </cell>
          <cell r="BQ810">
            <v>-535936</v>
          </cell>
          <cell r="BR810">
            <v>-567105</v>
          </cell>
          <cell r="BS810">
            <v>-564856</v>
          </cell>
          <cell r="BT810">
            <v>-576343</v>
          </cell>
          <cell r="BU810">
            <v>-37098</v>
          </cell>
          <cell r="BV810">
            <v>6.9000000000000006E-2</v>
          </cell>
          <cell r="BZ810"/>
          <cell r="CA810"/>
        </row>
        <row r="811">
          <cell r="R811" t="str">
            <v>CVP</v>
          </cell>
          <cell r="S811" t="str">
            <v>Correcciones de valor por deterioro de Prestamos (sin entidades de crédito)</v>
          </cell>
          <cell r="T811"/>
          <cell r="U811"/>
          <cell r="V811"/>
          <cell r="W811"/>
          <cell r="AA811">
            <v>-2412968</v>
          </cell>
          <cell r="AB811"/>
          <cell r="AC811">
            <v>-2114693</v>
          </cell>
          <cell r="AD811"/>
          <cell r="AE811">
            <v>-1761571</v>
          </cell>
          <cell r="AF811">
            <v>-1754266</v>
          </cell>
          <cell r="AG811">
            <v>-1711829</v>
          </cell>
          <cell r="AH811">
            <v>-1566465</v>
          </cell>
          <cell r="AI811">
            <v>-1342737</v>
          </cell>
          <cell r="AJ811">
            <v>-1467195</v>
          </cell>
          <cell r="AK811">
            <v>-1203855</v>
          </cell>
          <cell r="AL811">
            <v>-1148587</v>
          </cell>
          <cell r="AM811">
            <v>-1062290</v>
          </cell>
          <cell r="AN811">
            <v>-1035837</v>
          </cell>
          <cell r="AO811">
            <v>-1032000</v>
          </cell>
          <cell r="AP811">
            <v>-1000706</v>
          </cell>
          <cell r="AQ811">
            <v>-954901</v>
          </cell>
          <cell r="AR811">
            <v>-941981</v>
          </cell>
          <cell r="AS811">
            <v>-1004157</v>
          </cell>
          <cell r="AT811">
            <v>-978461</v>
          </cell>
          <cell r="AU811">
            <v>-976349</v>
          </cell>
          <cell r="AV811">
            <v>-1082541</v>
          </cell>
          <cell r="AW811">
            <v>-1068191</v>
          </cell>
          <cell r="AX811">
            <v>-1029989</v>
          </cell>
          <cell r="AY811">
            <v>-934169</v>
          </cell>
          <cell r="AZ811">
            <v>-861342</v>
          </cell>
          <cell r="BA811">
            <v>-833612</v>
          </cell>
          <cell r="BB811">
            <v>-801137</v>
          </cell>
          <cell r="BC811">
            <v>-693240</v>
          </cell>
          <cell r="BD811">
            <v>-675042</v>
          </cell>
          <cell r="BE811">
            <v>-604564</v>
          </cell>
          <cell r="BF811">
            <v>-602989</v>
          </cell>
          <cell r="BG811">
            <v>-575753</v>
          </cell>
          <cell r="BH811">
            <v>-579995</v>
          </cell>
          <cell r="BI811">
            <v>-535279</v>
          </cell>
          <cell r="BJ811">
            <v>-566376</v>
          </cell>
          <cell r="BK811">
            <v>-566444</v>
          </cell>
          <cell r="BL811">
            <v>-564179</v>
          </cell>
          <cell r="BM811">
            <v>-572344</v>
          </cell>
          <cell r="BN811"/>
          <cell r="BO811"/>
          <cell r="BP811">
            <v>-572344</v>
          </cell>
          <cell r="BQ811">
            <v>-535279</v>
          </cell>
          <cell r="BR811">
            <v>-566444</v>
          </cell>
          <cell r="BS811">
            <v>-564179</v>
          </cell>
          <cell r="BT811">
            <v>-575753</v>
          </cell>
          <cell r="BU811">
            <v>-37065</v>
          </cell>
          <cell r="BV811">
            <v>6.9000000000000006E-2</v>
          </cell>
          <cell r="BZ811"/>
          <cell r="CA811"/>
        </row>
        <row r="812">
          <cell r="R812" t="str">
            <v>CVOAF</v>
          </cell>
          <cell r="S812" t="str">
            <v>Correciones de valor deterioro anticipos (sin entidades de crédito)</v>
          </cell>
          <cell r="T812"/>
          <cell r="U812"/>
          <cell r="V812"/>
          <cell r="W812"/>
          <cell r="AA812">
            <v>-9222</v>
          </cell>
          <cell r="AB812"/>
          <cell r="AC812">
            <v>-9751</v>
          </cell>
          <cell r="AD812"/>
          <cell r="AE812">
            <v>-9886</v>
          </cell>
          <cell r="AF812">
            <v>-9981</v>
          </cell>
          <cell r="AG812">
            <v>-10279</v>
          </cell>
          <cell r="AH812">
            <v>-10001</v>
          </cell>
          <cell r="AI812">
            <v>-8712</v>
          </cell>
          <cell r="AJ812">
            <v>-8751</v>
          </cell>
          <cell r="AK812">
            <v>-9075</v>
          </cell>
          <cell r="AL812">
            <v>-9321</v>
          </cell>
          <cell r="AM812">
            <v>-9742</v>
          </cell>
          <cell r="AN812">
            <v>-5173</v>
          </cell>
          <cell r="AO812">
            <v>-2949</v>
          </cell>
          <cell r="AP812">
            <v>-3015</v>
          </cell>
          <cell r="AQ812">
            <v>-1623</v>
          </cell>
          <cell r="AR812">
            <v>-572</v>
          </cell>
          <cell r="AS812">
            <v>-651</v>
          </cell>
          <cell r="AT812">
            <v>-736</v>
          </cell>
          <cell r="AU812">
            <v>-671</v>
          </cell>
          <cell r="AV812">
            <v>-765</v>
          </cell>
          <cell r="AW812">
            <v>-826</v>
          </cell>
          <cell r="AX812">
            <v>-915</v>
          </cell>
          <cell r="AY812">
            <v>-998</v>
          </cell>
          <cell r="AZ812">
            <v>-1052</v>
          </cell>
          <cell r="BA812">
            <v>-1132</v>
          </cell>
          <cell r="BB812">
            <v>-1226</v>
          </cell>
          <cell r="BC812">
            <v>-423</v>
          </cell>
          <cell r="BD812">
            <v>-458</v>
          </cell>
          <cell r="BE812">
            <v>-499</v>
          </cell>
          <cell r="BF812">
            <v>-544</v>
          </cell>
          <cell r="BG812">
            <v>-590</v>
          </cell>
          <cell r="BH812">
            <v>-625</v>
          </cell>
          <cell r="BI812">
            <v>-657</v>
          </cell>
          <cell r="BJ812">
            <v>-706</v>
          </cell>
          <cell r="BK812">
            <v>-661</v>
          </cell>
          <cell r="BL812">
            <v>-676</v>
          </cell>
          <cell r="BM812">
            <v>-690</v>
          </cell>
          <cell r="BN812"/>
          <cell r="BO812"/>
          <cell r="BP812">
            <v>-690</v>
          </cell>
          <cell r="BQ812">
            <v>-657</v>
          </cell>
          <cell r="BR812">
            <v>-661</v>
          </cell>
          <cell r="BS812">
            <v>-676</v>
          </cell>
          <cell r="BT812">
            <v>-590</v>
          </cell>
          <cell r="BU812">
            <v>-33</v>
          </cell>
          <cell r="BV812">
            <v>0.05</v>
          </cell>
          <cell r="BZ812"/>
          <cell r="CA812"/>
        </row>
        <row r="813">
          <cell r="R813" t="str">
            <v>CCS</v>
          </cell>
          <cell r="S813" t="str">
            <v>CRÉDITO A LA CLIENTELA SANO</v>
          </cell>
          <cell r="T813"/>
          <cell r="U813"/>
          <cell r="V813"/>
          <cell r="W813"/>
          <cell r="AA813">
            <v>27411462</v>
          </cell>
          <cell r="AC813">
            <v>27372568</v>
          </cell>
          <cell r="AD813"/>
          <cell r="AE813">
            <v>27130724</v>
          </cell>
          <cell r="AF813">
            <v>27091467</v>
          </cell>
          <cell r="AG813">
            <v>27506921</v>
          </cell>
          <cell r="AH813">
            <v>27611842</v>
          </cell>
          <cell r="AI813">
            <v>27695763</v>
          </cell>
          <cell r="AJ813">
            <v>-1691251</v>
          </cell>
          <cell r="AK813">
            <v>-1524652</v>
          </cell>
          <cell r="AL813">
            <v>-1474119</v>
          </cell>
          <cell r="AM813">
            <v>-1386929</v>
          </cell>
          <cell r="AN813">
            <v>-1324301</v>
          </cell>
          <cell r="AO813">
            <v>-1171390</v>
          </cell>
          <cell r="AP813">
            <v>28471645</v>
          </cell>
          <cell r="AQ813">
            <v>28587465</v>
          </cell>
          <cell r="AR813">
            <v>-950300</v>
          </cell>
          <cell r="AS813">
            <v>-30379649</v>
          </cell>
          <cell r="AT813">
            <v>-765946</v>
          </cell>
          <cell r="AU813">
            <v>-30260302</v>
          </cell>
          <cell r="AV813">
            <v>-475960</v>
          </cell>
          <cell r="AW813">
            <v>-410533</v>
          </cell>
          <cell r="AX813" t="e">
            <v>#DIV/0!</v>
          </cell>
          <cell r="AY813">
            <v>-376757</v>
          </cell>
          <cell r="AZ813">
            <v>-325641</v>
          </cell>
          <cell r="BA813">
            <v>-285753</v>
          </cell>
          <cell r="BB813">
            <v>-293417</v>
          </cell>
          <cell r="BC813">
            <v>-320216</v>
          </cell>
          <cell r="BD813">
            <v>-281298</v>
          </cell>
          <cell r="BE813">
            <v>-264967</v>
          </cell>
          <cell r="BF813">
            <v>-244874</v>
          </cell>
          <cell r="BG813">
            <v>-202329</v>
          </cell>
          <cell r="BH813">
            <v>-189852</v>
          </cell>
          <cell r="BI813">
            <v>-241195</v>
          </cell>
          <cell r="BJ813">
            <v>-242173</v>
          </cell>
          <cell r="BK813">
            <v>-219279</v>
          </cell>
          <cell r="BL813">
            <v>-194143</v>
          </cell>
          <cell r="BM813">
            <v>-189406</v>
          </cell>
          <cell r="BN813"/>
          <cell r="BO813"/>
          <cell r="BP813">
            <v>-189406</v>
          </cell>
          <cell r="BQ813">
            <v>-241195</v>
          </cell>
          <cell r="BR813">
            <v>-219279</v>
          </cell>
          <cell r="BS813">
            <v>-194143</v>
          </cell>
          <cell r="BT813">
            <v>-202329</v>
          </cell>
          <cell r="BU813">
            <v>51789</v>
          </cell>
          <cell r="BV813">
            <v>-0.215</v>
          </cell>
          <cell r="BZ813"/>
          <cell r="CA813"/>
        </row>
        <row r="814">
          <cell r="R814" t="str">
            <v>TMCC</v>
          </cell>
          <cell r="S814" t="str">
            <v>TASA DE MOROSIDAD</v>
          </cell>
          <cell r="T814"/>
          <cell r="U814"/>
          <cell r="V814"/>
          <cell r="W814"/>
          <cell r="AA814">
            <v>0.15909999999999999</v>
          </cell>
          <cell r="AC814">
            <v>0.1421</v>
          </cell>
          <cell r="AD814"/>
          <cell r="AE814">
            <v>0.13439999999999999</v>
          </cell>
          <cell r="AF814">
            <v>0.1318</v>
          </cell>
          <cell r="AG814">
            <v>0.12379999999999999</v>
          </cell>
          <cell r="AH814">
            <v>0.11799999999999999</v>
          </cell>
          <cell r="AI814">
            <v>0.1082</v>
          </cell>
          <cell r="AJ814">
            <v>2.1459000000000001</v>
          </cell>
          <cell r="AK814">
            <v>2.2570000000000001</v>
          </cell>
          <cell r="AL814">
            <v>2.2730999999999999</v>
          </cell>
          <cell r="AM814">
            <v>2.2936999999999999</v>
          </cell>
          <cell r="AN814">
            <v>2.2721</v>
          </cell>
          <cell r="AO814">
            <v>2.1318000000000001</v>
          </cell>
          <cell r="AP814">
            <v>6.9000000000000006E-2</v>
          </cell>
          <cell r="AQ814">
            <v>6.3799999999999996E-2</v>
          </cell>
          <cell r="AR814">
            <v>2.0082</v>
          </cell>
          <cell r="AS814">
            <v>-6.3200000000000006E-2</v>
          </cell>
          <cell r="AT814">
            <v>1.7822</v>
          </cell>
          <cell r="AU814">
            <v>-5.8000000000000003E-2</v>
          </cell>
          <cell r="AV814">
            <v>1.4394</v>
          </cell>
          <cell r="AW814">
            <v>1.3839999999999999</v>
          </cell>
          <cell r="AX814" t="e">
            <v>#DIV/0!</v>
          </cell>
          <cell r="AY814">
            <v>1.4029</v>
          </cell>
          <cell r="AZ814">
            <v>1.3775999999999999</v>
          </cell>
          <cell r="BA814">
            <v>1.3423</v>
          </cell>
          <cell r="BB814">
            <v>1.3656999999999999</v>
          </cell>
          <cell r="BC814">
            <v>1.4616</v>
          </cell>
          <cell r="BD814">
            <v>1.4164000000000001</v>
          </cell>
          <cell r="BE814">
            <v>1.4379</v>
          </cell>
          <cell r="BF814">
            <v>1.4056999999999999</v>
          </cell>
          <cell r="BG814">
            <v>1.3511</v>
          </cell>
          <cell r="BH814">
            <v>1.327</v>
          </cell>
          <cell r="BI814">
            <v>1.45</v>
          </cell>
          <cell r="BJ814">
            <v>1.4271</v>
          </cell>
          <cell r="BK814">
            <v>1.3867</v>
          </cell>
          <cell r="BL814">
            <v>1.3436999999999999</v>
          </cell>
          <cell r="BM814">
            <v>1.3305</v>
          </cell>
          <cell r="BN814"/>
          <cell r="BO814"/>
          <cell r="BP814">
            <v>1.3305</v>
          </cell>
          <cell r="BQ814">
            <v>1.45</v>
          </cell>
          <cell r="BR814">
            <v>1.3867</v>
          </cell>
          <cell r="BS814">
            <v>1.3436999999999999</v>
          </cell>
          <cell r="BT814">
            <v>1.3511</v>
          </cell>
          <cell r="BU814">
            <v>-11.95</v>
          </cell>
          <cell r="BV814"/>
          <cell r="BZ814"/>
          <cell r="CA814"/>
        </row>
        <row r="815">
          <cell r="R815" t="str">
            <v>ADCC</v>
          </cell>
          <cell r="S815" t="str">
            <v>Activos dudosos inversión Crediticia</v>
          </cell>
          <cell r="T815"/>
          <cell r="U815"/>
          <cell r="V815"/>
          <cell r="W815"/>
          <cell r="AA815">
            <v>5184775</v>
          </cell>
          <cell r="AC815">
            <v>4534452</v>
          </cell>
          <cell r="AD815"/>
          <cell r="AE815">
            <v>4211214</v>
          </cell>
          <cell r="AF815">
            <v>4112253</v>
          </cell>
          <cell r="AG815">
            <v>3885299</v>
          </cell>
          <cell r="AH815">
            <v>3694699</v>
          </cell>
          <cell r="AI815">
            <v>3360590</v>
          </cell>
          <cell r="AJ815">
            <v>3167197</v>
          </cell>
          <cell r="AK815">
            <v>2737582</v>
          </cell>
          <cell r="AL815">
            <v>2632027</v>
          </cell>
          <cell r="AM815">
            <v>2458961</v>
          </cell>
          <cell r="AN815">
            <v>2365311</v>
          </cell>
          <cell r="AO815">
            <v>2206339</v>
          </cell>
          <cell r="AP815">
            <v>2111093</v>
          </cell>
          <cell r="AQ815">
            <v>1948076</v>
          </cell>
          <cell r="AR815">
            <v>1892853</v>
          </cell>
          <cell r="AS815">
            <v>1805440</v>
          </cell>
          <cell r="AT815">
            <v>1745142</v>
          </cell>
          <cell r="AU815">
            <v>1658305</v>
          </cell>
          <cell r="AV815">
            <v>1559265</v>
          </cell>
          <cell r="AW815">
            <v>1479550</v>
          </cell>
          <cell r="AX815">
            <v>1406272</v>
          </cell>
          <cell r="AY815">
            <v>1311924</v>
          </cell>
          <cell r="AZ815">
            <v>1188035</v>
          </cell>
          <cell r="BA815">
            <v>1120497</v>
          </cell>
          <cell r="BB815">
            <v>1095780</v>
          </cell>
          <cell r="BC815">
            <v>1013879</v>
          </cell>
          <cell r="BD815">
            <v>956798</v>
          </cell>
          <cell r="BE815">
            <v>870030</v>
          </cell>
          <cell r="BF815">
            <v>848407</v>
          </cell>
          <cell r="BG815">
            <v>778672</v>
          </cell>
          <cell r="BH815">
            <v>770471</v>
          </cell>
          <cell r="BI815">
            <v>777131</v>
          </cell>
          <cell r="BJ815">
            <v>809255</v>
          </cell>
          <cell r="BK815">
            <v>786384</v>
          </cell>
          <cell r="BL815">
            <v>758999</v>
          </cell>
          <cell r="BM815">
            <v>762440</v>
          </cell>
          <cell r="BN815"/>
          <cell r="BO815"/>
          <cell r="BP815">
            <v>762440</v>
          </cell>
          <cell r="BQ815">
            <v>777131</v>
          </cell>
          <cell r="BR815">
            <v>786384</v>
          </cell>
          <cell r="BS815">
            <v>758999</v>
          </cell>
          <cell r="BT815">
            <v>778672</v>
          </cell>
          <cell r="BU815">
            <v>-14691</v>
          </cell>
          <cell r="BV815">
            <v>-1.9E-2</v>
          </cell>
          <cell r="BZ815"/>
          <cell r="CA815"/>
        </row>
        <row r="816">
          <cell r="R816" t="str">
            <v>ADP</v>
          </cell>
          <cell r="S816" t="str">
            <v>Activos dudosos Prestamos</v>
          </cell>
          <cell r="T816"/>
          <cell r="U816"/>
          <cell r="V816"/>
          <cell r="W816"/>
          <cell r="AA816">
            <v>5175784</v>
          </cell>
          <cell r="AC816">
            <v>4525169</v>
          </cell>
          <cell r="AD816"/>
          <cell r="AE816">
            <v>4201542</v>
          </cell>
          <cell r="AF816">
            <v>4102481</v>
          </cell>
          <cell r="AG816">
            <v>3875372</v>
          </cell>
          <cell r="AH816">
            <v>3684649</v>
          </cell>
          <cell r="AI816">
            <v>3351881</v>
          </cell>
          <cell r="AJ816">
            <v>3158713</v>
          </cell>
          <cell r="AK816">
            <v>2728975</v>
          </cell>
          <cell r="AL816">
            <v>2622964</v>
          </cell>
          <cell r="AM816">
            <v>2449417</v>
          </cell>
          <cell r="AN816">
            <v>2360461</v>
          </cell>
          <cell r="AO816">
            <v>2203821</v>
          </cell>
          <cell r="AP816">
            <v>2108539</v>
          </cell>
          <cell r="AQ816">
            <v>1946600</v>
          </cell>
          <cell r="AR816">
            <v>1892424</v>
          </cell>
          <cell r="AS816">
            <v>1804902</v>
          </cell>
          <cell r="AT816">
            <v>1744440</v>
          </cell>
          <cell r="AU816">
            <v>1657750</v>
          </cell>
          <cell r="AV816">
            <v>1558624</v>
          </cell>
          <cell r="AW816">
            <v>1478836</v>
          </cell>
          <cell r="AX816">
            <v>1405467</v>
          </cell>
          <cell r="AY816">
            <v>1311024</v>
          </cell>
          <cell r="AZ816">
            <v>1186907</v>
          </cell>
          <cell r="BA816">
            <v>1119308</v>
          </cell>
          <cell r="BB816">
            <v>1094623</v>
          </cell>
          <cell r="BC816">
            <v>1013625</v>
          </cell>
          <cell r="BD816">
            <v>956510</v>
          </cell>
          <cell r="BE816">
            <v>869703</v>
          </cell>
          <cell r="BF816">
            <v>848051</v>
          </cell>
          <cell r="BG816">
            <v>778278</v>
          </cell>
          <cell r="BH816">
            <v>770041</v>
          </cell>
          <cell r="BI816">
            <v>776666</v>
          </cell>
          <cell r="BJ816">
            <v>808758</v>
          </cell>
          <cell r="BK816">
            <v>785928</v>
          </cell>
          <cell r="BL816">
            <v>758516</v>
          </cell>
          <cell r="BM816">
            <v>761958</v>
          </cell>
          <cell r="BN816"/>
          <cell r="BO816"/>
          <cell r="BP816">
            <v>761958</v>
          </cell>
          <cell r="BQ816">
            <v>776666</v>
          </cell>
          <cell r="BR816">
            <v>785928</v>
          </cell>
          <cell r="BS816">
            <v>758516</v>
          </cell>
          <cell r="BT816">
            <v>778278</v>
          </cell>
          <cell r="BU816">
            <v>-14708</v>
          </cell>
          <cell r="BV816">
            <v>-1.9E-2</v>
          </cell>
          <cell r="BZ816"/>
          <cell r="CA816"/>
        </row>
        <row r="817">
          <cell r="R817" t="str">
            <v>ADOAF</v>
          </cell>
          <cell r="S817" t="str">
            <v>Activos dudosos Anticipos (Otros activos financieros)</v>
          </cell>
          <cell r="T817"/>
          <cell r="U817"/>
          <cell r="V817"/>
          <cell r="W817"/>
          <cell r="AA817">
            <v>8991</v>
          </cell>
          <cell r="AC817">
            <v>9283</v>
          </cell>
          <cell r="AD817"/>
          <cell r="AE817">
            <v>9672</v>
          </cell>
          <cell r="AF817">
            <v>9772</v>
          </cell>
          <cell r="AG817">
            <v>9927</v>
          </cell>
          <cell r="AH817">
            <v>10050</v>
          </cell>
          <cell r="AI817">
            <v>8709</v>
          </cell>
          <cell r="AJ817">
            <v>8484</v>
          </cell>
          <cell r="AK817">
            <v>8607</v>
          </cell>
          <cell r="AL817">
            <v>9063</v>
          </cell>
          <cell r="AM817">
            <v>9544</v>
          </cell>
          <cell r="AN817">
            <v>4850</v>
          </cell>
          <cell r="AO817">
            <v>2518</v>
          </cell>
          <cell r="AP817">
            <v>2554</v>
          </cell>
          <cell r="AQ817">
            <v>1476</v>
          </cell>
          <cell r="AR817">
            <v>429</v>
          </cell>
          <cell r="AS817">
            <v>538</v>
          </cell>
          <cell r="AT817">
            <v>702</v>
          </cell>
          <cell r="AU817">
            <v>555</v>
          </cell>
          <cell r="AV817">
            <v>641</v>
          </cell>
          <cell r="AW817">
            <v>714</v>
          </cell>
          <cell r="AX817">
            <v>805</v>
          </cell>
          <cell r="AY817">
            <v>900</v>
          </cell>
          <cell r="AZ817">
            <v>1128</v>
          </cell>
          <cell r="BA817">
            <v>1189</v>
          </cell>
          <cell r="BB817">
            <v>1157</v>
          </cell>
          <cell r="BC817">
            <v>254</v>
          </cell>
          <cell r="BD817">
            <v>288</v>
          </cell>
          <cell r="BE817">
            <v>327</v>
          </cell>
          <cell r="BF817">
            <v>356</v>
          </cell>
          <cell r="BG817">
            <v>394</v>
          </cell>
          <cell r="BH817">
            <v>430</v>
          </cell>
          <cell r="BI817">
            <v>465</v>
          </cell>
          <cell r="BJ817">
            <v>497</v>
          </cell>
          <cell r="BK817">
            <v>456</v>
          </cell>
          <cell r="BL817">
            <v>483</v>
          </cell>
          <cell r="BM817">
            <v>482</v>
          </cell>
          <cell r="BN817"/>
          <cell r="BO817"/>
          <cell r="BP817">
            <v>482</v>
          </cell>
          <cell r="BQ817">
            <v>465</v>
          </cell>
          <cell r="BR817">
            <v>456</v>
          </cell>
          <cell r="BS817">
            <v>483</v>
          </cell>
          <cell r="BT817">
            <v>394</v>
          </cell>
          <cell r="BU817">
            <v>17</v>
          </cell>
          <cell r="BV817">
            <v>3.6999999999999998E-2</v>
          </cell>
          <cell r="BZ817"/>
          <cell r="CA817"/>
        </row>
        <row r="818">
          <cell r="R818" t="str">
            <v>TC</v>
          </cell>
          <cell r="S818" t="str">
            <v>TASA COBERTURA</v>
          </cell>
          <cell r="T818"/>
          <cell r="U818"/>
          <cell r="V818"/>
          <cell r="W818"/>
          <cell r="AA818">
            <v>0.47110000000000002</v>
          </cell>
          <cell r="AC818">
            <v>0.47199999999999998</v>
          </cell>
          <cell r="AD818"/>
          <cell r="AE818">
            <v>0.43140000000000001</v>
          </cell>
          <cell r="AF818">
            <v>0.43680000000000002</v>
          </cell>
          <cell r="AG818">
            <v>0.45600000000000002</v>
          </cell>
          <cell r="AH818">
            <v>0.43519999999999998</v>
          </cell>
          <cell r="AI818">
            <v>0.40720000000000001</v>
          </cell>
          <cell r="AJ818">
            <v>0.47070000000000001</v>
          </cell>
          <cell r="AK818">
            <v>0.44800000000000001</v>
          </cell>
          <cell r="AL818">
            <v>0.44500000000000001</v>
          </cell>
          <cell r="AM818">
            <v>0.44159999999999999</v>
          </cell>
          <cell r="AN818">
            <v>0.44619999999999999</v>
          </cell>
          <cell r="AO818">
            <v>0.47570000000000001</v>
          </cell>
          <cell r="AP818">
            <v>0.48159999999999997</v>
          </cell>
          <cell r="AQ818">
            <v>0.4955</v>
          </cell>
          <cell r="AR818">
            <v>0.50229999999999997</v>
          </cell>
          <cell r="AS818">
            <v>0.56200000000000006</v>
          </cell>
          <cell r="AT818">
            <v>0.56569999999999998</v>
          </cell>
          <cell r="AU818">
            <v>0.59609999999999996</v>
          </cell>
          <cell r="AV818">
            <v>0.70199999999999996</v>
          </cell>
          <cell r="AW818">
            <v>0.72950000000000004</v>
          </cell>
          <cell r="AX818">
            <v>0.7409</v>
          </cell>
          <cell r="AY818">
            <v>0.72</v>
          </cell>
          <cell r="AZ818">
            <v>0.73419999999999996</v>
          </cell>
          <cell r="BA818">
            <v>0.75449999999999995</v>
          </cell>
          <cell r="BB818">
            <v>0.7409</v>
          </cell>
          <cell r="BC818">
            <v>0.69510000000000005</v>
          </cell>
          <cell r="BD818">
            <v>0.71699999999999997</v>
          </cell>
          <cell r="BE818">
            <v>0.71220000000000006</v>
          </cell>
          <cell r="BF818">
            <v>0.73399999999999999</v>
          </cell>
          <cell r="BG818">
            <v>0.75570000000000004</v>
          </cell>
          <cell r="BH818">
            <v>0.76959999999999995</v>
          </cell>
          <cell r="BI818">
            <v>0.70660000000000001</v>
          </cell>
          <cell r="BJ818">
            <v>0.72140000000000004</v>
          </cell>
          <cell r="BK818">
            <v>0.75</v>
          </cell>
          <cell r="BL818">
            <v>0.77829999999999999</v>
          </cell>
          <cell r="BM818">
            <v>0.7863</v>
          </cell>
          <cell r="BN818"/>
          <cell r="BO818"/>
          <cell r="BP818">
            <v>0.7863</v>
          </cell>
          <cell r="BQ818">
            <v>0.70660000000000001</v>
          </cell>
          <cell r="BR818">
            <v>0.75</v>
          </cell>
          <cell r="BS818">
            <v>0.77829999999999999</v>
          </cell>
          <cell r="BT818">
            <v>0.75570000000000004</v>
          </cell>
          <cell r="BU818">
            <v>7.97</v>
          </cell>
          <cell r="BV818"/>
          <cell r="BZ818"/>
          <cell r="CA818"/>
        </row>
        <row r="819">
          <cell r="R819" t="str">
            <v>TCID</v>
          </cell>
          <cell r="S819" t="str">
            <v>Total Inversión dudosa</v>
          </cell>
          <cell r="T819"/>
          <cell r="U819"/>
          <cell r="V819"/>
          <cell r="W819"/>
          <cell r="X819"/>
          <cell r="Y819"/>
          <cell r="Z819"/>
          <cell r="AA819">
            <v>5214646</v>
          </cell>
          <cell r="AB819"/>
          <cell r="AC819">
            <v>4565527</v>
          </cell>
          <cell r="AD819"/>
          <cell r="AE819">
            <v>4223285</v>
          </cell>
          <cell r="AF819">
            <v>4124549</v>
          </cell>
          <cell r="AG819">
            <v>3895345</v>
          </cell>
          <cell r="AH819">
            <v>3704016</v>
          </cell>
          <cell r="AI819">
            <v>3370146</v>
          </cell>
          <cell r="AJ819">
            <v>3174083</v>
          </cell>
          <cell r="AK819">
            <v>2744696</v>
          </cell>
          <cell r="AL819">
            <v>2639027</v>
          </cell>
          <cell r="AM819">
            <v>2465218</v>
          </cell>
          <cell r="AN819">
            <v>2372564</v>
          </cell>
          <cell r="AO819">
            <v>2214663</v>
          </cell>
          <cell r="AP819">
            <v>2119104</v>
          </cell>
          <cell r="AQ819">
            <v>1955938</v>
          </cell>
          <cell r="AR819">
            <v>1900638</v>
          </cell>
          <cell r="AS819">
            <v>1813225</v>
          </cell>
          <cell r="AT819">
            <v>1754810</v>
          </cell>
          <cell r="AU819">
            <v>1666888</v>
          </cell>
          <cell r="AV819">
            <v>1566417</v>
          </cell>
          <cell r="AW819">
            <v>1486388</v>
          </cell>
          <cell r="AX819">
            <v>1411294</v>
          </cell>
          <cell r="AY819">
            <v>1316949</v>
          </cell>
          <cell r="AZ819">
            <v>1193340</v>
          </cell>
          <cell r="BA819">
            <v>1125608</v>
          </cell>
          <cell r="BB819">
            <v>1100547</v>
          </cell>
          <cell r="BC819">
            <v>1018838</v>
          </cell>
          <cell r="BD819">
            <v>961894</v>
          </cell>
          <cell r="BE819">
            <v>875142</v>
          </cell>
          <cell r="BF819">
            <v>853377</v>
          </cell>
          <cell r="BG819">
            <v>783667</v>
          </cell>
          <cell r="BH819">
            <v>774403</v>
          </cell>
          <cell r="BI819">
            <v>782225</v>
          </cell>
          <cell r="BJ819">
            <v>813997</v>
          </cell>
          <cell r="BK819">
            <v>791052</v>
          </cell>
          <cell r="BL819">
            <v>764153</v>
          </cell>
          <cell r="BM819">
            <v>767201</v>
          </cell>
          <cell r="BN819"/>
          <cell r="BO819"/>
          <cell r="BP819">
            <v>767201</v>
          </cell>
          <cell r="BQ819">
            <v>782225</v>
          </cell>
          <cell r="BR819">
            <v>791052</v>
          </cell>
          <cell r="BS819">
            <v>764153</v>
          </cell>
          <cell r="BT819">
            <v>783667</v>
          </cell>
          <cell r="BU819">
            <v>-15024</v>
          </cell>
          <cell r="BV819">
            <v>-1.9E-2</v>
          </cell>
          <cell r="BZ819"/>
          <cell r="CA819"/>
        </row>
        <row r="820">
          <cell r="R820" t="str">
            <v>TCPC</v>
          </cell>
          <cell r="S820" t="str">
            <v>Pasivos contingentes dudosos</v>
          </cell>
          <cell r="T820"/>
          <cell r="U820"/>
          <cell r="V820"/>
          <cell r="W820"/>
          <cell r="AA820">
            <v>25078</v>
          </cell>
          <cell r="AC820">
            <v>26777</v>
          </cell>
          <cell r="AD820"/>
          <cell r="AE820">
            <v>9917</v>
          </cell>
          <cell r="AF820">
            <v>10142</v>
          </cell>
          <cell r="AG820">
            <v>7892</v>
          </cell>
          <cell r="AH820">
            <v>7163</v>
          </cell>
          <cell r="AI820">
            <v>7402</v>
          </cell>
          <cell r="AJ820">
            <v>5800</v>
          </cell>
          <cell r="AK820">
            <v>6028</v>
          </cell>
          <cell r="AL820">
            <v>5914</v>
          </cell>
          <cell r="AM820">
            <v>6257</v>
          </cell>
          <cell r="AN820">
            <v>7253</v>
          </cell>
          <cell r="AO820">
            <v>8324</v>
          </cell>
          <cell r="AP820">
            <v>8011</v>
          </cell>
          <cell r="AQ820">
            <v>7862</v>
          </cell>
          <cell r="AR820">
            <v>7785</v>
          </cell>
          <cell r="AS820">
            <v>7785</v>
          </cell>
          <cell r="AT820">
            <v>9668</v>
          </cell>
          <cell r="AU820">
            <v>8570</v>
          </cell>
          <cell r="AV820">
            <v>7143</v>
          </cell>
          <cell r="AW820">
            <v>6790</v>
          </cell>
          <cell r="AX820">
            <v>4995</v>
          </cell>
          <cell r="AY820">
            <v>5025</v>
          </cell>
          <cell r="AZ820">
            <v>5284</v>
          </cell>
          <cell r="BA820">
            <v>5111</v>
          </cell>
          <cell r="BB820">
            <v>4767</v>
          </cell>
          <cell r="BC820">
            <v>4959</v>
          </cell>
          <cell r="BD820">
            <v>5090</v>
          </cell>
          <cell r="BE820">
            <v>5097</v>
          </cell>
          <cell r="BF820">
            <v>4970</v>
          </cell>
          <cell r="BG820">
            <v>4995</v>
          </cell>
          <cell r="BH820">
            <v>3932</v>
          </cell>
          <cell r="BI820">
            <v>5094</v>
          </cell>
          <cell r="BJ820">
            <v>4742</v>
          </cell>
          <cell r="BK820">
            <v>4668</v>
          </cell>
          <cell r="BL820">
            <v>5154</v>
          </cell>
          <cell r="BM820">
            <v>4761</v>
          </cell>
          <cell r="BN820"/>
          <cell r="BO820"/>
          <cell r="BP820">
            <v>4761</v>
          </cell>
          <cell r="BQ820">
            <v>5094</v>
          </cell>
          <cell r="BR820">
            <v>4668</v>
          </cell>
          <cell r="BS820">
            <v>5154</v>
          </cell>
          <cell r="BT820">
            <v>4995</v>
          </cell>
          <cell r="BU820">
            <v>-333</v>
          </cell>
          <cell r="BV820">
            <v>-6.5000000000000002E-2</v>
          </cell>
          <cell r="BZ820"/>
          <cell r="CA820"/>
        </row>
        <row r="821">
          <cell r="R821" t="str">
            <v>TCADEC</v>
          </cell>
          <cell r="S821" t="str">
            <v>Activos dudosos entidades de credito</v>
          </cell>
          <cell r="T821"/>
          <cell r="U821"/>
          <cell r="V821"/>
          <cell r="W821"/>
          <cell r="AA821">
            <v>4793</v>
          </cell>
          <cell r="AC821">
            <v>4298</v>
          </cell>
          <cell r="AD821"/>
          <cell r="AE821">
            <v>2154</v>
          </cell>
          <cell r="AF821">
            <v>2154</v>
          </cell>
          <cell r="AG821">
            <v>2154</v>
          </cell>
          <cell r="AH821">
            <v>2154</v>
          </cell>
          <cell r="AI821">
            <v>2154</v>
          </cell>
          <cell r="AJ821">
            <v>1086</v>
          </cell>
          <cell r="AK821">
            <v>1086</v>
          </cell>
          <cell r="AL821">
            <v>1086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0</v>
          </cell>
          <cell r="AR821">
            <v>0</v>
          </cell>
          <cell r="AS821">
            <v>0</v>
          </cell>
          <cell r="AT821">
            <v>0</v>
          </cell>
          <cell r="AU821">
            <v>13</v>
          </cell>
          <cell r="AV821">
            <v>9</v>
          </cell>
          <cell r="AW821">
            <v>48</v>
          </cell>
          <cell r="AX821">
            <v>27</v>
          </cell>
          <cell r="AY821">
            <v>0</v>
          </cell>
          <cell r="AZ821">
            <v>21</v>
          </cell>
          <cell r="BA821">
            <v>0</v>
          </cell>
          <cell r="BB821">
            <v>0</v>
          </cell>
          <cell r="BC821">
            <v>0</v>
          </cell>
          <cell r="BD821">
            <v>6</v>
          </cell>
          <cell r="BE821">
            <v>15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/>
          <cell r="BO821"/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 t="e">
            <v>#DIV/0!</v>
          </cell>
          <cell r="BZ821"/>
          <cell r="CA821"/>
        </row>
        <row r="822">
          <cell r="R822" t="str">
            <v>TCCV</v>
          </cell>
          <cell r="S822" t="str">
            <v>Correcciones de valor</v>
          </cell>
          <cell r="T822"/>
          <cell r="U822"/>
          <cell r="V822"/>
          <cell r="W822"/>
          <cell r="X822"/>
          <cell r="Y822"/>
          <cell r="Z822"/>
          <cell r="AA822">
            <v>-2456428</v>
          </cell>
          <cell r="AB822"/>
          <cell r="AC822">
            <v>-2154840</v>
          </cell>
          <cell r="AD822"/>
          <cell r="AE822">
            <v>-1821875</v>
          </cell>
          <cell r="AF822">
            <v>-1801571</v>
          </cell>
          <cell r="AG822">
            <v>-1776209</v>
          </cell>
          <cell r="AH822">
            <v>-1612155</v>
          </cell>
          <cell r="AI822">
            <v>-1372219</v>
          </cell>
          <cell r="AJ822">
            <v>-1493978</v>
          </cell>
          <cell r="AK822">
            <v>-1229668</v>
          </cell>
          <cell r="AL822">
            <v>-1174379</v>
          </cell>
          <cell r="AM822">
            <v>-1088713</v>
          </cell>
          <cell r="AN822">
            <v>-1058662</v>
          </cell>
          <cell r="AO822">
            <v>-1053568</v>
          </cell>
          <cell r="AP822">
            <v>-1020632</v>
          </cell>
          <cell r="AQ822">
            <v>-969103</v>
          </cell>
          <cell r="AR822">
            <v>-954764</v>
          </cell>
          <cell r="AS822">
            <v>-1019062</v>
          </cell>
          <cell r="AT822">
            <v>-992750</v>
          </cell>
          <cell r="AU822">
            <v>-993552</v>
          </cell>
          <cell r="AV822">
            <v>-1099609</v>
          </cell>
          <cell r="AW822">
            <v>-1084351</v>
          </cell>
          <cell r="AX822">
            <v>-1045653</v>
          </cell>
          <cell r="AY822">
            <v>-948246</v>
          </cell>
          <cell r="AZ822">
            <v>-876181</v>
          </cell>
          <cell r="BA822">
            <v>-849280</v>
          </cell>
          <cell r="BB822">
            <v>-815409</v>
          </cell>
          <cell r="BC822">
            <v>-708173</v>
          </cell>
          <cell r="BD822">
            <v>-689710</v>
          </cell>
          <cell r="BE822">
            <v>-623289</v>
          </cell>
          <cell r="BF822">
            <v>-626406</v>
          </cell>
          <cell r="BG822">
            <v>-592225</v>
          </cell>
          <cell r="BH822">
            <v>-595971</v>
          </cell>
          <cell r="BI822">
            <v>-552742</v>
          </cell>
          <cell r="BJ822">
            <v>-587189</v>
          </cell>
          <cell r="BK822">
            <v>-593324</v>
          </cell>
          <cell r="BL822">
            <v>-594762</v>
          </cell>
          <cell r="BM822">
            <v>-603238</v>
          </cell>
          <cell r="BN822"/>
          <cell r="BO822"/>
          <cell r="BP822">
            <v>-603238</v>
          </cell>
          <cell r="BQ822">
            <v>-552742</v>
          </cell>
          <cell r="BR822">
            <v>-593324</v>
          </cell>
          <cell r="BS822">
            <v>-594762</v>
          </cell>
          <cell r="BT822">
            <v>-592225</v>
          </cell>
          <cell r="BU822">
            <v>-50496</v>
          </cell>
          <cell r="BV822">
            <v>9.0999999999999998E-2</v>
          </cell>
          <cell r="BZ822"/>
          <cell r="CA822"/>
        </row>
        <row r="823">
          <cell r="R823" t="str">
            <v>CVVRD</v>
          </cell>
          <cell r="S823" t="str">
            <v>Valores representativos de deuda</v>
          </cell>
          <cell r="T823"/>
          <cell r="U823"/>
          <cell r="V823"/>
          <cell r="W823"/>
          <cell r="AA823">
            <v>-2698</v>
          </cell>
          <cell r="AC823">
            <v>-4592</v>
          </cell>
          <cell r="AD823"/>
          <cell r="AE823">
            <v>-2302</v>
          </cell>
          <cell r="AF823">
            <v>-1714</v>
          </cell>
          <cell r="AG823">
            <v>-5100</v>
          </cell>
          <cell r="AH823">
            <v>-4957</v>
          </cell>
          <cell r="AI823">
            <v>-4815</v>
          </cell>
          <cell r="AJ823">
            <v>-6108</v>
          </cell>
          <cell r="AK823">
            <v>-4516</v>
          </cell>
          <cell r="AL823">
            <v>-4648</v>
          </cell>
          <cell r="AM823">
            <v>-4774</v>
          </cell>
          <cell r="AN823">
            <v>-4940</v>
          </cell>
          <cell r="AO823">
            <v>-5216</v>
          </cell>
          <cell r="AP823">
            <v>-5183</v>
          </cell>
          <cell r="AQ823">
            <v>-5249</v>
          </cell>
          <cell r="AR823">
            <v>-5149</v>
          </cell>
          <cell r="AS823">
            <v>-5466</v>
          </cell>
          <cell r="AT823">
            <v>-5522</v>
          </cell>
          <cell r="AU823">
            <v>-5535</v>
          </cell>
          <cell r="AV823">
            <v>-5450</v>
          </cell>
          <cell r="AW823">
            <v>-5460</v>
          </cell>
          <cell r="AX823">
            <v>-5431</v>
          </cell>
          <cell r="AY823">
            <v>-5476</v>
          </cell>
          <cell r="AZ823">
            <v>-5436</v>
          </cell>
          <cell r="BA823">
            <v>-5460</v>
          </cell>
          <cell r="BB823">
            <v>-5508</v>
          </cell>
          <cell r="BC823">
            <v>-5507</v>
          </cell>
          <cell r="BD823">
            <v>-5495</v>
          </cell>
          <cell r="BE823">
            <v>-7967</v>
          </cell>
          <cell r="BF823">
            <v>-14104</v>
          </cell>
          <cell r="BG823">
            <v>-5683</v>
          </cell>
          <cell r="BH823">
            <v>-5627</v>
          </cell>
          <cell r="BI823">
            <v>-5933</v>
          </cell>
          <cell r="BJ823">
            <v>-8733</v>
          </cell>
          <cell r="BK823">
            <v>-11140</v>
          </cell>
          <cell r="BL823">
            <v>-11476</v>
          </cell>
          <cell r="BM823">
            <v>-13694</v>
          </cell>
          <cell r="BN823"/>
          <cell r="BO823"/>
          <cell r="BP823">
            <v>-13694</v>
          </cell>
          <cell r="BQ823">
            <v>-5933</v>
          </cell>
          <cell r="BR823">
            <v>-11140</v>
          </cell>
          <cell r="BS823">
            <v>-11476</v>
          </cell>
          <cell r="BT823">
            <v>-5683</v>
          </cell>
          <cell r="BU823">
            <v>-7761</v>
          </cell>
          <cell r="BV823">
            <v>1.3080000000000001</v>
          </cell>
          <cell r="BZ823"/>
          <cell r="CA823"/>
        </row>
        <row r="824">
          <cell r="R824" t="str">
            <v>CVRC</v>
          </cell>
          <cell r="S824" t="str">
            <v>Provisiones para riesgos contingentes</v>
          </cell>
          <cell r="T824"/>
          <cell r="U824"/>
          <cell r="V824"/>
          <cell r="W824"/>
          <cell r="AA824">
            <v>-22206</v>
          </cell>
          <cell r="AC824">
            <v>-23640</v>
          </cell>
          <cell r="AD824"/>
          <cell r="AE824">
            <v>-43808</v>
          </cell>
          <cell r="AF824">
            <v>-35610</v>
          </cell>
          <cell r="AG824">
            <v>-44693</v>
          </cell>
          <cell r="AH824">
            <v>-26424</v>
          </cell>
          <cell r="AI824">
            <v>-11647</v>
          </cell>
          <cell r="AJ824">
            <v>-11924</v>
          </cell>
          <cell r="AK824">
            <v>-12222</v>
          </cell>
          <cell r="AL824">
            <v>-11823</v>
          </cell>
          <cell r="AM824">
            <v>-11907</v>
          </cell>
          <cell r="AN824">
            <v>-12712</v>
          </cell>
          <cell r="AO824">
            <v>-13403</v>
          </cell>
          <cell r="AP824">
            <v>-11728</v>
          </cell>
          <cell r="AQ824">
            <v>-7330</v>
          </cell>
          <cell r="AR824">
            <v>-7062</v>
          </cell>
          <cell r="AS824">
            <v>-8788</v>
          </cell>
          <cell r="AT824">
            <v>-8031</v>
          </cell>
          <cell r="AU824">
            <v>-10997</v>
          </cell>
          <cell r="AV824">
            <v>-10853</v>
          </cell>
          <cell r="AW824">
            <v>-9874</v>
          </cell>
          <cell r="AX824">
            <v>-9318</v>
          </cell>
          <cell r="AY824">
            <v>-7603</v>
          </cell>
          <cell r="AZ824">
            <v>-8351</v>
          </cell>
          <cell r="BA824">
            <v>-9076</v>
          </cell>
          <cell r="BB824">
            <v>-7538</v>
          </cell>
          <cell r="BC824">
            <v>-9003</v>
          </cell>
          <cell r="BD824">
            <v>-8715</v>
          </cell>
          <cell r="BE824">
            <v>-10259</v>
          </cell>
          <cell r="BF824">
            <v>-8769</v>
          </cell>
          <cell r="BG824">
            <v>-10199</v>
          </cell>
          <cell r="BH824">
            <v>-9725</v>
          </cell>
          <cell r="BI824">
            <v>-10873</v>
          </cell>
          <cell r="BJ824">
            <v>-11374</v>
          </cell>
          <cell r="BK824">
            <v>-15079</v>
          </cell>
          <cell r="BL824">
            <v>-18430</v>
          </cell>
          <cell r="BM824">
            <v>-16510</v>
          </cell>
          <cell r="BN824"/>
          <cell r="BO824"/>
          <cell r="BP824">
            <v>-16510</v>
          </cell>
          <cell r="BQ824">
            <v>-10873</v>
          </cell>
          <cell r="BR824">
            <v>-15079</v>
          </cell>
          <cell r="BS824">
            <v>-18430</v>
          </cell>
          <cell r="BT824">
            <v>-10199</v>
          </cell>
          <cell r="BU824">
            <v>-5637</v>
          </cell>
          <cell r="BV824">
            <v>0.51800000000000002</v>
          </cell>
          <cell r="BZ824"/>
          <cell r="CA824"/>
        </row>
        <row r="825">
          <cell r="R825" t="str">
            <v>CVEC</v>
          </cell>
          <cell r="S825" t="str">
            <v>correcciones de entidades de crédito</v>
          </cell>
          <cell r="T825"/>
          <cell r="U825"/>
          <cell r="V825"/>
          <cell r="W825"/>
          <cell r="AA825">
            <v>-4667</v>
          </cell>
          <cell r="AC825">
            <v>-1082</v>
          </cell>
          <cell r="AD825"/>
          <cell r="AE825">
            <v>-2154</v>
          </cell>
          <cell r="AF825">
            <v>0</v>
          </cell>
          <cell r="AG825">
            <v>-2154</v>
          </cell>
          <cell r="AH825">
            <v>-2154</v>
          </cell>
          <cell r="AI825">
            <v>-2154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0</v>
          </cell>
          <cell r="AR825">
            <v>0</v>
          </cell>
          <cell r="AS825">
            <v>0</v>
          </cell>
          <cell r="AT825">
            <v>0</v>
          </cell>
          <cell r="AU825">
            <v>0</v>
          </cell>
          <cell r="AV825">
            <v>0</v>
          </cell>
          <cell r="AW825">
            <v>0</v>
          </cell>
          <cell r="AX825">
            <v>0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0</v>
          </cell>
          <cell r="BD825">
            <v>0</v>
          </cell>
          <cell r="BE825">
            <v>0</v>
          </cell>
          <cell r="BF825">
            <v>0</v>
          </cell>
          <cell r="BG825">
            <v>0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/>
          <cell r="BO825"/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 t="e">
            <v>#DIV/0!</v>
          </cell>
          <cell r="BZ825"/>
          <cell r="CA825"/>
        </row>
        <row r="826">
          <cell r="S826" t="str">
            <v>Correcciones Prestamos</v>
          </cell>
          <cell r="T826"/>
          <cell r="U826"/>
          <cell r="V826"/>
          <cell r="W826"/>
          <cell r="AA826">
            <v>-4288</v>
          </cell>
          <cell r="AB826"/>
          <cell r="AC826">
            <v>-1072</v>
          </cell>
          <cell r="AD826"/>
          <cell r="AE826">
            <v>-2154</v>
          </cell>
          <cell r="AF826">
            <v>0</v>
          </cell>
          <cell r="AG826">
            <v>-2154</v>
          </cell>
          <cell r="AH826">
            <v>-2154</v>
          </cell>
          <cell r="AI826">
            <v>-2154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0</v>
          </cell>
          <cell r="AR826">
            <v>0</v>
          </cell>
          <cell r="AS826">
            <v>0</v>
          </cell>
          <cell r="AT826">
            <v>0</v>
          </cell>
          <cell r="AU826">
            <v>0</v>
          </cell>
          <cell r="AV826">
            <v>0</v>
          </cell>
          <cell r="AW826">
            <v>0</v>
          </cell>
          <cell r="AX826">
            <v>0</v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/>
          <cell r="BO826"/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 t="e">
            <v>#DIV/0!</v>
          </cell>
          <cell r="BZ826"/>
          <cell r="CA826"/>
        </row>
        <row r="827">
          <cell r="S827" t="str">
            <v>Correcciones anticipos</v>
          </cell>
          <cell r="T827"/>
          <cell r="U827"/>
          <cell r="V827"/>
          <cell r="W827"/>
          <cell r="AA827">
            <v>-379</v>
          </cell>
          <cell r="AB827"/>
          <cell r="AC827">
            <v>-10</v>
          </cell>
          <cell r="AD827"/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0</v>
          </cell>
          <cell r="AR827">
            <v>0</v>
          </cell>
          <cell r="AS827">
            <v>0</v>
          </cell>
          <cell r="AT827">
            <v>0</v>
          </cell>
          <cell r="AU827">
            <v>0</v>
          </cell>
          <cell r="AV827">
            <v>0</v>
          </cell>
          <cell r="AW827">
            <v>0</v>
          </cell>
          <cell r="AX827">
            <v>0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/>
          <cell r="BO827"/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 t="e">
            <v>#DIV/0!</v>
          </cell>
          <cell r="BZ827"/>
          <cell r="CA827"/>
        </row>
        <row r="828">
          <cell r="S828"/>
          <cell r="T828"/>
          <cell r="U828"/>
          <cell r="V828"/>
          <cell r="W828"/>
          <cell r="AA828"/>
          <cell r="AC828"/>
          <cell r="AD828"/>
          <cell r="AE828"/>
          <cell r="AF828"/>
          <cell r="AG828"/>
          <cell r="AH828"/>
          <cell r="AI828"/>
          <cell r="AJ828"/>
          <cell r="AK828"/>
          <cell r="AL828"/>
          <cell r="AM828"/>
          <cell r="AN828"/>
          <cell r="AO828"/>
          <cell r="AP828"/>
          <cell r="AQ828"/>
          <cell r="AR828"/>
          <cell r="AS828"/>
          <cell r="AT828"/>
          <cell r="AU828"/>
          <cell r="AV828"/>
          <cell r="AW828"/>
          <cell r="AX828"/>
          <cell r="AY828"/>
          <cell r="AZ828"/>
          <cell r="BA828"/>
          <cell r="BB828"/>
          <cell r="BC828"/>
          <cell r="BD828"/>
          <cell r="BE828"/>
          <cell r="BF828"/>
          <cell r="BG828"/>
          <cell r="BH828"/>
          <cell r="BI828"/>
          <cell r="BJ828"/>
          <cell r="BK828"/>
          <cell r="BL828"/>
          <cell r="BM828"/>
          <cell r="BN828"/>
          <cell r="BO828"/>
        </row>
        <row r="829">
          <cell r="R829" t="str">
            <v>RB</v>
          </cell>
          <cell r="S829" t="str">
            <v>RECURSOS DE BALANCE</v>
          </cell>
          <cell r="T829"/>
          <cell r="U829"/>
          <cell r="V829"/>
          <cell r="W829"/>
          <cell r="AA829">
            <v>35759795</v>
          </cell>
          <cell r="AC829">
            <v>35179552</v>
          </cell>
          <cell r="AD829"/>
          <cell r="AE829">
            <v>34239523</v>
          </cell>
          <cell r="AF829">
            <v>34570096</v>
          </cell>
          <cell r="AG829">
            <v>34863089</v>
          </cell>
          <cell r="AH829">
            <v>34822687</v>
          </cell>
          <cell r="AI829">
            <v>35366282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35366282</v>
          </cell>
          <cell r="AQ829">
            <v>35366282</v>
          </cell>
          <cell r="AR829">
            <v>0</v>
          </cell>
          <cell r="AS829">
            <v>-35366282</v>
          </cell>
          <cell r="AT829">
            <v>-3</v>
          </cell>
          <cell r="AU829">
            <v>-35366282</v>
          </cell>
          <cell r="AV829">
            <v>-3</v>
          </cell>
          <cell r="AW829">
            <v>0</v>
          </cell>
          <cell r="AX829" t="e">
            <v>#DIV/0!</v>
          </cell>
          <cell r="AY829">
            <v>0</v>
          </cell>
          <cell r="AZ829">
            <v>0</v>
          </cell>
          <cell r="BA829">
            <v>0</v>
          </cell>
          <cell r="BB829">
            <v>0</v>
          </cell>
          <cell r="BC829">
            <v>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0</v>
          </cell>
          <cell r="BM829">
            <v>0</v>
          </cell>
          <cell r="BN829"/>
          <cell r="BO829"/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 t="e">
            <v>#DIV/0!</v>
          </cell>
          <cell r="BZ829"/>
          <cell r="CA829"/>
        </row>
        <row r="830">
          <cell r="R830" t="str">
            <v>RBM</v>
          </cell>
          <cell r="S830" t="str">
            <v>RECURSOS MINORISTAS</v>
          </cell>
          <cell r="T830"/>
          <cell r="U830"/>
          <cell r="V830"/>
          <cell r="W830"/>
          <cell r="AA830">
            <v>25338669</v>
          </cell>
          <cell r="AC830">
            <v>25642888</v>
          </cell>
          <cell r="AD830"/>
          <cell r="AE830">
            <v>25353411</v>
          </cell>
          <cell r="AF830">
            <v>25650270</v>
          </cell>
          <cell r="AG830">
            <v>26358454</v>
          </cell>
          <cell r="AH830">
            <v>26344841</v>
          </cell>
          <cell r="AI830">
            <v>25940894</v>
          </cell>
          <cell r="AJ830">
            <v>-2956465</v>
          </cell>
          <cell r="AK830">
            <v>-1468837</v>
          </cell>
          <cell r="AL830">
            <v>-1350847</v>
          </cell>
          <cell r="AM830">
            <v>-2031278</v>
          </cell>
          <cell r="AN830">
            <v>-1755056</v>
          </cell>
          <cell r="AO830">
            <v>-1320104</v>
          </cell>
          <cell r="AP830">
            <v>26464104</v>
          </cell>
          <cell r="AQ830">
            <v>26038524</v>
          </cell>
          <cell r="AR830">
            <v>-1563703</v>
          </cell>
          <cell r="AS830">
            <v>-28991294</v>
          </cell>
          <cell r="AT830">
            <v>-633488</v>
          </cell>
          <cell r="AU830">
            <v>-29525672</v>
          </cell>
          <cell r="AV830">
            <v>-563827</v>
          </cell>
          <cell r="AW830">
            <v>-528436</v>
          </cell>
          <cell r="AX830">
            <v>-501855</v>
          </cell>
          <cell r="AY830">
            <v>-992353</v>
          </cell>
          <cell r="AZ830">
            <v>-422122</v>
          </cell>
          <cell r="BA830">
            <v>-558265</v>
          </cell>
          <cell r="BB830">
            <v>-891485</v>
          </cell>
          <cell r="BC830">
            <v>-2903811</v>
          </cell>
          <cell r="BD830">
            <v>-1658081</v>
          </cell>
          <cell r="BE830">
            <v>-780833</v>
          </cell>
          <cell r="BF830">
            <v>-245884</v>
          </cell>
          <cell r="BG830">
            <v>-229996</v>
          </cell>
          <cell r="BH830">
            <v>-215052</v>
          </cell>
          <cell r="BI830">
            <v>-201118</v>
          </cell>
          <cell r="BJ830">
            <v>-187141</v>
          </cell>
          <cell r="BK830">
            <v>-137394</v>
          </cell>
          <cell r="BL830">
            <v>-99202</v>
          </cell>
          <cell r="BM830">
            <v>-91228</v>
          </cell>
          <cell r="BN830"/>
          <cell r="BO830"/>
          <cell r="BP830">
            <v>-91228</v>
          </cell>
          <cell r="BQ830">
            <v>-201118</v>
          </cell>
          <cell r="BR830">
            <v>-137394</v>
          </cell>
          <cell r="BS830">
            <v>-99202</v>
          </cell>
          <cell r="BT830">
            <v>-229996</v>
          </cell>
          <cell r="BU830">
            <v>109890</v>
          </cell>
          <cell r="BV830">
            <v>-0.54600000000000004</v>
          </cell>
          <cell r="BZ830"/>
          <cell r="CA830"/>
        </row>
        <row r="831">
          <cell r="R831" t="str">
            <v>RBMY</v>
          </cell>
          <cell r="S831" t="str">
            <v>RECURSOS MAYORISTAS</v>
          </cell>
          <cell r="T831"/>
          <cell r="U831"/>
          <cell r="V831"/>
          <cell r="W831"/>
          <cell r="AA831">
            <v>10421126</v>
          </cell>
          <cell r="AC831">
            <v>9536664</v>
          </cell>
          <cell r="AD831"/>
          <cell r="AE831">
            <v>8886113</v>
          </cell>
          <cell r="AF831">
            <v>8919826</v>
          </cell>
          <cell r="AG831">
            <v>8504635</v>
          </cell>
          <cell r="AH831">
            <v>8477846</v>
          </cell>
          <cell r="AI831">
            <v>9425388</v>
          </cell>
          <cell r="AJ831">
            <v>10683559</v>
          </cell>
          <cell r="AK831">
            <v>9685049</v>
          </cell>
          <cell r="AL831">
            <v>9583335</v>
          </cell>
          <cell r="AM831">
            <v>9482388</v>
          </cell>
          <cell r="AN831">
            <v>9205736</v>
          </cell>
          <cell r="AO831">
            <v>8751283</v>
          </cell>
          <cell r="AP831">
            <v>8614931</v>
          </cell>
          <cell r="AQ831">
            <v>9055625</v>
          </cell>
          <cell r="AR831">
            <v>9624242</v>
          </cell>
          <cell r="AS831">
            <v>13219624</v>
          </cell>
          <cell r="AT831">
            <v>12508089</v>
          </cell>
          <cell r="AU831">
            <v>12989421</v>
          </cell>
          <cell r="AV831">
            <v>12582887</v>
          </cell>
          <cell r="AW831">
            <v>12766750</v>
          </cell>
          <cell r="AX831">
            <v>12719316</v>
          </cell>
          <cell r="AY831">
            <v>13152590</v>
          </cell>
          <cell r="AZ831">
            <v>11804832</v>
          </cell>
          <cell r="BA831">
            <v>11879792</v>
          </cell>
          <cell r="BB831">
            <v>12173603</v>
          </cell>
          <cell r="BC831">
            <v>10583127</v>
          </cell>
          <cell r="BD831">
            <v>9744163</v>
          </cell>
          <cell r="BE831">
            <v>7513576</v>
          </cell>
          <cell r="BF831">
            <v>4805488</v>
          </cell>
          <cell r="BG831">
            <v>2922263</v>
          </cell>
          <cell r="BH831">
            <v>2538208</v>
          </cell>
          <cell r="BI831">
            <v>2525606</v>
          </cell>
          <cell r="BJ831">
            <v>2535215</v>
          </cell>
          <cell r="BK831">
            <v>2475898</v>
          </cell>
          <cell r="BL831">
            <v>2424321</v>
          </cell>
          <cell r="BM831">
            <v>2448506</v>
          </cell>
          <cell r="BN831"/>
          <cell r="BO831"/>
          <cell r="BP831">
            <v>2448506</v>
          </cell>
          <cell r="BQ831">
            <v>2525606</v>
          </cell>
          <cell r="BR831">
            <v>2475898</v>
          </cell>
          <cell r="BS831">
            <v>2424321</v>
          </cell>
          <cell r="BT831">
            <v>2922263</v>
          </cell>
          <cell r="BU831">
            <v>-77100</v>
          </cell>
          <cell r="BV831">
            <v>-3.1E-2</v>
          </cell>
          <cell r="BZ831"/>
          <cell r="CA831"/>
        </row>
        <row r="832">
          <cell r="R832" t="str">
            <v>DC</v>
          </cell>
          <cell r="S832" t="str">
            <v>Depósitos de la clientela</v>
          </cell>
          <cell r="T832"/>
          <cell r="U832"/>
          <cell r="V832"/>
          <cell r="W832"/>
          <cell r="AA832">
            <v>29135892</v>
          </cell>
          <cell r="AC832">
            <v>27830157</v>
          </cell>
          <cell r="AD832"/>
          <cell r="AE832">
            <v>26800734</v>
          </cell>
          <cell r="AF832">
            <v>27142386</v>
          </cell>
          <cell r="AG832">
            <v>27126418</v>
          </cell>
          <cell r="AH832">
            <v>27071301</v>
          </cell>
          <cell r="AI832">
            <v>27644539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27644539</v>
          </cell>
          <cell r="AQ832">
            <v>27644539</v>
          </cell>
          <cell r="AR832">
            <v>0</v>
          </cell>
          <cell r="AS832">
            <v>-27644539</v>
          </cell>
          <cell r="AT832">
            <v>-1</v>
          </cell>
          <cell r="AU832">
            <v>-27644539</v>
          </cell>
          <cell r="AV832">
            <v>-1</v>
          </cell>
          <cell r="AW832">
            <v>0</v>
          </cell>
          <cell r="AX832">
            <v>0</v>
          </cell>
          <cell r="AY832">
            <v>0</v>
          </cell>
          <cell r="AZ832">
            <v>0</v>
          </cell>
          <cell r="BA832">
            <v>0</v>
          </cell>
          <cell r="BB832">
            <v>0</v>
          </cell>
          <cell r="BC832">
            <v>0</v>
          </cell>
          <cell r="BD832">
            <v>0</v>
          </cell>
          <cell r="BE832">
            <v>0</v>
          </cell>
          <cell r="BF832">
            <v>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0</v>
          </cell>
          <cell r="BL832">
            <v>0</v>
          </cell>
          <cell r="BM832">
            <v>0</v>
          </cell>
          <cell r="BN832"/>
          <cell r="BO832"/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0</v>
          </cell>
          <cell r="BV832" t="e">
            <v>#DIV/0!</v>
          </cell>
          <cell r="BZ832"/>
          <cell r="CA832"/>
        </row>
        <row r="833">
          <cell r="R833" t="str">
            <v>DRVN</v>
          </cell>
          <cell r="S833" t="str">
            <v>Débitos representados por valores negociables</v>
          </cell>
          <cell r="T833"/>
          <cell r="U833"/>
          <cell r="V833"/>
          <cell r="W833"/>
          <cell r="AA833">
            <v>2758699</v>
          </cell>
          <cell r="AC833">
            <v>2262395</v>
          </cell>
          <cell r="AD833"/>
          <cell r="AE833">
            <v>2351789</v>
          </cell>
          <cell r="AF833">
            <v>2356413</v>
          </cell>
          <cell r="AG833">
            <v>2670541</v>
          </cell>
          <cell r="AH833">
            <v>2690475</v>
          </cell>
          <cell r="AI833">
            <v>2666045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2666045</v>
          </cell>
          <cell r="AQ833">
            <v>2666045</v>
          </cell>
          <cell r="AR833">
            <v>0</v>
          </cell>
          <cell r="AS833">
            <v>-2666045</v>
          </cell>
          <cell r="AT833">
            <v>-1</v>
          </cell>
          <cell r="AU833">
            <v>-2666045</v>
          </cell>
          <cell r="AV833">
            <v>-1</v>
          </cell>
          <cell r="AW833">
            <v>0</v>
          </cell>
          <cell r="AX833" t="e">
            <v>#DIV/0!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/>
          <cell r="BO833"/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 t="e">
            <v>#DIV/0!</v>
          </cell>
          <cell r="BZ833"/>
          <cell r="CA833"/>
        </row>
        <row r="834">
          <cell r="R834" t="str">
            <v>PS</v>
          </cell>
          <cell r="S834" t="str">
            <v>Pasivos subordinados</v>
          </cell>
          <cell r="T834"/>
          <cell r="U834"/>
          <cell r="V834"/>
          <cell r="W834"/>
          <cell r="AA834">
            <v>0</v>
          </cell>
          <cell r="AC834">
            <v>0</v>
          </cell>
          <cell r="AD834"/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0</v>
          </cell>
          <cell r="AR834">
            <v>0</v>
          </cell>
          <cell r="AS834">
            <v>0</v>
          </cell>
          <cell r="AT834">
            <v>0</v>
          </cell>
          <cell r="AU834">
            <v>0</v>
          </cell>
          <cell r="AV834">
            <v>0</v>
          </cell>
          <cell r="AW834">
            <v>0</v>
          </cell>
          <cell r="AX834">
            <v>0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  <cell r="BL834">
            <v>0</v>
          </cell>
          <cell r="BM834">
            <v>0</v>
          </cell>
          <cell r="BN834"/>
          <cell r="BO834"/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 t="e">
            <v>#DIV/0!</v>
          </cell>
          <cell r="BZ834"/>
          <cell r="CA834"/>
        </row>
        <row r="835">
          <cell r="R835" t="str">
            <v>AJDC</v>
          </cell>
          <cell r="S835" t="str">
            <v>Ajustes por valoración</v>
          </cell>
          <cell r="T835"/>
          <cell r="U835"/>
          <cell r="V835"/>
          <cell r="W835"/>
          <cell r="AA835">
            <v>69834</v>
          </cell>
          <cell r="AC835">
            <v>44667</v>
          </cell>
          <cell r="AD835"/>
          <cell r="AE835">
            <v>27045</v>
          </cell>
          <cell r="AF835">
            <v>26259</v>
          </cell>
          <cell r="AG835">
            <v>37409</v>
          </cell>
          <cell r="AH835">
            <v>49117</v>
          </cell>
          <cell r="AI835">
            <v>24960</v>
          </cell>
          <cell r="AJ835">
            <v>26449</v>
          </cell>
          <cell r="AK835">
            <v>38475</v>
          </cell>
          <cell r="AL835">
            <v>52000</v>
          </cell>
          <cell r="AM835">
            <v>20778</v>
          </cell>
          <cell r="AN835">
            <v>17314</v>
          </cell>
          <cell r="AO835">
            <v>19868</v>
          </cell>
          <cell r="AP835">
            <v>25981</v>
          </cell>
          <cell r="AQ835">
            <v>24566</v>
          </cell>
          <cell r="AR835">
            <v>20492</v>
          </cell>
          <cell r="AS835">
            <v>21954</v>
          </cell>
          <cell r="AT835">
            <v>26859</v>
          </cell>
          <cell r="AU835">
            <v>16928</v>
          </cell>
          <cell r="AV835">
            <v>12374</v>
          </cell>
          <cell r="AW835">
            <v>8709</v>
          </cell>
          <cell r="AX835">
            <v>12086</v>
          </cell>
          <cell r="AY835">
            <v>17929</v>
          </cell>
          <cell r="AZ835">
            <v>1675</v>
          </cell>
          <cell r="BA835">
            <v>-650</v>
          </cell>
          <cell r="BB835">
            <v>524</v>
          </cell>
          <cell r="BC835">
            <v>6379</v>
          </cell>
          <cell r="BD835">
            <v>21130</v>
          </cell>
          <cell r="BE835">
            <v>30775</v>
          </cell>
          <cell r="BF835">
            <v>69107</v>
          </cell>
          <cell r="BG835">
            <v>81553</v>
          </cell>
          <cell r="BH835">
            <v>80001</v>
          </cell>
          <cell r="BI835">
            <v>78680</v>
          </cell>
          <cell r="BJ835">
            <v>104053</v>
          </cell>
          <cell r="BK835">
            <v>113352</v>
          </cell>
          <cell r="BL835">
            <v>78103</v>
          </cell>
          <cell r="BM835">
            <v>88193</v>
          </cell>
          <cell r="BN835"/>
          <cell r="BO835"/>
          <cell r="BP835">
            <v>88193</v>
          </cell>
          <cell r="BQ835">
            <v>78680</v>
          </cell>
          <cell r="BR835">
            <v>113352</v>
          </cell>
          <cell r="BS835">
            <v>78103</v>
          </cell>
          <cell r="BT835">
            <v>81553</v>
          </cell>
          <cell r="BU835">
            <v>9513</v>
          </cell>
          <cell r="BV835">
            <v>0.121</v>
          </cell>
          <cell r="BZ835"/>
          <cell r="CA835"/>
        </row>
        <row r="836">
          <cell r="R836" t="str">
            <v>BCE</v>
          </cell>
          <cell r="S836" t="str">
            <v>Subastas BCE</v>
          </cell>
          <cell r="T836"/>
          <cell r="U836"/>
          <cell r="V836"/>
          <cell r="W836"/>
          <cell r="AA836">
            <v>3865204</v>
          </cell>
          <cell r="AC836">
            <v>5087000</v>
          </cell>
          <cell r="AD836"/>
          <cell r="AE836">
            <v>5087000</v>
          </cell>
          <cell r="AF836">
            <v>5071297</v>
          </cell>
          <cell r="AG836">
            <v>5066130</v>
          </cell>
          <cell r="AH836">
            <v>5060911</v>
          </cell>
          <cell r="AI836">
            <v>5055698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5055698</v>
          </cell>
          <cell r="AQ836">
            <v>5055698</v>
          </cell>
          <cell r="AR836">
            <v>0</v>
          </cell>
          <cell r="AS836">
            <v>-5055698</v>
          </cell>
          <cell r="AT836">
            <v>-1</v>
          </cell>
          <cell r="AU836">
            <v>-5055698</v>
          </cell>
          <cell r="AV836">
            <v>-1</v>
          </cell>
          <cell r="AW836">
            <v>0</v>
          </cell>
          <cell r="AX836">
            <v>0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0</v>
          </cell>
          <cell r="BJ836">
            <v>0</v>
          </cell>
          <cell r="BK836">
            <v>0</v>
          </cell>
          <cell r="BL836">
            <v>0</v>
          </cell>
          <cell r="BM836">
            <v>0</v>
          </cell>
          <cell r="BN836"/>
          <cell r="BO836"/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 t="e">
            <v>#DIV/0!</v>
          </cell>
          <cell r="BZ836"/>
          <cell r="CA836"/>
        </row>
        <row r="837">
          <cell r="BO837"/>
        </row>
        <row r="838">
          <cell r="BO838"/>
        </row>
        <row r="839">
          <cell r="R839" t="str">
            <v>ACT</v>
          </cell>
          <cell r="S839" t="str">
            <v>TOTAL ACTIVO</v>
          </cell>
          <cell r="T839"/>
          <cell r="U839"/>
          <cell r="V839"/>
          <cell r="W839"/>
          <cell r="AA839">
            <v>40461437</v>
          </cell>
          <cell r="AB839"/>
          <cell r="AC839">
            <v>39892718</v>
          </cell>
          <cell r="AD839"/>
          <cell r="AE839">
            <v>39166082</v>
          </cell>
          <cell r="AF839">
            <v>39593663</v>
          </cell>
          <cell r="AG839">
            <v>39943077</v>
          </cell>
          <cell r="AH839">
            <v>39910114</v>
          </cell>
          <cell r="AI839">
            <v>40507329</v>
          </cell>
          <cell r="AJ839">
            <v>41857368</v>
          </cell>
          <cell r="AK839">
            <v>42815704</v>
          </cell>
          <cell r="AL839">
            <v>42718227</v>
          </cell>
          <cell r="AM839">
            <v>44078805</v>
          </cell>
          <cell r="AN839">
            <v>44358209</v>
          </cell>
          <cell r="AO839">
            <v>45334985</v>
          </cell>
          <cell r="AP839">
            <v>45620963</v>
          </cell>
          <cell r="AQ839">
            <v>47406455</v>
          </cell>
          <cell r="AR839">
            <v>48183200</v>
          </cell>
          <cell r="AS839">
            <v>52725077</v>
          </cell>
          <cell r="AT839">
            <v>52690201</v>
          </cell>
          <cell r="AU839">
            <v>53617061</v>
          </cell>
          <cell r="AV839">
            <v>54793981</v>
          </cell>
          <cell r="AW839">
            <v>56380479</v>
          </cell>
          <cell r="AX839">
            <v>57594049</v>
          </cell>
          <cell r="AY839">
            <v>58513026</v>
          </cell>
          <cell r="AZ839">
            <v>59666236</v>
          </cell>
          <cell r="BA839">
            <v>62302777</v>
          </cell>
          <cell r="BB839">
            <v>63273138</v>
          </cell>
          <cell r="BC839">
            <v>62315697</v>
          </cell>
          <cell r="BD839">
            <v>62982277</v>
          </cell>
          <cell r="BE839">
            <v>61975200</v>
          </cell>
          <cell r="BF839">
            <v>60965266</v>
          </cell>
          <cell r="BG839">
            <v>60156442</v>
          </cell>
          <cell r="BH839">
            <v>60132099</v>
          </cell>
          <cell r="BI839">
            <v>60911165</v>
          </cell>
          <cell r="BJ839">
            <v>61139390</v>
          </cell>
          <cell r="BK839">
            <v>62203765</v>
          </cell>
          <cell r="BL839">
            <v>63019624</v>
          </cell>
          <cell r="BM839">
            <v>64539953</v>
          </cell>
          <cell r="BN839"/>
          <cell r="BO839"/>
          <cell r="BP839">
            <v>64539953</v>
          </cell>
          <cell r="BQ839">
            <v>60911165</v>
          </cell>
          <cell r="BR839">
            <v>62203765</v>
          </cell>
          <cell r="BS839">
            <v>63019624</v>
          </cell>
          <cell r="BT839">
            <v>60156442</v>
          </cell>
          <cell r="BU839">
            <v>3628788</v>
          </cell>
          <cell r="BV839">
            <v>0.06</v>
          </cell>
          <cell r="BZ839"/>
          <cell r="CA839"/>
        </row>
        <row r="840">
          <cell r="R840" t="str">
            <v>CS</v>
          </cell>
          <cell r="S840" t="str">
            <v>CAPITAL SOCIAL</v>
          </cell>
          <cell r="T840"/>
          <cell r="U840"/>
          <cell r="V840"/>
          <cell r="W840"/>
          <cell r="AA840">
            <v>2433797</v>
          </cell>
          <cell r="AC840">
            <v>2496024</v>
          </cell>
          <cell r="AD840"/>
          <cell r="AE840">
            <v>2535545</v>
          </cell>
          <cell r="AF840">
            <v>2585485</v>
          </cell>
          <cell r="AG840">
            <v>2598964</v>
          </cell>
          <cell r="AH840">
            <v>2591144</v>
          </cell>
          <cell r="AI840">
            <v>2602380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2602380</v>
          </cell>
          <cell r="AQ840">
            <v>2602380</v>
          </cell>
          <cell r="AR840">
            <v>0</v>
          </cell>
          <cell r="AS840">
            <v>-2602380</v>
          </cell>
          <cell r="AT840">
            <v>-3</v>
          </cell>
          <cell r="AU840">
            <v>-2602380</v>
          </cell>
          <cell r="AV840">
            <v>-3</v>
          </cell>
          <cell r="AW840">
            <v>0</v>
          </cell>
          <cell r="AX840" t="e">
            <v>#DIV/0!</v>
          </cell>
          <cell r="AY840">
            <v>0</v>
          </cell>
          <cell r="AZ840">
            <v>0</v>
          </cell>
          <cell r="BA840">
            <v>0</v>
          </cell>
          <cell r="BB840">
            <v>0</v>
          </cell>
          <cell r="BC840">
            <v>0</v>
          </cell>
          <cell r="BD840">
            <v>0</v>
          </cell>
          <cell r="BE840">
            <v>0</v>
          </cell>
          <cell r="BF840">
            <v>0</v>
          </cell>
          <cell r="BG840">
            <v>0</v>
          </cell>
          <cell r="BH840">
            <v>0</v>
          </cell>
          <cell r="BI840">
            <v>0</v>
          </cell>
          <cell r="BJ840">
            <v>0</v>
          </cell>
          <cell r="BK840">
            <v>0</v>
          </cell>
          <cell r="BL840">
            <v>0</v>
          </cell>
          <cell r="BM840">
            <v>0</v>
          </cell>
          <cell r="BN840"/>
          <cell r="BO840"/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0</v>
          </cell>
          <cell r="BV840" t="e">
            <v>#DIV/0!</v>
          </cell>
          <cell r="BZ840"/>
          <cell r="CA840"/>
        </row>
        <row r="841">
          <cell r="R841" t="str">
            <v>CSPE</v>
          </cell>
          <cell r="S841" t="str">
            <v>Capital</v>
          </cell>
          <cell r="T841"/>
          <cell r="U841"/>
          <cell r="V841"/>
          <cell r="W841"/>
          <cell r="AA841">
            <v>1052397</v>
          </cell>
          <cell r="AC841">
            <v>1045398</v>
          </cell>
          <cell r="AD841"/>
          <cell r="AE841">
            <v>1048978</v>
          </cell>
          <cell r="AF841">
            <v>1054028</v>
          </cell>
          <cell r="AG841">
            <v>1054028</v>
          </cell>
          <cell r="AH841">
            <v>1054028</v>
          </cell>
          <cell r="AI841">
            <v>1054028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1054028</v>
          </cell>
          <cell r="AQ841">
            <v>1054028</v>
          </cell>
          <cell r="AR841">
            <v>0</v>
          </cell>
          <cell r="AS841">
            <v>-1054028</v>
          </cell>
          <cell r="AT841">
            <v>-1</v>
          </cell>
          <cell r="AU841">
            <v>-1054028</v>
          </cell>
          <cell r="AV841">
            <v>-1</v>
          </cell>
          <cell r="AW841">
            <v>0</v>
          </cell>
          <cell r="AX841" t="e">
            <v>#DIV/0!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/>
          <cell r="BO841"/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 t="e">
            <v>#DIV/0!</v>
          </cell>
          <cell r="BZ841"/>
          <cell r="CA841"/>
        </row>
        <row r="842">
          <cell r="R842" t="str">
            <v>OIC</v>
          </cell>
          <cell r="S842" t="str">
            <v>otros instrumentos de capital</v>
          </cell>
          <cell r="T842"/>
          <cell r="U842"/>
          <cell r="V842"/>
          <cell r="W842"/>
          <cell r="AA842">
            <v>2365749</v>
          </cell>
          <cell r="AC842">
            <v>2427975</v>
          </cell>
          <cell r="AD842"/>
          <cell r="AE842">
            <v>2463916</v>
          </cell>
          <cell r="AF842">
            <v>2508806</v>
          </cell>
          <cell r="AG842">
            <v>2522285</v>
          </cell>
          <cell r="AH842">
            <v>2514465</v>
          </cell>
          <cell r="AI842">
            <v>2525701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2525701</v>
          </cell>
          <cell r="AQ842">
            <v>2525701</v>
          </cell>
          <cell r="AR842">
            <v>0</v>
          </cell>
          <cell r="AS842">
            <v>-2525701</v>
          </cell>
          <cell r="AT842">
            <v>-1</v>
          </cell>
          <cell r="AU842">
            <v>-2525701</v>
          </cell>
          <cell r="AV842">
            <v>-1</v>
          </cell>
          <cell r="AW842">
            <v>0</v>
          </cell>
          <cell r="AX842" t="e">
            <v>#DIV/0!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/>
          <cell r="BO842"/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 t="e">
            <v>#DIV/0!</v>
          </cell>
          <cell r="BZ842"/>
          <cell r="CA842"/>
        </row>
        <row r="843">
          <cell r="R843" t="str">
            <v>VP</v>
          </cell>
          <cell r="S843" t="str">
            <v>Valores propios</v>
          </cell>
          <cell r="T843"/>
          <cell r="U843"/>
          <cell r="V843"/>
          <cell r="W843"/>
          <cell r="AA843">
            <v>-984349</v>
          </cell>
          <cell r="AC843">
            <v>-977349</v>
          </cell>
          <cell r="AD843"/>
          <cell r="AE843">
            <v>-977349</v>
          </cell>
          <cell r="AF843">
            <v>-977349</v>
          </cell>
          <cell r="AG843">
            <v>-977349</v>
          </cell>
          <cell r="AH843">
            <v>-977349</v>
          </cell>
          <cell r="AI843">
            <v>-977349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-977349</v>
          </cell>
          <cell r="AQ843">
            <v>-977349</v>
          </cell>
          <cell r="AR843">
            <v>0</v>
          </cell>
          <cell r="AS843">
            <v>977349</v>
          </cell>
          <cell r="AT843">
            <v>-1</v>
          </cell>
          <cell r="AU843">
            <v>977349</v>
          </cell>
          <cell r="AV843">
            <v>-1</v>
          </cell>
          <cell r="AW843">
            <v>0</v>
          </cell>
          <cell r="AX843" t="e">
            <v>#DIV/0!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/>
          <cell r="BO843"/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 t="e">
            <v>#DIV/0!</v>
          </cell>
          <cell r="BZ843"/>
          <cell r="CA843"/>
        </row>
        <row r="844">
          <cell r="BO844"/>
        </row>
        <row r="845">
          <cell r="S845"/>
          <cell r="T845"/>
          <cell r="U845"/>
          <cell r="V845"/>
          <cell r="W845"/>
          <cell r="AA845">
            <v>43382</v>
          </cell>
          <cell r="AB845"/>
          <cell r="AC845"/>
          <cell r="AD845"/>
          <cell r="AE845"/>
          <cell r="AF845"/>
          <cell r="AG845"/>
          <cell r="AH845"/>
          <cell r="AI845"/>
          <cell r="AJ845"/>
          <cell r="AK845"/>
          <cell r="AL845"/>
          <cell r="AM845"/>
          <cell r="AN845"/>
          <cell r="AO845"/>
          <cell r="AP845"/>
          <cell r="AQ845"/>
          <cell r="AR845"/>
          <cell r="AS845"/>
          <cell r="AT845"/>
          <cell r="AU845"/>
          <cell r="AV845"/>
          <cell r="AW845"/>
          <cell r="AX845"/>
          <cell r="AY845"/>
          <cell r="AZ845"/>
          <cell r="BA845"/>
          <cell r="BB845"/>
          <cell r="BC845"/>
          <cell r="BD845"/>
          <cell r="BE845"/>
          <cell r="BF845"/>
          <cell r="BG845"/>
          <cell r="BH845"/>
          <cell r="BI845"/>
          <cell r="BJ845"/>
          <cell r="BK845"/>
          <cell r="BL845"/>
          <cell r="BM845"/>
          <cell r="BN845"/>
          <cell r="BO845"/>
        </row>
        <row r="846">
          <cell r="S846" t="str">
            <v>ajustes valoración recursos de balance</v>
          </cell>
          <cell r="T846"/>
          <cell r="U846"/>
          <cell r="V846"/>
          <cell r="W846"/>
          <cell r="AA846">
            <v>69834</v>
          </cell>
          <cell r="AC846">
            <v>44667</v>
          </cell>
          <cell r="AD846"/>
          <cell r="AE846">
            <v>27045</v>
          </cell>
          <cell r="AF846">
            <v>26259</v>
          </cell>
          <cell r="AG846">
            <v>37409</v>
          </cell>
          <cell r="AH846">
            <v>49117</v>
          </cell>
          <cell r="AI846">
            <v>24960</v>
          </cell>
          <cell r="AJ846">
            <v>26449</v>
          </cell>
          <cell r="AK846">
            <v>38475</v>
          </cell>
          <cell r="AL846">
            <v>52000</v>
          </cell>
          <cell r="AM846">
            <v>20778</v>
          </cell>
          <cell r="AN846">
            <v>17314</v>
          </cell>
          <cell r="AO846">
            <v>19868</v>
          </cell>
          <cell r="AP846">
            <v>25981</v>
          </cell>
          <cell r="AQ846">
            <v>24566</v>
          </cell>
          <cell r="AR846">
            <v>20492</v>
          </cell>
          <cell r="AS846">
            <v>21954</v>
          </cell>
          <cell r="AT846">
            <v>26859</v>
          </cell>
          <cell r="AU846">
            <v>16928</v>
          </cell>
          <cell r="AV846">
            <v>12374</v>
          </cell>
          <cell r="AW846">
            <v>8709</v>
          </cell>
          <cell r="AX846">
            <v>12086</v>
          </cell>
          <cell r="AY846">
            <v>17929</v>
          </cell>
          <cell r="AZ846">
            <v>1675</v>
          </cell>
          <cell r="BA846">
            <v>-650</v>
          </cell>
          <cell r="BB846">
            <v>524</v>
          </cell>
          <cell r="BC846">
            <v>6379</v>
          </cell>
          <cell r="BD846">
            <v>21130</v>
          </cell>
          <cell r="BE846">
            <v>30775</v>
          </cell>
          <cell r="BF846">
            <v>69107</v>
          </cell>
          <cell r="BG846">
            <v>81553</v>
          </cell>
          <cell r="BH846">
            <v>80001</v>
          </cell>
          <cell r="BI846">
            <v>78680</v>
          </cell>
          <cell r="BJ846">
            <v>104053</v>
          </cell>
          <cell r="BK846">
            <v>113352</v>
          </cell>
          <cell r="BL846">
            <v>78103</v>
          </cell>
          <cell r="BM846">
            <v>88193</v>
          </cell>
          <cell r="BN846"/>
          <cell r="BO846"/>
          <cell r="BP846">
            <v>88193</v>
          </cell>
          <cell r="BQ846">
            <v>78680</v>
          </cell>
          <cell r="BR846">
            <v>113352</v>
          </cell>
          <cell r="BS846">
            <v>78103</v>
          </cell>
          <cell r="BT846">
            <v>81553</v>
          </cell>
          <cell r="BU846">
            <v>9513</v>
          </cell>
          <cell r="BV846">
            <v>0.121</v>
          </cell>
          <cell r="BZ846"/>
          <cell r="CA846"/>
        </row>
        <row r="847">
          <cell r="S847" t="str">
            <v>Depósitos de la clientela</v>
          </cell>
          <cell r="T847"/>
          <cell r="U847"/>
          <cell r="V847"/>
          <cell r="W847"/>
          <cell r="AA847">
            <v>43534</v>
          </cell>
          <cell r="AC847">
            <v>16021</v>
          </cell>
          <cell r="AD847"/>
          <cell r="AE847">
            <v>9777</v>
          </cell>
          <cell r="AF847">
            <v>6603</v>
          </cell>
          <cell r="AG847">
            <v>5902</v>
          </cell>
          <cell r="AH847">
            <v>5465</v>
          </cell>
          <cell r="AI847">
            <v>4860</v>
          </cell>
          <cell r="AJ847">
            <v>3938</v>
          </cell>
          <cell r="AK847">
            <v>3843</v>
          </cell>
          <cell r="AL847">
            <v>3994</v>
          </cell>
          <cell r="AM847">
            <v>817</v>
          </cell>
          <cell r="AN847">
            <v>751</v>
          </cell>
          <cell r="AO847">
            <v>1603</v>
          </cell>
          <cell r="AP847">
            <v>1567</v>
          </cell>
          <cell r="AQ847">
            <v>1499</v>
          </cell>
          <cell r="AR847">
            <v>783</v>
          </cell>
          <cell r="AS847">
            <v>544</v>
          </cell>
          <cell r="AT847">
            <v>-607</v>
          </cell>
          <cell r="AU847">
            <v>-1474</v>
          </cell>
          <cell r="AV847">
            <v>-460</v>
          </cell>
          <cell r="AW847">
            <v>-3585</v>
          </cell>
          <cell r="AX847">
            <v>-4063</v>
          </cell>
          <cell r="AY847">
            <v>-2147</v>
          </cell>
          <cell r="AZ847">
            <v>-3525</v>
          </cell>
          <cell r="BA847">
            <v>-2871</v>
          </cell>
          <cell r="BB847">
            <v>-2730</v>
          </cell>
          <cell r="BC847">
            <v>2038</v>
          </cell>
          <cell r="BD847">
            <v>12609</v>
          </cell>
          <cell r="BE847">
            <v>22625</v>
          </cell>
          <cell r="BF847">
            <v>49444</v>
          </cell>
          <cell r="BG847">
            <v>55975</v>
          </cell>
          <cell r="BH847">
            <v>58491</v>
          </cell>
          <cell r="BI847">
            <v>63895</v>
          </cell>
          <cell r="BJ847">
            <v>73749</v>
          </cell>
          <cell r="BK847">
            <v>69220</v>
          </cell>
          <cell r="BL847">
            <v>54967</v>
          </cell>
          <cell r="BM847">
            <v>41731</v>
          </cell>
          <cell r="BN847"/>
          <cell r="BO847"/>
          <cell r="BP847">
            <v>41731</v>
          </cell>
          <cell r="BQ847">
            <v>63895</v>
          </cell>
          <cell r="BR847">
            <v>69220</v>
          </cell>
          <cell r="BS847">
            <v>54967</v>
          </cell>
          <cell r="BT847">
            <v>55975</v>
          </cell>
          <cell r="BU847">
            <v>-22164</v>
          </cell>
          <cell r="BV847">
            <v>-0.34699999999999998</v>
          </cell>
          <cell r="BZ847"/>
          <cell r="CA847"/>
        </row>
        <row r="848">
          <cell r="S848" t="str">
            <v>Débitos representados por valores negociables</v>
          </cell>
          <cell r="T848"/>
          <cell r="U848"/>
          <cell r="V848"/>
          <cell r="W848"/>
          <cell r="AA848">
            <v>26300</v>
          </cell>
          <cell r="AC848">
            <v>28646</v>
          </cell>
          <cell r="AD848"/>
          <cell r="AE848">
            <v>17268</v>
          </cell>
          <cell r="AF848">
            <v>19656</v>
          </cell>
          <cell r="AG848">
            <v>31507</v>
          </cell>
          <cell r="AH848">
            <v>43652</v>
          </cell>
          <cell r="AI848">
            <v>20100</v>
          </cell>
          <cell r="AJ848">
            <v>22511</v>
          </cell>
          <cell r="AK848">
            <v>34632</v>
          </cell>
          <cell r="AL848">
            <v>48006</v>
          </cell>
          <cell r="AM848">
            <v>19961</v>
          </cell>
          <cell r="AN848">
            <v>16563</v>
          </cell>
          <cell r="AO848">
            <v>18265</v>
          </cell>
          <cell r="AP848">
            <v>24414</v>
          </cell>
          <cell r="AQ848">
            <v>23067</v>
          </cell>
          <cell r="AR848">
            <v>19709</v>
          </cell>
          <cell r="AS848">
            <v>21410</v>
          </cell>
          <cell r="AT848">
            <v>27466</v>
          </cell>
          <cell r="AU848">
            <v>18402</v>
          </cell>
          <cell r="AV848">
            <v>12834</v>
          </cell>
          <cell r="AW848">
            <v>12294</v>
          </cell>
          <cell r="AX848">
            <v>16149</v>
          </cell>
          <cell r="AY848">
            <v>20076</v>
          </cell>
          <cell r="AZ848">
            <v>5200</v>
          </cell>
          <cell r="BA848">
            <v>2221</v>
          </cell>
          <cell r="BB848">
            <v>3254</v>
          </cell>
          <cell r="BC848">
            <v>4341</v>
          </cell>
          <cell r="BD848">
            <v>8521</v>
          </cell>
          <cell r="BE848">
            <v>8150</v>
          </cell>
          <cell r="BF848">
            <v>19663</v>
          </cell>
          <cell r="BG848">
            <v>25578</v>
          </cell>
          <cell r="BH848">
            <v>21510</v>
          </cell>
          <cell r="BI848">
            <v>14785</v>
          </cell>
          <cell r="BJ848">
            <v>30304</v>
          </cell>
          <cell r="BK848">
            <v>44132</v>
          </cell>
          <cell r="BL848">
            <v>23136</v>
          </cell>
          <cell r="BM848">
            <v>46462</v>
          </cell>
          <cell r="BN848"/>
          <cell r="BO848"/>
          <cell r="BP848">
            <v>46462</v>
          </cell>
          <cell r="BQ848">
            <v>14785</v>
          </cell>
          <cell r="BR848">
            <v>44132</v>
          </cell>
          <cell r="BS848">
            <v>23136</v>
          </cell>
          <cell r="BT848">
            <v>25578</v>
          </cell>
          <cell r="BU848">
            <v>31677</v>
          </cell>
          <cell r="BV848">
            <v>2.1429999999999998</v>
          </cell>
          <cell r="BZ848"/>
          <cell r="CA848"/>
        </row>
        <row r="849">
          <cell r="S849" t="str">
            <v>Pasivos subordinados</v>
          </cell>
          <cell r="T849"/>
          <cell r="U849"/>
          <cell r="V849"/>
          <cell r="W849"/>
          <cell r="AA849">
            <v>0</v>
          </cell>
          <cell r="AC849">
            <v>0</v>
          </cell>
          <cell r="AD849"/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0</v>
          </cell>
          <cell r="AR849">
            <v>0</v>
          </cell>
          <cell r="AS849">
            <v>0</v>
          </cell>
          <cell r="AT849">
            <v>0</v>
          </cell>
          <cell r="AU849">
            <v>0</v>
          </cell>
          <cell r="AV849">
            <v>0</v>
          </cell>
          <cell r="AW849">
            <v>0</v>
          </cell>
          <cell r="AX849">
            <v>0</v>
          </cell>
          <cell r="AY849">
            <v>0</v>
          </cell>
          <cell r="AZ849">
            <v>0</v>
          </cell>
          <cell r="BA849">
            <v>0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0</v>
          </cell>
          <cell r="BM849">
            <v>0</v>
          </cell>
          <cell r="BN849"/>
          <cell r="BO849"/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 t="e">
            <v>#DIV/0!</v>
          </cell>
          <cell r="BZ849"/>
          <cell r="CA849"/>
        </row>
        <row r="850">
          <cell r="S850"/>
          <cell r="T850"/>
          <cell r="U850"/>
          <cell r="V850"/>
          <cell r="W850"/>
          <cell r="AA850">
            <v>48268</v>
          </cell>
          <cell r="AC850">
            <v>19226</v>
          </cell>
          <cell r="AD850"/>
          <cell r="AE850">
            <v>12984</v>
          </cell>
          <cell r="AF850">
            <v>9831</v>
          </cell>
          <cell r="AG850">
            <v>9126</v>
          </cell>
          <cell r="AH850">
            <v>8678</v>
          </cell>
          <cell r="AI850">
            <v>8070</v>
          </cell>
          <cell r="AJ850">
            <v>7148</v>
          </cell>
          <cell r="AK850">
            <v>7060</v>
          </cell>
          <cell r="AL850">
            <v>7193</v>
          </cell>
          <cell r="AM850">
            <v>944</v>
          </cell>
          <cell r="AN850">
            <v>949</v>
          </cell>
          <cell r="AO850">
            <v>1790</v>
          </cell>
          <cell r="AP850">
            <v>1784</v>
          </cell>
          <cell r="AQ850">
            <v>1724</v>
          </cell>
          <cell r="AR850">
            <v>1041</v>
          </cell>
          <cell r="AS850">
            <v>780</v>
          </cell>
          <cell r="AT850">
            <v>-403</v>
          </cell>
          <cell r="AU850">
            <v>-1278</v>
          </cell>
          <cell r="AV850">
            <v>-230</v>
          </cell>
          <cell r="AW850">
            <v>-3483</v>
          </cell>
          <cell r="AX850">
            <v>-3884</v>
          </cell>
          <cell r="AY850">
            <v>-1942</v>
          </cell>
          <cell r="AZ850">
            <v>-3256</v>
          </cell>
          <cell r="BA850">
            <v>-2695</v>
          </cell>
          <cell r="BB850">
            <v>-2565</v>
          </cell>
          <cell r="BC850">
            <v>2144</v>
          </cell>
          <cell r="BD850">
            <v>12659</v>
          </cell>
          <cell r="BE850">
            <v>22410</v>
          </cell>
          <cell r="BF850">
            <v>49137</v>
          </cell>
          <cell r="BG850">
            <v>55574</v>
          </cell>
          <cell r="BH850">
            <v>58099</v>
          </cell>
          <cell r="BI850">
            <v>63569</v>
          </cell>
          <cell r="BJ850">
            <v>73446</v>
          </cell>
          <cell r="BK850">
            <v>68908</v>
          </cell>
          <cell r="BL850">
            <v>54967</v>
          </cell>
          <cell r="BM850">
            <v>41731</v>
          </cell>
          <cell r="BN850"/>
          <cell r="BO850"/>
        </row>
        <row r="851">
          <cell r="S851"/>
          <cell r="T851"/>
          <cell r="U851"/>
          <cell r="V851"/>
          <cell r="W851"/>
          <cell r="AA851"/>
          <cell r="AC851"/>
          <cell r="AD851"/>
          <cell r="AE851"/>
          <cell r="AF851"/>
          <cell r="AG851"/>
          <cell r="AH851"/>
          <cell r="AI851"/>
          <cell r="AJ851"/>
          <cell r="AK851"/>
          <cell r="AL851"/>
          <cell r="AM851"/>
          <cell r="AN851"/>
          <cell r="AO851"/>
          <cell r="AP851"/>
          <cell r="AQ851"/>
          <cell r="AR851"/>
          <cell r="AS851"/>
          <cell r="AT851"/>
          <cell r="AU851"/>
          <cell r="AV851"/>
          <cell r="AW851"/>
          <cell r="AX851"/>
          <cell r="AY851"/>
          <cell r="AZ851"/>
          <cell r="BA851"/>
          <cell r="BB851"/>
          <cell r="BC851"/>
          <cell r="BD851"/>
          <cell r="BE851"/>
          <cell r="BF851"/>
          <cell r="BG851"/>
          <cell r="BH851"/>
          <cell r="BI851"/>
          <cell r="BJ851"/>
          <cell r="BK851"/>
          <cell r="BL851"/>
          <cell r="BM851"/>
          <cell r="BN851"/>
          <cell r="BO851"/>
        </row>
        <row r="852">
          <cell r="S852"/>
          <cell r="T852"/>
          <cell r="U852"/>
          <cell r="V852"/>
          <cell r="W852"/>
          <cell r="AA852">
            <v>-975248</v>
          </cell>
          <cell r="AC852">
            <v>-745167</v>
          </cell>
          <cell r="AD852"/>
          <cell r="AE852">
            <v>-757409</v>
          </cell>
          <cell r="AF852">
            <v>-766116</v>
          </cell>
          <cell r="AG852">
            <v>-680063</v>
          </cell>
          <cell r="AH852">
            <v>-749724</v>
          </cell>
          <cell r="AI852">
            <v>-699915</v>
          </cell>
          <cell r="AJ852">
            <v>-784809</v>
          </cell>
          <cell r="AK852">
            <v>-1359549</v>
          </cell>
          <cell r="AL852">
            <v>-1247094</v>
          </cell>
          <cell r="AM852">
            <v>-1994447</v>
          </cell>
          <cell r="AN852">
            <v>-1794602</v>
          </cell>
          <cell r="AO852">
            <v>-2299418</v>
          </cell>
          <cell r="AP852">
            <v>-2432543</v>
          </cell>
          <cell r="AQ852">
            <v>-3533460</v>
          </cell>
          <cell r="AR852">
            <v>-2749237</v>
          </cell>
          <cell r="AS852">
            <v>-1595126</v>
          </cell>
          <cell r="AT852">
            <v>-830256</v>
          </cell>
          <cell r="AU852">
            <v>-863923</v>
          </cell>
          <cell r="AV852">
            <v>-866755</v>
          </cell>
          <cell r="AW852">
            <v>-803027</v>
          </cell>
          <cell r="AX852">
            <v>-1309038</v>
          </cell>
          <cell r="AY852">
            <v>-1339015</v>
          </cell>
          <cell r="AZ852">
            <v>-1286534</v>
          </cell>
          <cell r="BA852">
            <v>-1254690</v>
          </cell>
          <cell r="BB852">
            <v>-1971489</v>
          </cell>
          <cell r="BC852">
            <v>-3151969</v>
          </cell>
          <cell r="BD852">
            <v>-3834182</v>
          </cell>
          <cell r="BE852">
            <v>-3324150</v>
          </cell>
          <cell r="BF852">
            <v>-4219727</v>
          </cell>
          <cell r="BG852">
            <v>-5448241</v>
          </cell>
          <cell r="BH852">
            <v>-6142300</v>
          </cell>
          <cell r="BI852">
            <v>-4697071</v>
          </cell>
          <cell r="BJ852">
            <v>-4807893</v>
          </cell>
          <cell r="BK852">
            <v>-4322422</v>
          </cell>
          <cell r="BL852">
            <v>-4575506</v>
          </cell>
          <cell r="BM852">
            <v>-4256942</v>
          </cell>
          <cell r="BN852"/>
          <cell r="BO852"/>
        </row>
        <row r="853">
          <cell r="S853" t="str">
            <v>Recursos mayoristas</v>
          </cell>
          <cell r="T853"/>
          <cell r="U853"/>
          <cell r="V853"/>
          <cell r="W853"/>
          <cell r="AA853">
            <v>10421126</v>
          </cell>
          <cell r="AB853">
            <v>0</v>
          </cell>
          <cell r="AC853">
            <v>9536664</v>
          </cell>
          <cell r="AD853"/>
          <cell r="AE853">
            <v>8886113</v>
          </cell>
          <cell r="AF853">
            <v>8919826</v>
          </cell>
          <cell r="AG853">
            <v>8504635</v>
          </cell>
          <cell r="AH853">
            <v>8477846</v>
          </cell>
          <cell r="AI853">
            <v>9425388</v>
          </cell>
          <cell r="AJ853">
            <v>10683559</v>
          </cell>
          <cell r="AK853">
            <v>9685049</v>
          </cell>
          <cell r="AL853">
            <v>9583335</v>
          </cell>
          <cell r="AM853">
            <v>9482388</v>
          </cell>
          <cell r="AN853">
            <v>9205736</v>
          </cell>
          <cell r="AO853">
            <v>8751283</v>
          </cell>
          <cell r="AP853">
            <v>8614931</v>
          </cell>
          <cell r="AQ853">
            <v>9055625</v>
          </cell>
          <cell r="AR853">
            <v>9624242</v>
          </cell>
          <cell r="AS853">
            <v>13219624</v>
          </cell>
          <cell r="AT853">
            <v>12508089</v>
          </cell>
          <cell r="AU853">
            <v>12989421</v>
          </cell>
          <cell r="AV853">
            <v>12582887</v>
          </cell>
          <cell r="AW853">
            <v>12766750</v>
          </cell>
          <cell r="AX853">
            <v>12719316</v>
          </cell>
          <cell r="AY853">
            <v>13152590</v>
          </cell>
          <cell r="AZ853">
            <v>11804832</v>
          </cell>
          <cell r="BA853">
            <v>11879792</v>
          </cell>
          <cell r="BB853">
            <v>12173603</v>
          </cell>
          <cell r="BC853">
            <v>10583127</v>
          </cell>
          <cell r="BD853">
            <v>9744163</v>
          </cell>
          <cell r="BE853">
            <v>7513576</v>
          </cell>
          <cell r="BF853">
            <v>4805488</v>
          </cell>
          <cell r="BG853">
            <v>2922263</v>
          </cell>
          <cell r="BH853">
            <v>2538208</v>
          </cell>
          <cell r="BI853">
            <v>2525606</v>
          </cell>
          <cell r="BJ853">
            <v>2535215</v>
          </cell>
          <cell r="BK853">
            <v>2475898</v>
          </cell>
          <cell r="BL853">
            <v>2424321</v>
          </cell>
          <cell r="BM853">
            <v>2448506</v>
          </cell>
          <cell r="BN853"/>
          <cell r="BO853"/>
          <cell r="BP853">
            <v>2448506</v>
          </cell>
          <cell r="BQ853">
            <v>2525606</v>
          </cell>
          <cell r="BR853">
            <v>2475898</v>
          </cell>
          <cell r="BS853">
            <v>2424321</v>
          </cell>
          <cell r="BT853">
            <v>2922263</v>
          </cell>
          <cell r="BU853">
            <v>-77100</v>
          </cell>
          <cell r="BV853">
            <v>-3.1E-2</v>
          </cell>
          <cell r="BZ853"/>
          <cell r="CA853"/>
        </row>
        <row r="854">
          <cell r="R854" t="str">
            <v>omm</v>
          </cell>
          <cell r="S854" t="str">
            <v>Operaciones mercado monetario</v>
          </cell>
          <cell r="T854"/>
          <cell r="U854"/>
          <cell r="V854"/>
          <cell r="W854"/>
          <cell r="AA854">
            <v>1910526</v>
          </cell>
          <cell r="AC854">
            <v>1290027</v>
          </cell>
          <cell r="AD854"/>
          <cell r="AE854">
            <v>614302</v>
          </cell>
          <cell r="AF854">
            <v>700329</v>
          </cell>
          <cell r="AG854">
            <v>0</v>
          </cell>
          <cell r="AH854">
            <v>0</v>
          </cell>
          <cell r="AI854">
            <v>998666</v>
          </cell>
          <cell r="AJ854">
            <v>2273540</v>
          </cell>
          <cell r="AK854">
            <v>809578</v>
          </cell>
          <cell r="AL854">
            <v>711789</v>
          </cell>
          <cell r="AM854">
            <v>1073235</v>
          </cell>
          <cell r="AN854">
            <v>815611</v>
          </cell>
          <cell r="AO854">
            <v>430382</v>
          </cell>
          <cell r="AP854">
            <v>334283</v>
          </cell>
          <cell r="AQ854">
            <v>813269</v>
          </cell>
          <cell r="AR854">
            <v>818471</v>
          </cell>
          <cell r="AS854">
            <v>636781</v>
          </cell>
          <cell r="AT854">
            <v>0</v>
          </cell>
          <cell r="AU854">
            <v>1281314</v>
          </cell>
          <cell r="AV854">
            <v>0</v>
          </cell>
          <cell r="AW854">
            <v>0</v>
          </cell>
          <cell r="AX854">
            <v>0</v>
          </cell>
          <cell r="AY854">
            <v>544695</v>
          </cell>
          <cell r="AZ854">
            <v>0</v>
          </cell>
          <cell r="BA854">
            <v>157160</v>
          </cell>
          <cell r="BB854">
            <v>512993</v>
          </cell>
          <cell r="BC854">
            <v>2545781</v>
          </cell>
          <cell r="BD854">
            <v>1330011</v>
          </cell>
          <cell r="BE854">
            <v>475041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  <cell r="BL854">
            <v>0</v>
          </cell>
          <cell r="BM854">
            <v>0</v>
          </cell>
          <cell r="BN854"/>
          <cell r="BO854"/>
          <cell r="BP854">
            <v>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 t="e">
            <v>#DIV/0!</v>
          </cell>
          <cell r="BZ854"/>
          <cell r="CA854"/>
        </row>
        <row r="855">
          <cell r="R855" t="str">
            <v>ch</v>
          </cell>
          <cell r="S855" t="str">
            <v>Cedulas hipotecarias</v>
          </cell>
          <cell r="T855"/>
          <cell r="U855"/>
          <cell r="V855"/>
          <cell r="W855"/>
          <cell r="AA855">
            <v>800000</v>
          </cell>
          <cell r="AC855">
            <v>0</v>
          </cell>
          <cell r="AD855"/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0</v>
          </cell>
          <cell r="AR855">
            <v>0</v>
          </cell>
          <cell r="AS855">
            <v>0</v>
          </cell>
          <cell r="AT855">
            <v>0</v>
          </cell>
          <cell r="AU855">
            <v>0</v>
          </cell>
          <cell r="AV855">
            <v>0</v>
          </cell>
          <cell r="AW855">
            <v>0</v>
          </cell>
          <cell r="AX855">
            <v>0</v>
          </cell>
          <cell r="AY855">
            <v>0</v>
          </cell>
          <cell r="AZ855">
            <v>0</v>
          </cell>
          <cell r="BA855">
            <v>0</v>
          </cell>
          <cell r="BB855">
            <v>0</v>
          </cell>
          <cell r="BC855">
            <v>0</v>
          </cell>
          <cell r="BD855">
            <v>0</v>
          </cell>
          <cell r="BE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0</v>
          </cell>
          <cell r="BJ855">
            <v>0</v>
          </cell>
          <cell r="BK855">
            <v>0</v>
          </cell>
          <cell r="BL855">
            <v>0</v>
          </cell>
          <cell r="BM855">
            <v>0</v>
          </cell>
          <cell r="BN855"/>
          <cell r="BO855"/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 t="e">
            <v>#DIV/0!</v>
          </cell>
          <cell r="BZ855"/>
          <cell r="CA855"/>
        </row>
        <row r="856">
          <cell r="R856" t="str">
            <v>pe</v>
          </cell>
          <cell r="S856" t="str">
            <v>Participaciones emitidas</v>
          </cell>
          <cell r="T856"/>
          <cell r="U856"/>
          <cell r="V856"/>
          <cell r="W856"/>
          <cell r="AA856">
            <v>1061473</v>
          </cell>
          <cell r="AC856">
            <v>895072</v>
          </cell>
          <cell r="AD856"/>
          <cell r="AE856">
            <v>830626</v>
          </cell>
          <cell r="AF856">
            <v>788751</v>
          </cell>
          <cell r="AG856">
            <v>764740</v>
          </cell>
          <cell r="AH856">
            <v>723247</v>
          </cell>
          <cell r="AI856">
            <v>702287</v>
          </cell>
          <cell r="AJ856">
            <v>681454</v>
          </cell>
          <cell r="AK856">
            <v>656718</v>
          </cell>
          <cell r="AL856">
            <v>636405</v>
          </cell>
          <cell r="AM856">
            <v>958743</v>
          </cell>
          <cell r="AN856">
            <v>939760</v>
          </cell>
          <cell r="AO856">
            <v>889711</v>
          </cell>
          <cell r="AP856">
            <v>845939</v>
          </cell>
          <cell r="AQ856">
            <v>792997</v>
          </cell>
          <cell r="AR856">
            <v>745123</v>
          </cell>
          <cell r="AS856">
            <v>710099</v>
          </cell>
          <cell r="AT856">
            <v>633283</v>
          </cell>
          <cell r="AU856">
            <v>599657</v>
          </cell>
          <cell r="AV856">
            <v>563596</v>
          </cell>
          <cell r="AW856">
            <v>528334</v>
          </cell>
          <cell r="AX856">
            <v>501676</v>
          </cell>
          <cell r="AY856">
            <v>447792</v>
          </cell>
          <cell r="AZ856">
            <v>421853</v>
          </cell>
          <cell r="BA856">
            <v>401158</v>
          </cell>
          <cell r="BB856">
            <v>378320</v>
          </cell>
          <cell r="BC856">
            <v>355213</v>
          </cell>
          <cell r="BD856">
            <v>326136</v>
          </cell>
          <cell r="BE856">
            <v>305334</v>
          </cell>
          <cell r="BF856">
            <v>246191</v>
          </cell>
          <cell r="BG856">
            <v>230397</v>
          </cell>
          <cell r="BH856">
            <v>215444</v>
          </cell>
          <cell r="BI856">
            <v>201444</v>
          </cell>
          <cell r="BJ856">
            <v>187444</v>
          </cell>
          <cell r="BK856">
            <v>137706</v>
          </cell>
          <cell r="BL856">
            <v>99202</v>
          </cell>
          <cell r="BM856">
            <v>91228</v>
          </cell>
          <cell r="BN856"/>
          <cell r="BO856"/>
          <cell r="BP856">
            <v>91228</v>
          </cell>
          <cell r="BQ856">
            <v>201444</v>
          </cell>
          <cell r="BR856">
            <v>137706</v>
          </cell>
          <cell r="BS856">
            <v>99202</v>
          </cell>
          <cell r="BT856">
            <v>230397</v>
          </cell>
          <cell r="BU856">
            <v>-110216</v>
          </cell>
          <cell r="BV856">
            <v>-0.54700000000000004</v>
          </cell>
          <cell r="BZ856"/>
          <cell r="CA856"/>
        </row>
        <row r="857">
          <cell r="R857" t="str">
            <v>pg</v>
          </cell>
          <cell r="S857" t="str">
            <v>Pagarés</v>
          </cell>
          <cell r="T857"/>
          <cell r="U857"/>
          <cell r="V857"/>
          <cell r="W857"/>
          <cell r="AA857">
            <v>0</v>
          </cell>
          <cell r="AC857">
            <v>0</v>
          </cell>
          <cell r="AD857"/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0</v>
          </cell>
          <cell r="AR857">
            <v>0</v>
          </cell>
          <cell r="AS857">
            <v>0</v>
          </cell>
          <cell r="AT857">
            <v>0</v>
          </cell>
          <cell r="AU857">
            <v>0</v>
          </cell>
          <cell r="AV857">
            <v>0</v>
          </cell>
          <cell r="AW857">
            <v>0</v>
          </cell>
          <cell r="AX857">
            <v>0</v>
          </cell>
          <cell r="AY857">
            <v>0</v>
          </cell>
          <cell r="AZ857">
            <v>0</v>
          </cell>
          <cell r="BA857">
            <v>0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0</v>
          </cell>
          <cell r="BM857">
            <v>0</v>
          </cell>
          <cell r="BN857"/>
          <cell r="BO857"/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 t="e">
            <v>#DIV/0!</v>
          </cell>
          <cell r="BZ857"/>
          <cell r="CA857"/>
        </row>
        <row r="858">
          <cell r="R858" t="str">
            <v>th</v>
          </cell>
          <cell r="S858" t="str">
            <v>Titulos hipotecarios</v>
          </cell>
          <cell r="T858"/>
          <cell r="U858"/>
          <cell r="V858"/>
          <cell r="W858"/>
          <cell r="AA858">
            <v>2732399</v>
          </cell>
          <cell r="AC858">
            <v>2233749</v>
          </cell>
          <cell r="AD858"/>
          <cell r="AE858">
            <v>2233749</v>
          </cell>
          <cell r="AF858">
            <v>2233749</v>
          </cell>
          <cell r="AG858">
            <v>2233749</v>
          </cell>
          <cell r="AH858">
            <v>2233774</v>
          </cell>
          <cell r="AI858">
            <v>2233774</v>
          </cell>
          <cell r="AJ858">
            <v>2233774</v>
          </cell>
          <cell r="AK858">
            <v>2730994</v>
          </cell>
          <cell r="AL858">
            <v>2730994</v>
          </cell>
          <cell r="AM858">
            <v>1983716</v>
          </cell>
          <cell r="AN858">
            <v>1983716</v>
          </cell>
          <cell r="AO858">
            <v>1983716</v>
          </cell>
          <cell r="AP858">
            <v>1983716</v>
          </cell>
          <cell r="AQ858">
            <v>1983716</v>
          </cell>
          <cell r="AR858">
            <v>1983716</v>
          </cell>
          <cell r="AS858">
            <v>1983716</v>
          </cell>
          <cell r="AT858">
            <v>1983716</v>
          </cell>
          <cell r="AU858">
            <v>1239735</v>
          </cell>
          <cell r="AV858">
            <v>1239735</v>
          </cell>
          <cell r="AW858">
            <v>1239735</v>
          </cell>
          <cell r="AX858">
            <v>1233606</v>
          </cell>
          <cell r="AY858">
            <v>1226870</v>
          </cell>
          <cell r="AZ858">
            <v>482636</v>
          </cell>
          <cell r="BA858">
            <v>482636</v>
          </cell>
          <cell r="BB858">
            <v>435195</v>
          </cell>
          <cell r="BC858">
            <v>435195</v>
          </cell>
          <cell r="BD858">
            <v>1531963</v>
          </cell>
          <cell r="BE858">
            <v>1096768</v>
          </cell>
          <cell r="BF858">
            <v>1096768</v>
          </cell>
          <cell r="BG858">
            <v>1096768</v>
          </cell>
          <cell r="BH858">
            <v>1693252</v>
          </cell>
          <cell r="BI858">
            <v>1693251</v>
          </cell>
          <cell r="BJ858">
            <v>1693252</v>
          </cell>
          <cell r="BK858">
            <v>1693252</v>
          </cell>
          <cell r="BL858">
            <v>1693252</v>
          </cell>
          <cell r="BM858">
            <v>1693252</v>
          </cell>
          <cell r="BN858"/>
          <cell r="BO858"/>
          <cell r="BP858">
            <v>1693252</v>
          </cell>
          <cell r="BQ858">
            <v>1693251</v>
          </cell>
          <cell r="BR858">
            <v>1693252</v>
          </cell>
          <cell r="BS858">
            <v>1693252</v>
          </cell>
          <cell r="BT858">
            <v>1096768</v>
          </cell>
          <cell r="BU858">
            <v>1</v>
          </cell>
          <cell r="BV858">
            <v>0</v>
          </cell>
          <cell r="BZ858"/>
          <cell r="CA858"/>
        </row>
        <row r="859">
          <cell r="R859" t="str">
            <v>ds</v>
          </cell>
          <cell r="S859" t="str">
            <v>Deuda subordinada</v>
          </cell>
          <cell r="T859"/>
          <cell r="U859"/>
          <cell r="V859"/>
          <cell r="W859"/>
          <cell r="AA859">
            <v>0</v>
          </cell>
          <cell r="AC859">
            <v>0</v>
          </cell>
          <cell r="AD859"/>
          <cell r="AE859">
            <v>100773</v>
          </cell>
          <cell r="AF859">
            <v>103008</v>
          </cell>
          <cell r="AG859">
            <v>405285</v>
          </cell>
          <cell r="AH859">
            <v>413049</v>
          </cell>
          <cell r="AI859">
            <v>412171</v>
          </cell>
          <cell r="AJ859">
            <v>420205</v>
          </cell>
          <cell r="AK859">
            <v>405128</v>
          </cell>
          <cell r="AL859">
            <v>413227</v>
          </cell>
          <cell r="AM859">
            <v>412364</v>
          </cell>
          <cell r="AN859">
            <v>420406</v>
          </cell>
          <cell r="AO859">
            <v>404327</v>
          </cell>
          <cell r="AP859">
            <v>406671</v>
          </cell>
          <cell r="AQ859">
            <v>402547</v>
          </cell>
          <cell r="AR859">
            <v>410702</v>
          </cell>
          <cell r="AS859">
            <v>393847</v>
          </cell>
          <cell r="AT859">
            <v>401715</v>
          </cell>
          <cell r="AU859">
            <v>400621</v>
          </cell>
          <cell r="AV859">
            <v>416844</v>
          </cell>
          <cell r="AW859">
            <v>662862</v>
          </cell>
          <cell r="AX859">
            <v>671189</v>
          </cell>
          <cell r="AY859">
            <v>643458</v>
          </cell>
          <cell r="AZ859">
            <v>651079</v>
          </cell>
          <cell r="BA859">
            <v>615827</v>
          </cell>
          <cell r="BB859">
            <v>623914</v>
          </cell>
          <cell r="BC859">
            <v>600451</v>
          </cell>
          <cell r="BD859">
            <v>608196</v>
          </cell>
          <cell r="BE859">
            <v>609999</v>
          </cell>
          <cell r="BF859">
            <v>623344</v>
          </cell>
          <cell r="BG859">
            <v>600619</v>
          </cell>
          <cell r="BH859">
            <v>608394</v>
          </cell>
          <cell r="BI859">
            <v>616452</v>
          </cell>
          <cell r="BJ859">
            <v>624518</v>
          </cell>
          <cell r="BK859">
            <v>601120</v>
          </cell>
          <cell r="BL859">
            <v>608731</v>
          </cell>
          <cell r="BM859">
            <v>617564</v>
          </cell>
          <cell r="BN859"/>
          <cell r="BO859"/>
          <cell r="BP859">
            <v>617564</v>
          </cell>
          <cell r="BQ859">
            <v>616452</v>
          </cell>
          <cell r="BR859">
            <v>601120</v>
          </cell>
          <cell r="BS859">
            <v>608731</v>
          </cell>
          <cell r="BT859">
            <v>600619</v>
          </cell>
          <cell r="BU859">
            <v>1112</v>
          </cell>
          <cell r="BV859">
            <v>2E-3</v>
          </cell>
          <cell r="BZ859"/>
          <cell r="CA859"/>
        </row>
        <row r="860">
          <cell r="R860" t="str">
            <v>bce</v>
          </cell>
          <cell r="S860" t="str">
            <v>Subastas BCE</v>
          </cell>
          <cell r="T860"/>
          <cell r="U860"/>
          <cell r="V860"/>
          <cell r="W860"/>
          <cell r="AA860">
            <v>3862440</v>
          </cell>
          <cell r="AC860">
            <v>5087000</v>
          </cell>
          <cell r="AD860"/>
          <cell r="AE860">
            <v>5087000</v>
          </cell>
          <cell r="AF860">
            <v>5087000</v>
          </cell>
          <cell r="AG860">
            <v>5087000</v>
          </cell>
          <cell r="AH860">
            <v>5087000</v>
          </cell>
          <cell r="AI860">
            <v>5087000</v>
          </cell>
          <cell r="AJ860">
            <v>5087000</v>
          </cell>
          <cell r="AK860">
            <v>5087000</v>
          </cell>
          <cell r="AL860">
            <v>5087000</v>
          </cell>
          <cell r="AM860">
            <v>5087000</v>
          </cell>
          <cell r="AN860">
            <v>5087000</v>
          </cell>
          <cell r="AO860">
            <v>5087000</v>
          </cell>
          <cell r="AP860">
            <v>5087000</v>
          </cell>
          <cell r="AQ860">
            <v>5087000</v>
          </cell>
          <cell r="AR860">
            <v>5680000</v>
          </cell>
          <cell r="AS860">
            <v>9482000</v>
          </cell>
          <cell r="AT860">
            <v>9482000</v>
          </cell>
          <cell r="AU860">
            <v>9482000</v>
          </cell>
          <cell r="AV860">
            <v>10431000</v>
          </cell>
          <cell r="AW860">
            <v>10431000</v>
          </cell>
          <cell r="AX860">
            <v>10431000</v>
          </cell>
          <cell r="AY860">
            <v>10431000</v>
          </cell>
          <cell r="AZ860">
            <v>10431000</v>
          </cell>
          <cell r="BA860">
            <v>10431000</v>
          </cell>
          <cell r="BB860">
            <v>10431000</v>
          </cell>
          <cell r="BC860">
            <v>6765000</v>
          </cell>
          <cell r="BD860">
            <v>6015000</v>
          </cell>
          <cell r="BE860">
            <v>5015000</v>
          </cell>
          <cell r="BF860">
            <v>2799000</v>
          </cell>
          <cell r="BG860">
            <v>949000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/>
          <cell r="BO860"/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949000</v>
          </cell>
          <cell r="BU860">
            <v>0</v>
          </cell>
          <cell r="BV860" t="e">
            <v>#DIV/0!</v>
          </cell>
          <cell r="BZ860"/>
          <cell r="CA860"/>
        </row>
        <row r="861">
          <cell r="R861" t="str">
            <v>ajch</v>
          </cell>
          <cell r="S861" t="str">
            <v>ajustes cedulas</v>
          </cell>
          <cell r="T861"/>
          <cell r="U861"/>
          <cell r="V861"/>
          <cell r="W861"/>
          <cell r="AA861">
            <v>26300</v>
          </cell>
          <cell r="AC861">
            <v>28646</v>
          </cell>
          <cell r="AD861"/>
          <cell r="AE861">
            <v>17268</v>
          </cell>
          <cell r="AF861">
            <v>19656</v>
          </cell>
          <cell r="AG861">
            <v>31507</v>
          </cell>
          <cell r="AH861">
            <v>43652</v>
          </cell>
          <cell r="AI861">
            <v>20100</v>
          </cell>
          <cell r="AJ861">
            <v>22511</v>
          </cell>
          <cell r="AK861">
            <v>34632</v>
          </cell>
          <cell r="AL861">
            <v>48006</v>
          </cell>
          <cell r="AM861">
            <v>19961</v>
          </cell>
          <cell r="AN861">
            <v>16563</v>
          </cell>
          <cell r="AO861">
            <v>18265</v>
          </cell>
          <cell r="AP861">
            <v>24414</v>
          </cell>
          <cell r="AQ861">
            <v>23067</v>
          </cell>
          <cell r="AR861">
            <v>19709</v>
          </cell>
          <cell r="AS861">
            <v>21410</v>
          </cell>
          <cell r="AT861">
            <v>27466</v>
          </cell>
          <cell r="AU861">
            <v>18402</v>
          </cell>
          <cell r="AV861">
            <v>12834</v>
          </cell>
          <cell r="AW861">
            <v>12294</v>
          </cell>
          <cell r="AX861">
            <v>16149</v>
          </cell>
          <cell r="AY861">
            <v>20076</v>
          </cell>
          <cell r="AZ861">
            <v>5200</v>
          </cell>
          <cell r="BA861">
            <v>2221</v>
          </cell>
          <cell r="BB861">
            <v>3254</v>
          </cell>
          <cell r="BC861">
            <v>4341</v>
          </cell>
          <cell r="BD861">
            <v>8521</v>
          </cell>
          <cell r="BE861">
            <v>8150</v>
          </cell>
          <cell r="BF861">
            <v>19663</v>
          </cell>
          <cell r="BG861">
            <v>25578</v>
          </cell>
          <cell r="BH861">
            <v>21510</v>
          </cell>
          <cell r="BI861">
            <v>14785</v>
          </cell>
          <cell r="BJ861">
            <v>30304</v>
          </cell>
          <cell r="BK861">
            <v>44132</v>
          </cell>
          <cell r="BL861">
            <v>23136</v>
          </cell>
          <cell r="BM861">
            <v>46462</v>
          </cell>
          <cell r="BN861"/>
          <cell r="BO861"/>
          <cell r="BP861">
            <v>46462</v>
          </cell>
          <cell r="BQ861">
            <v>14785</v>
          </cell>
          <cell r="BR861">
            <v>44132</v>
          </cell>
          <cell r="BS861">
            <v>23136</v>
          </cell>
          <cell r="BT861">
            <v>25578</v>
          </cell>
          <cell r="BU861">
            <v>31677</v>
          </cell>
          <cell r="BV861">
            <v>2.1429999999999998</v>
          </cell>
          <cell r="BZ861"/>
          <cell r="CA861"/>
        </row>
        <row r="862">
          <cell r="R862" t="str">
            <v>ajpe</v>
          </cell>
          <cell r="S862" t="str">
            <v>ajustes participaciones emitidas</v>
          </cell>
          <cell r="T862"/>
          <cell r="U862"/>
          <cell r="V862"/>
          <cell r="W862"/>
          <cell r="AA862">
            <v>4734</v>
          </cell>
          <cell r="AC862">
            <v>3205</v>
          </cell>
          <cell r="AD862"/>
          <cell r="AE862">
            <v>3207</v>
          </cell>
          <cell r="AF862">
            <v>3228</v>
          </cell>
          <cell r="AG862">
            <v>3224</v>
          </cell>
          <cell r="AH862">
            <v>3213</v>
          </cell>
          <cell r="AI862">
            <v>3210</v>
          </cell>
          <cell r="AJ862">
            <v>3210</v>
          </cell>
          <cell r="AK862">
            <v>3217</v>
          </cell>
          <cell r="AL862">
            <v>3199</v>
          </cell>
          <cell r="AM862">
            <v>127</v>
          </cell>
          <cell r="AN862">
            <v>198</v>
          </cell>
          <cell r="AO862">
            <v>187</v>
          </cell>
          <cell r="AP862">
            <v>217</v>
          </cell>
          <cell r="AQ862">
            <v>225</v>
          </cell>
          <cell r="AR862">
            <v>258</v>
          </cell>
          <cell r="AS862">
            <v>236</v>
          </cell>
          <cell r="AT862">
            <v>204</v>
          </cell>
          <cell r="AU862">
            <v>196</v>
          </cell>
          <cell r="AV862">
            <v>230</v>
          </cell>
          <cell r="AW862">
            <v>102</v>
          </cell>
          <cell r="AX862">
            <v>179</v>
          </cell>
          <cell r="AY862">
            <v>205</v>
          </cell>
          <cell r="AZ862">
            <v>269</v>
          </cell>
          <cell r="BA862">
            <v>176</v>
          </cell>
          <cell r="BB862">
            <v>165</v>
          </cell>
          <cell r="BC862">
            <v>106</v>
          </cell>
          <cell r="BD862">
            <v>50</v>
          </cell>
          <cell r="BE862">
            <v>-215</v>
          </cell>
          <cell r="BF862">
            <v>-307</v>
          </cell>
          <cell r="BG862">
            <v>-401</v>
          </cell>
          <cell r="BH862">
            <v>-392</v>
          </cell>
          <cell r="BI862">
            <v>-326</v>
          </cell>
          <cell r="BJ862">
            <v>-303</v>
          </cell>
          <cell r="BK862">
            <v>-312</v>
          </cell>
          <cell r="BL862">
            <v>0</v>
          </cell>
          <cell r="BM862">
            <v>0</v>
          </cell>
          <cell r="BN862"/>
          <cell r="BO862"/>
          <cell r="BP862">
            <v>0</v>
          </cell>
          <cell r="BQ862">
            <v>-326</v>
          </cell>
          <cell r="BR862">
            <v>-312</v>
          </cell>
          <cell r="BS862">
            <v>0</v>
          </cell>
          <cell r="BT862">
            <v>-401</v>
          </cell>
          <cell r="BU862">
            <v>326</v>
          </cell>
          <cell r="BV862">
            <v>-1</v>
          </cell>
          <cell r="BZ862"/>
          <cell r="CA862"/>
        </row>
        <row r="863">
          <cell r="R863" t="str">
            <v>ajbce</v>
          </cell>
          <cell r="S863" t="str">
            <v>ajustes subastas</v>
          </cell>
          <cell r="T863"/>
          <cell r="U863"/>
          <cell r="V863"/>
          <cell r="W863"/>
          <cell r="AA863">
            <v>2764</v>
          </cell>
          <cell r="AC863">
            <v>0</v>
          </cell>
          <cell r="AD863"/>
          <cell r="AE863">
            <v>0</v>
          </cell>
          <cell r="AF863">
            <v>-15703</v>
          </cell>
          <cell r="AG863">
            <v>-20870</v>
          </cell>
          <cell r="AH863">
            <v>-26089</v>
          </cell>
          <cell r="AI863">
            <v>-31302</v>
          </cell>
          <cell r="AJ863">
            <v>-36396</v>
          </cell>
          <cell r="AK863">
            <v>-41542</v>
          </cell>
          <cell r="AL863">
            <v>-46739</v>
          </cell>
          <cell r="AM863">
            <v>-51931</v>
          </cell>
          <cell r="AN863">
            <v>-57005</v>
          </cell>
          <cell r="AO863">
            <v>-62129</v>
          </cell>
          <cell r="AP863">
            <v>-67305</v>
          </cell>
          <cell r="AQ863">
            <v>-46720</v>
          </cell>
          <cell r="AR863">
            <v>-33588</v>
          </cell>
          <cell r="AS863">
            <v>-8104</v>
          </cell>
          <cell r="AT863">
            <v>-20295</v>
          </cell>
          <cell r="AU863">
            <v>-32470</v>
          </cell>
          <cell r="AV863">
            <v>-81352</v>
          </cell>
          <cell r="AW863">
            <v>-107577</v>
          </cell>
          <cell r="AX863">
            <v>-134483</v>
          </cell>
          <cell r="AY863">
            <v>-161167</v>
          </cell>
          <cell r="AZ863">
            <v>-187205</v>
          </cell>
          <cell r="BA863">
            <v>-210157</v>
          </cell>
          <cell r="BB863">
            <v>-211245</v>
          </cell>
          <cell r="BC863">
            <v>-125671</v>
          </cell>
          <cell r="BD863">
            <v>-77598</v>
          </cell>
          <cell r="BE863">
            <v>2826</v>
          </cell>
          <cell r="BF863">
            <v>20829</v>
          </cell>
          <cell r="BG863">
            <v>20302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/>
          <cell r="BO863"/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20302</v>
          </cell>
          <cell r="BU863">
            <v>0</v>
          </cell>
          <cell r="BV863" t="e">
            <v>#DIV/0!</v>
          </cell>
          <cell r="BZ863"/>
          <cell r="CA863"/>
        </row>
        <row r="864">
          <cell r="R864" t="str">
            <v>ajchDC</v>
          </cell>
          <cell r="S864" t="str">
            <v>ajustes depósitos cedulas</v>
          </cell>
          <cell r="T864"/>
          <cell r="U864"/>
          <cell r="V864"/>
          <cell r="W864"/>
          <cell r="AA864">
            <v>20642</v>
          </cell>
          <cell r="AC864">
            <v>0</v>
          </cell>
          <cell r="AD864"/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0</v>
          </cell>
          <cell r="AS864">
            <v>0</v>
          </cell>
          <cell r="AT864">
            <v>0</v>
          </cell>
          <cell r="AU864">
            <v>0</v>
          </cell>
          <cell r="AV864">
            <v>0</v>
          </cell>
          <cell r="AW864">
            <v>0</v>
          </cell>
          <cell r="AX864">
            <v>0</v>
          </cell>
          <cell r="AY864">
            <v>0</v>
          </cell>
          <cell r="AZ864">
            <v>0</v>
          </cell>
          <cell r="BA864">
            <v>0</v>
          </cell>
          <cell r="BB864">
            <v>0</v>
          </cell>
          <cell r="BC864">
            <v>0</v>
          </cell>
          <cell r="BD864">
            <v>0</v>
          </cell>
          <cell r="BE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0</v>
          </cell>
          <cell r="BJ864">
            <v>0</v>
          </cell>
          <cell r="BK864">
            <v>0</v>
          </cell>
          <cell r="BL864">
            <v>0</v>
          </cell>
          <cell r="BM864">
            <v>0</v>
          </cell>
          <cell r="BN864"/>
          <cell r="BO864"/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 t="e">
            <v>#DIV/0!</v>
          </cell>
          <cell r="BZ864"/>
          <cell r="CA864"/>
        </row>
        <row r="865">
          <cell r="R865" t="str">
            <v>ajomm</v>
          </cell>
          <cell r="S865" t="str">
            <v>ajustes operaciones mercado hipotecario</v>
          </cell>
          <cell r="T865"/>
          <cell r="U865"/>
          <cell r="V865"/>
          <cell r="W865"/>
          <cell r="AA865">
            <v>-152</v>
          </cell>
          <cell r="AC865">
            <v>-1035</v>
          </cell>
          <cell r="AD865"/>
          <cell r="AE865">
            <v>-812</v>
          </cell>
          <cell r="AF865">
            <v>-192</v>
          </cell>
          <cell r="AG865">
            <v>0</v>
          </cell>
          <cell r="AH865">
            <v>0</v>
          </cell>
          <cell r="AI865">
            <v>-518</v>
          </cell>
          <cell r="AJ865">
            <v>-1739</v>
          </cell>
          <cell r="AK865">
            <v>-676</v>
          </cell>
          <cell r="AL865">
            <v>-546</v>
          </cell>
          <cell r="AM865">
            <v>-827</v>
          </cell>
          <cell r="AN865">
            <v>-513</v>
          </cell>
          <cell r="AO865">
            <v>-176</v>
          </cell>
          <cell r="AP865">
            <v>-4</v>
          </cell>
          <cell r="AQ865">
            <v>-476</v>
          </cell>
          <cell r="AR865">
            <v>-149</v>
          </cell>
          <cell r="AS865">
            <v>-361</v>
          </cell>
          <cell r="AT865">
            <v>0</v>
          </cell>
          <cell r="AU865">
            <v>-34</v>
          </cell>
          <cell r="AV865">
            <v>0</v>
          </cell>
          <cell r="AW865">
            <v>0</v>
          </cell>
          <cell r="AX865">
            <v>0</v>
          </cell>
          <cell r="AY865">
            <v>-339</v>
          </cell>
          <cell r="AZ865">
            <v>0</v>
          </cell>
          <cell r="BA865">
            <v>-229</v>
          </cell>
          <cell r="BB865">
            <v>7</v>
          </cell>
          <cell r="BC865">
            <v>2711</v>
          </cell>
          <cell r="BD865">
            <v>1884</v>
          </cell>
          <cell r="BE865">
            <v>673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/>
          <cell r="BO865"/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 t="e">
            <v>#DIV/0!</v>
          </cell>
          <cell r="BZ865"/>
          <cell r="CA865"/>
        </row>
        <row r="866">
          <cell r="S866"/>
          <cell r="T866"/>
          <cell r="U866"/>
          <cell r="V866"/>
          <cell r="W866"/>
          <cell r="AA866"/>
          <cell r="AC866"/>
          <cell r="AD866"/>
          <cell r="AE866"/>
          <cell r="AF866"/>
          <cell r="AG866"/>
          <cell r="AH866"/>
          <cell r="AI866"/>
          <cell r="AJ866"/>
          <cell r="AK866"/>
          <cell r="AL866"/>
          <cell r="AM866"/>
          <cell r="AN866"/>
          <cell r="AO866"/>
          <cell r="AP866"/>
          <cell r="AQ866"/>
          <cell r="AR866"/>
          <cell r="AS866"/>
          <cell r="AT866"/>
          <cell r="AU866"/>
          <cell r="AV866"/>
          <cell r="AW866"/>
          <cell r="AX866"/>
          <cell r="AY866"/>
          <cell r="AZ866"/>
          <cell r="BA866"/>
          <cell r="BB866"/>
          <cell r="BC866"/>
          <cell r="BD866"/>
          <cell r="BE866"/>
          <cell r="BF866"/>
          <cell r="BG866"/>
          <cell r="BH866"/>
          <cell r="BI866"/>
          <cell r="BJ866"/>
          <cell r="BK866"/>
          <cell r="BL866"/>
          <cell r="BM866"/>
          <cell r="BN866"/>
          <cell r="BO866"/>
        </row>
        <row r="867">
          <cell r="S867" t="str">
            <v>Recursos de Balance</v>
          </cell>
          <cell r="T867"/>
          <cell r="U867"/>
          <cell r="V867"/>
          <cell r="W867"/>
          <cell r="AA867">
            <v>35759795</v>
          </cell>
          <cell r="AB867">
            <v>0</v>
          </cell>
          <cell r="AC867">
            <v>35179552</v>
          </cell>
          <cell r="AD867"/>
          <cell r="AE867">
            <v>34239524</v>
          </cell>
          <cell r="AF867">
            <v>34570096</v>
          </cell>
          <cell r="AG867">
            <v>34863089</v>
          </cell>
          <cell r="AH867">
            <v>34822687</v>
          </cell>
          <cell r="AI867">
            <v>35366282</v>
          </cell>
          <cell r="AJ867">
            <v>7727094</v>
          </cell>
          <cell r="AK867">
            <v>8216212</v>
          </cell>
          <cell r="AL867">
            <v>8232488</v>
          </cell>
          <cell r="AM867">
            <v>7451110</v>
          </cell>
          <cell r="AN867">
            <v>7450680</v>
          </cell>
          <cell r="AO867">
            <v>7431179</v>
          </cell>
          <cell r="AP867">
            <v>35079035</v>
          </cell>
          <cell r="AQ867">
            <v>35094149</v>
          </cell>
          <cell r="AR867">
            <v>8060539</v>
          </cell>
          <cell r="AS867">
            <v>-15771670</v>
          </cell>
          <cell r="AT867">
            <v>11874601</v>
          </cell>
          <cell r="AU867">
            <v>-16536251</v>
          </cell>
          <cell r="AV867">
            <v>12019060</v>
          </cell>
          <cell r="AW867">
            <v>12238314</v>
          </cell>
          <cell r="AX867">
            <v>12217461</v>
          </cell>
          <cell r="AY867">
            <v>12160237</v>
          </cell>
          <cell r="AZ867">
            <v>11382710</v>
          </cell>
          <cell r="BA867">
            <v>11321527</v>
          </cell>
          <cell r="BB867">
            <v>11282118</v>
          </cell>
          <cell r="BC867">
            <v>7679316</v>
          </cell>
          <cell r="BD867">
            <v>8086082</v>
          </cell>
          <cell r="BE867">
            <v>6732743</v>
          </cell>
          <cell r="BF867">
            <v>4559604</v>
          </cell>
          <cell r="BG867">
            <v>2692267</v>
          </cell>
          <cell r="BH867">
            <v>2323156</v>
          </cell>
          <cell r="BI867">
            <v>2324488</v>
          </cell>
          <cell r="BJ867">
            <v>2348074</v>
          </cell>
          <cell r="BK867">
            <v>2338504</v>
          </cell>
          <cell r="BL867">
            <v>2325119</v>
          </cell>
          <cell r="BM867">
            <v>2357278</v>
          </cell>
          <cell r="BN867"/>
          <cell r="BO867"/>
          <cell r="BP867">
            <v>2357278</v>
          </cell>
          <cell r="BQ867">
            <v>2324488</v>
          </cell>
          <cell r="BR867">
            <v>2338504</v>
          </cell>
          <cell r="BS867">
            <v>2325119</v>
          </cell>
          <cell r="BT867">
            <v>2692267</v>
          </cell>
          <cell r="BU867">
            <v>32790</v>
          </cell>
          <cell r="BV867">
            <v>1.4E-2</v>
          </cell>
          <cell r="BZ867"/>
          <cell r="CA867"/>
        </row>
        <row r="868">
          <cell r="S868"/>
          <cell r="T868"/>
          <cell r="U868"/>
          <cell r="V868"/>
          <cell r="W868"/>
          <cell r="AA868">
            <v>0</v>
          </cell>
          <cell r="AC868">
            <v>0</v>
          </cell>
          <cell r="AD868"/>
          <cell r="AE868">
            <v>-1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-7727094</v>
          </cell>
          <cell r="AK868">
            <v>-8216212</v>
          </cell>
          <cell r="AL868">
            <v>-8232488</v>
          </cell>
          <cell r="AM868">
            <v>-7451110</v>
          </cell>
          <cell r="AN868">
            <v>-7450680</v>
          </cell>
          <cell r="AO868">
            <v>-7431179</v>
          </cell>
          <cell r="AP868">
            <v>287247</v>
          </cell>
          <cell r="AQ868">
            <v>272133</v>
          </cell>
          <cell r="AR868">
            <v>-8060539</v>
          </cell>
          <cell r="AS868">
            <v>-19594612</v>
          </cell>
          <cell r="AT868">
            <v>-11874604</v>
          </cell>
          <cell r="AU868">
            <v>-18830031</v>
          </cell>
          <cell r="AV868">
            <v>-12019063</v>
          </cell>
          <cell r="AW868">
            <v>-12238314</v>
          </cell>
          <cell r="AX868" t="e">
            <v>#DIV/0!</v>
          </cell>
          <cell r="AY868">
            <v>-12160237</v>
          </cell>
          <cell r="AZ868">
            <v>-11382710</v>
          </cell>
          <cell r="BA868">
            <v>-11321527</v>
          </cell>
          <cell r="BB868">
            <v>-11282118</v>
          </cell>
          <cell r="BC868">
            <v>-7679316</v>
          </cell>
          <cell r="BD868">
            <v>-8086082</v>
          </cell>
          <cell r="BE868">
            <v>-6732743</v>
          </cell>
          <cell r="BF868">
            <v>-4559604</v>
          </cell>
          <cell r="BG868">
            <v>-2692267</v>
          </cell>
          <cell r="BH868">
            <v>-2323156</v>
          </cell>
          <cell r="BI868">
            <v>-2324488</v>
          </cell>
          <cell r="BJ868">
            <v>-2348074</v>
          </cell>
          <cell r="BK868">
            <v>-2338504</v>
          </cell>
          <cell r="BL868">
            <v>-2325119</v>
          </cell>
          <cell r="BM868">
            <v>-2357278</v>
          </cell>
          <cell r="BN868"/>
          <cell r="BO868"/>
        </row>
        <row r="869">
          <cell r="S869"/>
          <cell r="T869"/>
          <cell r="U869"/>
          <cell r="V869"/>
          <cell r="W869"/>
          <cell r="AA869"/>
          <cell r="AC869"/>
          <cell r="AD869"/>
          <cell r="AE869"/>
          <cell r="AF869"/>
          <cell r="AG869"/>
          <cell r="AH869"/>
          <cell r="AI869"/>
          <cell r="AJ869"/>
          <cell r="AK869"/>
          <cell r="AL869"/>
          <cell r="AM869"/>
          <cell r="AN869"/>
          <cell r="AO869"/>
          <cell r="AP869"/>
          <cell r="AQ869"/>
          <cell r="AR869"/>
          <cell r="AS869"/>
          <cell r="AT869"/>
          <cell r="AU869"/>
          <cell r="AV869"/>
          <cell r="AW869"/>
          <cell r="AX869"/>
          <cell r="AY869"/>
          <cell r="AZ869"/>
          <cell r="BA869"/>
          <cell r="BB869"/>
          <cell r="BC869"/>
          <cell r="BD869"/>
          <cell r="BE869"/>
          <cell r="BF869"/>
          <cell r="BG869"/>
          <cell r="BH869"/>
          <cell r="BI869"/>
          <cell r="BJ869"/>
          <cell r="BK869"/>
          <cell r="BL869"/>
          <cell r="BM869"/>
          <cell r="BN869"/>
          <cell r="BO869"/>
        </row>
        <row r="870">
          <cell r="S870"/>
          <cell r="T870"/>
          <cell r="U870"/>
          <cell r="V870"/>
          <cell r="W870"/>
          <cell r="AA870"/>
          <cell r="AC870"/>
          <cell r="AD870"/>
          <cell r="AE870"/>
          <cell r="AF870"/>
          <cell r="AG870"/>
          <cell r="AH870"/>
          <cell r="AI870"/>
          <cell r="AJ870"/>
          <cell r="AK870"/>
          <cell r="AL870"/>
          <cell r="AM870"/>
          <cell r="AN870"/>
          <cell r="AO870"/>
          <cell r="AP870"/>
          <cell r="AQ870"/>
          <cell r="AR870"/>
          <cell r="AS870"/>
          <cell r="AT870"/>
          <cell r="AU870"/>
          <cell r="AV870"/>
          <cell r="AW870"/>
          <cell r="AX870"/>
          <cell r="AY870"/>
          <cell r="AZ870"/>
          <cell r="BA870"/>
          <cell r="BB870"/>
          <cell r="BC870"/>
          <cell r="BD870"/>
          <cell r="BE870"/>
          <cell r="BF870"/>
          <cell r="BG870"/>
          <cell r="BH870"/>
          <cell r="BI870"/>
          <cell r="BJ870"/>
          <cell r="BK870"/>
          <cell r="BL870"/>
          <cell r="BM870"/>
          <cell r="BN870"/>
          <cell r="BO870"/>
        </row>
        <row r="871">
          <cell r="S871" t="str">
            <v>Recursos minoristas</v>
          </cell>
          <cell r="T871"/>
          <cell r="U871"/>
          <cell r="V871"/>
          <cell r="W871"/>
          <cell r="AA871">
            <v>25338669</v>
          </cell>
          <cell r="AB871"/>
          <cell r="AC871">
            <v>25642888</v>
          </cell>
          <cell r="AD871"/>
          <cell r="AE871">
            <v>25353411</v>
          </cell>
          <cell r="AF871">
            <v>25650270</v>
          </cell>
          <cell r="AG871">
            <v>26358454</v>
          </cell>
          <cell r="AH871">
            <v>26344841</v>
          </cell>
          <cell r="AI871">
            <v>25940894</v>
          </cell>
          <cell r="AJ871">
            <v>-2956465</v>
          </cell>
          <cell r="AK871">
            <v>-1468837</v>
          </cell>
          <cell r="AL871">
            <v>-1350847</v>
          </cell>
          <cell r="AM871">
            <v>-2031278</v>
          </cell>
          <cell r="AN871">
            <v>-1755056</v>
          </cell>
          <cell r="AO871">
            <v>-1320104</v>
          </cell>
          <cell r="AP871">
            <v>26464104</v>
          </cell>
          <cell r="AQ871">
            <v>26038524</v>
          </cell>
          <cell r="AR871">
            <v>-1563703</v>
          </cell>
          <cell r="AS871">
            <v>-28991294</v>
          </cell>
          <cell r="AT871">
            <v>-633488</v>
          </cell>
          <cell r="AU871">
            <v>-29525672</v>
          </cell>
          <cell r="AV871">
            <v>-563827</v>
          </cell>
          <cell r="AW871">
            <v>-528436</v>
          </cell>
          <cell r="AX871">
            <v>-501855</v>
          </cell>
          <cell r="AY871">
            <v>-992353</v>
          </cell>
          <cell r="AZ871">
            <v>-422122</v>
          </cell>
          <cell r="BA871">
            <v>-558265</v>
          </cell>
          <cell r="BB871">
            <v>-891485</v>
          </cell>
          <cell r="BC871">
            <v>-2903811</v>
          </cell>
          <cell r="BD871">
            <v>-1658081</v>
          </cell>
          <cell r="BE871">
            <v>-780833</v>
          </cell>
          <cell r="BF871">
            <v>-245884</v>
          </cell>
          <cell r="BG871">
            <v>-229996</v>
          </cell>
          <cell r="BH871">
            <v>-215052</v>
          </cell>
          <cell r="BI871">
            <v>-201118</v>
          </cell>
          <cell r="BJ871">
            <v>-187141</v>
          </cell>
          <cell r="BK871">
            <v>-137394</v>
          </cell>
          <cell r="BL871">
            <v>-99202</v>
          </cell>
          <cell r="BM871">
            <v>-91228</v>
          </cell>
          <cell r="BN871"/>
          <cell r="BO871"/>
          <cell r="BP871">
            <v>-91228</v>
          </cell>
          <cell r="BQ871">
            <v>-201118</v>
          </cell>
          <cell r="BR871">
            <v>-137394</v>
          </cell>
          <cell r="BS871">
            <v>-99202</v>
          </cell>
          <cell r="BT871">
            <v>-229996</v>
          </cell>
          <cell r="BU871">
            <v>109890</v>
          </cell>
          <cell r="BV871">
            <v>-0.54600000000000004</v>
          </cell>
          <cell r="BZ871"/>
          <cell r="CA871"/>
        </row>
        <row r="872">
          <cell r="S872" t="str">
            <v>Depósitos de la clientela</v>
          </cell>
          <cell r="T872"/>
          <cell r="U872"/>
          <cell r="V872"/>
          <cell r="W872"/>
          <cell r="AA872">
            <v>29135892</v>
          </cell>
          <cell r="AC872">
            <v>27830157</v>
          </cell>
          <cell r="AD872"/>
          <cell r="AE872">
            <v>26800734</v>
          </cell>
          <cell r="AF872">
            <v>27142386</v>
          </cell>
          <cell r="AG872">
            <v>27126418</v>
          </cell>
          <cell r="AH872">
            <v>27071301</v>
          </cell>
          <cell r="AI872">
            <v>27644539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27644539</v>
          </cell>
          <cell r="AQ872">
            <v>27644539</v>
          </cell>
          <cell r="AR872">
            <v>0</v>
          </cell>
          <cell r="AS872">
            <v>-27644539</v>
          </cell>
          <cell r="AT872">
            <v>-1</v>
          </cell>
          <cell r="AU872">
            <v>-27644539</v>
          </cell>
          <cell r="AV872">
            <v>-1</v>
          </cell>
          <cell r="AW872">
            <v>0</v>
          </cell>
          <cell r="AX872">
            <v>0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/>
          <cell r="BO872"/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 t="e">
            <v>#DIV/0!</v>
          </cell>
          <cell r="BZ872"/>
          <cell r="CA872"/>
        </row>
        <row r="873">
          <cell r="S873" t="str">
            <v>Participaciones emitidas</v>
          </cell>
          <cell r="T873"/>
          <cell r="U873"/>
          <cell r="V873"/>
          <cell r="W873"/>
          <cell r="AA873">
            <v>-1061473</v>
          </cell>
          <cell r="AC873">
            <v>-895072</v>
          </cell>
          <cell r="AD873"/>
          <cell r="AE873">
            <v>-830626</v>
          </cell>
          <cell r="AF873">
            <v>-788751</v>
          </cell>
          <cell r="AG873">
            <v>-764740</v>
          </cell>
          <cell r="AH873">
            <v>-723247</v>
          </cell>
          <cell r="AI873">
            <v>-702287</v>
          </cell>
          <cell r="AJ873">
            <v>-681454</v>
          </cell>
          <cell r="AK873">
            <v>-656718</v>
          </cell>
          <cell r="AL873">
            <v>-636405</v>
          </cell>
          <cell r="AM873">
            <v>-958743</v>
          </cell>
          <cell r="AN873">
            <v>-939760</v>
          </cell>
          <cell r="AO873">
            <v>-889711</v>
          </cell>
          <cell r="AP873">
            <v>-845939</v>
          </cell>
          <cell r="AQ873">
            <v>-792997</v>
          </cell>
          <cell r="AR873">
            <v>-745123</v>
          </cell>
          <cell r="AS873">
            <v>-710099</v>
          </cell>
          <cell r="AT873">
            <v>-633283</v>
          </cell>
          <cell r="AU873">
            <v>-599657</v>
          </cell>
          <cell r="AV873">
            <v>-563596</v>
          </cell>
          <cell r="AW873">
            <v>-528334</v>
          </cell>
          <cell r="AX873">
            <v>-501676</v>
          </cell>
          <cell r="AY873">
            <v>-447792</v>
          </cell>
          <cell r="AZ873">
            <v>-421853</v>
          </cell>
          <cell r="BA873">
            <v>-401158</v>
          </cell>
          <cell r="BB873">
            <v>-378320</v>
          </cell>
          <cell r="BC873">
            <v>-355213</v>
          </cell>
          <cell r="BD873">
            <v>-326136</v>
          </cell>
          <cell r="BE873">
            <v>-305334</v>
          </cell>
          <cell r="BF873">
            <v>-246191</v>
          </cell>
          <cell r="BG873">
            <v>-230397</v>
          </cell>
          <cell r="BH873">
            <v>-215444</v>
          </cell>
          <cell r="BI873">
            <v>-201444</v>
          </cell>
          <cell r="BJ873">
            <v>-187444</v>
          </cell>
          <cell r="BK873">
            <v>-137706</v>
          </cell>
          <cell r="BL873">
            <v>-99202</v>
          </cell>
          <cell r="BM873">
            <v>-91228</v>
          </cell>
          <cell r="BN873"/>
          <cell r="BO873"/>
          <cell r="BP873">
            <v>-91228</v>
          </cell>
          <cell r="BQ873">
            <v>-201444</v>
          </cell>
          <cell r="BR873">
            <v>-137706</v>
          </cell>
          <cell r="BS873">
            <v>-99202</v>
          </cell>
          <cell r="BT873">
            <v>-230397</v>
          </cell>
          <cell r="BU873">
            <v>110216</v>
          </cell>
          <cell r="BV873">
            <v>-0.54700000000000004</v>
          </cell>
          <cell r="BZ873"/>
          <cell r="CA873"/>
        </row>
        <row r="874">
          <cell r="S874" t="str">
            <v>correcciones participaciones emitidas</v>
          </cell>
          <cell r="T874"/>
          <cell r="U874"/>
          <cell r="V874"/>
          <cell r="W874"/>
          <cell r="AA874">
            <v>-4734</v>
          </cell>
          <cell r="AC874">
            <v>-3205</v>
          </cell>
          <cell r="AD874"/>
          <cell r="AE874">
            <v>-3207</v>
          </cell>
          <cell r="AF874">
            <v>-3228</v>
          </cell>
          <cell r="AG874">
            <v>-3224</v>
          </cell>
          <cell r="AH874">
            <v>-3213</v>
          </cell>
          <cell r="AI874">
            <v>-3210</v>
          </cell>
          <cell r="AJ874">
            <v>-3210</v>
          </cell>
          <cell r="AK874">
            <v>-3217</v>
          </cell>
          <cell r="AL874">
            <v>-3199</v>
          </cell>
          <cell r="AM874">
            <v>-127</v>
          </cell>
          <cell r="AN874">
            <v>-198</v>
          </cell>
          <cell r="AO874">
            <v>-187</v>
          </cell>
          <cell r="AP874">
            <v>-217</v>
          </cell>
          <cell r="AQ874">
            <v>-225</v>
          </cell>
          <cell r="AR874">
            <v>-258</v>
          </cell>
          <cell r="AS874">
            <v>-236</v>
          </cell>
          <cell r="AT874">
            <v>-204</v>
          </cell>
          <cell r="AU874">
            <v>-196</v>
          </cell>
          <cell r="AV874">
            <v>-230</v>
          </cell>
          <cell r="AW874">
            <v>-102</v>
          </cell>
          <cell r="AX874">
            <v>-179</v>
          </cell>
          <cell r="AY874">
            <v>-205</v>
          </cell>
          <cell r="AZ874">
            <v>-269</v>
          </cell>
          <cell r="BA874">
            <v>-176</v>
          </cell>
          <cell r="BB874">
            <v>-165</v>
          </cell>
          <cell r="BC874">
            <v>-106</v>
          </cell>
          <cell r="BD874">
            <v>-50</v>
          </cell>
          <cell r="BE874">
            <v>215</v>
          </cell>
          <cell r="BF874">
            <v>307</v>
          </cell>
          <cell r="BG874">
            <v>401</v>
          </cell>
          <cell r="BH874">
            <v>392</v>
          </cell>
          <cell r="BI874">
            <v>326</v>
          </cell>
          <cell r="BJ874">
            <v>303</v>
          </cell>
          <cell r="BK874">
            <v>312</v>
          </cell>
          <cell r="BL874">
            <v>0</v>
          </cell>
          <cell r="BM874">
            <v>0</v>
          </cell>
          <cell r="BN874"/>
          <cell r="BO874"/>
          <cell r="BP874">
            <v>0</v>
          </cell>
          <cell r="BQ874">
            <v>326</v>
          </cell>
          <cell r="BR874">
            <v>312</v>
          </cell>
          <cell r="BS874">
            <v>0</v>
          </cell>
          <cell r="BT874">
            <v>401</v>
          </cell>
          <cell r="BU874">
            <v>-326</v>
          </cell>
          <cell r="BV874">
            <v>-1</v>
          </cell>
          <cell r="BZ874"/>
          <cell r="CA874"/>
        </row>
        <row r="875">
          <cell r="S875" t="str">
            <v>Operaciones del mercado monetario</v>
          </cell>
          <cell r="T875"/>
          <cell r="U875"/>
          <cell r="V875"/>
          <cell r="W875"/>
          <cell r="AA875">
            <v>-1910526</v>
          </cell>
          <cell r="AC875">
            <v>-1290027</v>
          </cell>
          <cell r="AD875"/>
          <cell r="AE875">
            <v>-614302</v>
          </cell>
          <cell r="AF875">
            <v>-700329</v>
          </cell>
          <cell r="AG875">
            <v>0</v>
          </cell>
          <cell r="AH875">
            <v>0</v>
          </cell>
          <cell r="AI875">
            <v>-998666</v>
          </cell>
          <cell r="AJ875">
            <v>-2273540</v>
          </cell>
          <cell r="AK875">
            <v>-809578</v>
          </cell>
          <cell r="AL875">
            <v>-711789</v>
          </cell>
          <cell r="AM875">
            <v>-1073235</v>
          </cell>
          <cell r="AN875">
            <v>-815611</v>
          </cell>
          <cell r="AO875">
            <v>-430382</v>
          </cell>
          <cell r="AP875">
            <v>-334283</v>
          </cell>
          <cell r="AQ875">
            <v>-813269</v>
          </cell>
          <cell r="AR875">
            <v>-818471</v>
          </cell>
          <cell r="AS875">
            <v>-636781</v>
          </cell>
          <cell r="AT875">
            <v>0</v>
          </cell>
          <cell r="AU875">
            <v>-1281314</v>
          </cell>
          <cell r="AV875">
            <v>0</v>
          </cell>
          <cell r="AW875">
            <v>0</v>
          </cell>
          <cell r="AX875">
            <v>0</v>
          </cell>
          <cell r="AY875">
            <v>-544695</v>
          </cell>
          <cell r="AZ875">
            <v>0</v>
          </cell>
          <cell r="BA875">
            <v>-157160</v>
          </cell>
          <cell r="BB875">
            <v>-512993</v>
          </cell>
          <cell r="BC875">
            <v>-2545781</v>
          </cell>
          <cell r="BD875">
            <v>-1330011</v>
          </cell>
          <cell r="BE875">
            <v>-475041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0</v>
          </cell>
          <cell r="BM875">
            <v>0</v>
          </cell>
          <cell r="BN875"/>
          <cell r="BO875"/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 t="e">
            <v>#DIV/0!</v>
          </cell>
          <cell r="BZ875"/>
          <cell r="CA875"/>
        </row>
        <row r="876">
          <cell r="S876" t="str">
            <v>correcciones operaciones mercado monetario</v>
          </cell>
          <cell r="T876"/>
          <cell r="U876"/>
          <cell r="V876"/>
          <cell r="W876"/>
          <cell r="AA876">
            <v>152</v>
          </cell>
          <cell r="AC876">
            <v>1035</v>
          </cell>
          <cell r="AD876"/>
          <cell r="AE876">
            <v>812</v>
          </cell>
          <cell r="AF876">
            <v>192</v>
          </cell>
          <cell r="AG876">
            <v>0</v>
          </cell>
          <cell r="AH876">
            <v>0</v>
          </cell>
          <cell r="AI876">
            <v>518</v>
          </cell>
          <cell r="AJ876">
            <v>1739</v>
          </cell>
          <cell r="AK876">
            <v>676</v>
          </cell>
          <cell r="AL876">
            <v>546</v>
          </cell>
          <cell r="AM876">
            <v>827</v>
          </cell>
          <cell r="AN876">
            <v>513</v>
          </cell>
          <cell r="AO876">
            <v>176</v>
          </cell>
          <cell r="AP876">
            <v>4</v>
          </cell>
          <cell r="AQ876">
            <v>476</v>
          </cell>
          <cell r="AR876">
            <v>149</v>
          </cell>
          <cell r="AS876">
            <v>361</v>
          </cell>
          <cell r="AT876">
            <v>0</v>
          </cell>
          <cell r="AU876">
            <v>34</v>
          </cell>
          <cell r="AV876">
            <v>0</v>
          </cell>
          <cell r="AW876">
            <v>0</v>
          </cell>
          <cell r="AX876">
            <v>0</v>
          </cell>
          <cell r="AY876">
            <v>339</v>
          </cell>
          <cell r="AZ876">
            <v>0</v>
          </cell>
          <cell r="BA876">
            <v>229</v>
          </cell>
          <cell r="BB876">
            <v>-7</v>
          </cell>
          <cell r="BC876">
            <v>-2711</v>
          </cell>
          <cell r="BD876">
            <v>-1884</v>
          </cell>
          <cell r="BE876">
            <v>-673</v>
          </cell>
          <cell r="BF876">
            <v>0</v>
          </cell>
          <cell r="BG876">
            <v>0</v>
          </cell>
          <cell r="BH876">
            <v>0</v>
          </cell>
          <cell r="BI876">
            <v>0</v>
          </cell>
          <cell r="BJ876">
            <v>0</v>
          </cell>
          <cell r="BK876">
            <v>0</v>
          </cell>
          <cell r="BL876">
            <v>0</v>
          </cell>
          <cell r="BM876">
            <v>0</v>
          </cell>
          <cell r="BN876"/>
          <cell r="BO876"/>
          <cell r="BP876">
            <v>0</v>
          </cell>
          <cell r="BQ876">
            <v>0</v>
          </cell>
          <cell r="BR876">
            <v>0</v>
          </cell>
          <cell r="BS876">
            <v>0</v>
          </cell>
          <cell r="BT876">
            <v>0</v>
          </cell>
          <cell r="BU876">
            <v>0</v>
          </cell>
          <cell r="BV876" t="e">
            <v>#DIV/0!</v>
          </cell>
          <cell r="BZ876"/>
          <cell r="CA876"/>
        </row>
        <row r="877">
          <cell r="S877" t="str">
            <v>cedulas hipotecarias</v>
          </cell>
          <cell r="T877"/>
          <cell r="U877"/>
          <cell r="V877"/>
          <cell r="W877"/>
          <cell r="AA877">
            <v>-800000</v>
          </cell>
          <cell r="AC877">
            <v>0</v>
          </cell>
          <cell r="AD877"/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0</v>
          </cell>
          <cell r="AR877">
            <v>0</v>
          </cell>
          <cell r="AS877">
            <v>0</v>
          </cell>
          <cell r="AT877">
            <v>0</v>
          </cell>
          <cell r="AU877">
            <v>0</v>
          </cell>
          <cell r="AV877">
            <v>0</v>
          </cell>
          <cell r="AW877">
            <v>0</v>
          </cell>
          <cell r="AX877">
            <v>0</v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/>
          <cell r="BO877"/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 t="e">
            <v>#DIV/0!</v>
          </cell>
          <cell r="BZ877"/>
          <cell r="CA877"/>
        </row>
        <row r="878">
          <cell r="S878" t="str">
            <v>correcciones cédulas hipotecarias</v>
          </cell>
          <cell r="T878"/>
          <cell r="U878"/>
          <cell r="V878"/>
          <cell r="W878"/>
          <cell r="AA878">
            <v>-20642</v>
          </cell>
          <cell r="AC878">
            <v>0</v>
          </cell>
          <cell r="AD878"/>
          <cell r="AE878">
            <v>0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0</v>
          </cell>
          <cell r="AR878">
            <v>0</v>
          </cell>
          <cell r="AS878">
            <v>0</v>
          </cell>
          <cell r="AT878">
            <v>0</v>
          </cell>
          <cell r="AU878">
            <v>0</v>
          </cell>
          <cell r="AV878">
            <v>0</v>
          </cell>
          <cell r="AW878">
            <v>0</v>
          </cell>
          <cell r="AX878">
            <v>0</v>
          </cell>
          <cell r="AY878">
            <v>0</v>
          </cell>
          <cell r="AZ878">
            <v>0</v>
          </cell>
          <cell r="BA878">
            <v>0</v>
          </cell>
          <cell r="BB878">
            <v>0</v>
          </cell>
          <cell r="BC878">
            <v>0</v>
          </cell>
          <cell r="BD878">
            <v>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0</v>
          </cell>
          <cell r="BM878">
            <v>0</v>
          </cell>
          <cell r="BN878"/>
          <cell r="BO878"/>
        </row>
        <row r="879">
          <cell r="S879"/>
          <cell r="T879"/>
          <cell r="U879"/>
          <cell r="V879"/>
          <cell r="W879"/>
          <cell r="AA879"/>
          <cell r="AC879"/>
          <cell r="AD879"/>
          <cell r="AE879"/>
          <cell r="AF879"/>
          <cell r="AG879"/>
          <cell r="AH879"/>
          <cell r="AI879"/>
          <cell r="AJ879"/>
          <cell r="AK879"/>
          <cell r="AL879"/>
          <cell r="AM879"/>
          <cell r="AN879"/>
          <cell r="AO879"/>
          <cell r="AP879"/>
          <cell r="AQ879"/>
          <cell r="AR879"/>
          <cell r="AS879"/>
          <cell r="AT879"/>
          <cell r="AU879"/>
          <cell r="AV879"/>
          <cell r="AW879"/>
          <cell r="AX879"/>
          <cell r="AY879"/>
          <cell r="AZ879"/>
          <cell r="BA879"/>
          <cell r="BB879"/>
          <cell r="BC879"/>
          <cell r="BD879"/>
          <cell r="BE879"/>
          <cell r="BF879"/>
          <cell r="BG879"/>
          <cell r="BH879"/>
          <cell r="BI879"/>
          <cell r="BJ879"/>
          <cell r="BK879"/>
          <cell r="BL879"/>
          <cell r="BM879"/>
          <cell r="BN879"/>
          <cell r="BO879"/>
        </row>
        <row r="880">
          <cell r="R880" t="str">
            <v>RBMDV</v>
          </cell>
          <cell r="S880" t="str">
            <v>Cuentas a la vista</v>
          </cell>
          <cell r="T880"/>
          <cell r="U880"/>
          <cell r="V880"/>
          <cell r="W880"/>
          <cell r="AA880">
            <v>13537763</v>
          </cell>
          <cell r="AC880">
            <v>15133507</v>
          </cell>
          <cell r="AD880"/>
          <cell r="AE880">
            <v>16214090</v>
          </cell>
          <cell r="AF880">
            <v>17131410</v>
          </cell>
          <cell r="AG880">
            <v>18190153</v>
          </cell>
          <cell r="AH880">
            <v>18513655</v>
          </cell>
          <cell r="AI880">
            <v>18477886</v>
          </cell>
          <cell r="AJ880">
            <v>19215593</v>
          </cell>
          <cell r="AK880">
            <v>20526395</v>
          </cell>
          <cell r="AL880">
            <v>20724778</v>
          </cell>
          <cell r="AM880">
            <v>21472289</v>
          </cell>
          <cell r="AN880">
            <v>21980451</v>
          </cell>
          <cell r="AO880">
            <v>22757467</v>
          </cell>
          <cell r="AP880">
            <v>23413488</v>
          </cell>
          <cell r="AQ880">
            <v>23777663</v>
          </cell>
          <cell r="AR880">
            <v>25169550</v>
          </cell>
          <cell r="AS880">
            <v>27455991</v>
          </cell>
          <cell r="AT880">
            <v>29303876</v>
          </cell>
          <cell r="AU880">
            <v>29707433</v>
          </cell>
          <cell r="AV880">
            <v>31042719</v>
          </cell>
          <cell r="AW880">
            <v>32755208</v>
          </cell>
          <cell r="AX880">
            <v>33906123</v>
          </cell>
          <cell r="AY880">
            <v>34644088</v>
          </cell>
          <cell r="AZ880">
            <v>36137888</v>
          </cell>
          <cell r="BA880">
            <v>37551703</v>
          </cell>
          <cell r="BB880">
            <v>37431530</v>
          </cell>
          <cell r="BC880">
            <v>36774053</v>
          </cell>
          <cell r="BD880">
            <v>36857527</v>
          </cell>
          <cell r="BE880">
            <v>37055724</v>
          </cell>
          <cell r="BF880">
            <v>36692711</v>
          </cell>
          <cell r="BG880">
            <v>35857417</v>
          </cell>
          <cell r="BH880">
            <v>35133904</v>
          </cell>
          <cell r="BI880">
            <v>36331241</v>
          </cell>
          <cell r="BJ880">
            <v>36374542</v>
          </cell>
          <cell r="BK880">
            <v>38516787</v>
          </cell>
          <cell r="BL880">
            <v>38348256</v>
          </cell>
          <cell r="BM880">
            <v>40073826</v>
          </cell>
          <cell r="BN880"/>
          <cell r="BO880"/>
          <cell r="BP880">
            <v>40073826</v>
          </cell>
          <cell r="BQ880">
            <v>36331241</v>
          </cell>
          <cell r="BR880">
            <v>38516787</v>
          </cell>
          <cell r="BS880">
            <v>38348256</v>
          </cell>
          <cell r="BT880">
            <v>35857417</v>
          </cell>
          <cell r="BU880">
            <v>3742585</v>
          </cell>
          <cell r="BV880">
            <v>0.10299999999999999</v>
          </cell>
          <cell r="BZ880"/>
          <cell r="CA880"/>
        </row>
        <row r="881">
          <cell r="S881"/>
          <cell r="T881"/>
          <cell r="U881"/>
          <cell r="V881"/>
          <cell r="W881"/>
          <cell r="AA881"/>
          <cell r="AC881"/>
          <cell r="AD881"/>
          <cell r="AE881"/>
          <cell r="AF881"/>
          <cell r="AG881"/>
          <cell r="AH881"/>
          <cell r="AI881"/>
          <cell r="AJ881"/>
          <cell r="AK881"/>
          <cell r="AL881"/>
          <cell r="AM881"/>
          <cell r="AN881"/>
          <cell r="AO881"/>
          <cell r="AP881"/>
          <cell r="AQ881"/>
          <cell r="AR881"/>
          <cell r="AS881"/>
          <cell r="AT881"/>
          <cell r="AU881"/>
          <cell r="AV881"/>
          <cell r="AW881"/>
          <cell r="AX881"/>
          <cell r="AY881"/>
          <cell r="AZ881"/>
          <cell r="BA881"/>
          <cell r="BB881"/>
          <cell r="BC881"/>
          <cell r="BD881"/>
          <cell r="BE881"/>
          <cell r="BF881"/>
          <cell r="BG881"/>
          <cell r="BH881"/>
          <cell r="BI881"/>
          <cell r="BJ881"/>
          <cell r="BK881"/>
          <cell r="BL881"/>
          <cell r="BM881"/>
          <cell r="BN881"/>
          <cell r="BO881"/>
        </row>
        <row r="882">
          <cell r="S882"/>
          <cell r="T882"/>
          <cell r="U882"/>
          <cell r="V882"/>
          <cell r="W882"/>
          <cell r="AA882" t="str">
            <v>importe</v>
          </cell>
          <cell r="AC882" t="str">
            <v>importe</v>
          </cell>
          <cell r="AD882"/>
          <cell r="AE882" t="str">
            <v>importe</v>
          </cell>
          <cell r="AF882" t="str">
            <v>importe</v>
          </cell>
          <cell r="AG882" t="str">
            <v>importe</v>
          </cell>
          <cell r="AH882" t="str">
            <v>importe</v>
          </cell>
          <cell r="AI882" t="str">
            <v>importe</v>
          </cell>
          <cell r="AJ882" t="str">
            <v>importe</v>
          </cell>
          <cell r="AK882" t="str">
            <v>importe</v>
          </cell>
          <cell r="AL882" t="str">
            <v>importe</v>
          </cell>
          <cell r="AM882" t="str">
            <v>importe</v>
          </cell>
          <cell r="AN882" t="str">
            <v>importe</v>
          </cell>
          <cell r="AO882" t="str">
            <v>importe</v>
          </cell>
          <cell r="AP882" t="str">
            <v>importe</v>
          </cell>
          <cell r="AQ882" t="str">
            <v>importe</v>
          </cell>
          <cell r="AR882" t="str">
            <v>importe</v>
          </cell>
          <cell r="AS882" t="str">
            <v>importe</v>
          </cell>
          <cell r="AT882" t="str">
            <v>importe</v>
          </cell>
          <cell r="AU882" t="str">
            <v>importe</v>
          </cell>
          <cell r="AV882" t="str">
            <v>importe</v>
          </cell>
          <cell r="AW882" t="str">
            <v>importe</v>
          </cell>
          <cell r="AX882" t="str">
            <v>importe</v>
          </cell>
          <cell r="AY882" t="str">
            <v>importe</v>
          </cell>
          <cell r="AZ882" t="str">
            <v>importe</v>
          </cell>
          <cell r="BA882" t="str">
            <v>importe</v>
          </cell>
          <cell r="BB882" t="str">
            <v>importe</v>
          </cell>
          <cell r="BC882" t="str">
            <v>importe</v>
          </cell>
          <cell r="BD882" t="str">
            <v>importe</v>
          </cell>
          <cell r="BE882" t="str">
            <v>importe</v>
          </cell>
          <cell r="BF882" t="str">
            <v>importe</v>
          </cell>
          <cell r="BG882" t="str">
            <v>importe</v>
          </cell>
          <cell r="BH882" t="str">
            <v>importe</v>
          </cell>
          <cell r="BI882" t="str">
            <v>importe</v>
          </cell>
          <cell r="BJ882" t="str">
            <v>importe</v>
          </cell>
          <cell r="BK882" t="str">
            <v>importe</v>
          </cell>
          <cell r="BL882" t="str">
            <v>importe</v>
          </cell>
          <cell r="BM882" t="str">
            <v>importe</v>
          </cell>
          <cell r="BN882"/>
          <cell r="BO882"/>
        </row>
        <row r="883">
          <cell r="S883"/>
          <cell r="T883"/>
          <cell r="U883"/>
          <cell r="V883"/>
          <cell r="W883"/>
          <cell r="AA883">
            <v>42369</v>
          </cell>
          <cell r="AB883"/>
          <cell r="AC883">
            <v>42551</v>
          </cell>
          <cell r="AD883"/>
          <cell r="AE883">
            <v>42735</v>
          </cell>
          <cell r="AF883">
            <v>42825</v>
          </cell>
          <cell r="AG883">
            <v>42916</v>
          </cell>
          <cell r="AH883">
            <v>43008</v>
          </cell>
          <cell r="AI883">
            <v>43100</v>
          </cell>
          <cell r="AJ883">
            <v>43190</v>
          </cell>
          <cell r="AK883">
            <v>43281</v>
          </cell>
          <cell r="AL883">
            <v>43373</v>
          </cell>
          <cell r="AM883">
            <v>43465</v>
          </cell>
          <cell r="AN883">
            <v>43555</v>
          </cell>
          <cell r="AO883">
            <v>43646</v>
          </cell>
          <cell r="AP883">
            <v>43738</v>
          </cell>
          <cell r="AQ883">
            <v>43830</v>
          </cell>
          <cell r="AR883">
            <v>43921</v>
          </cell>
          <cell r="AS883">
            <v>44012</v>
          </cell>
          <cell r="AT883">
            <v>44104</v>
          </cell>
          <cell r="AU883">
            <v>44196</v>
          </cell>
          <cell r="AV883">
            <v>44286</v>
          </cell>
          <cell r="AW883">
            <v>44377</v>
          </cell>
          <cell r="AX883">
            <v>44469</v>
          </cell>
          <cell r="AY883">
            <v>44561</v>
          </cell>
          <cell r="AZ883">
            <v>44651</v>
          </cell>
          <cell r="BA883">
            <v>44742</v>
          </cell>
          <cell r="BB883">
            <v>44834</v>
          </cell>
          <cell r="BC883">
            <v>44926</v>
          </cell>
          <cell r="BD883">
            <v>45016</v>
          </cell>
          <cell r="BE883">
            <v>45107</v>
          </cell>
          <cell r="BF883">
            <v>45199</v>
          </cell>
          <cell r="BG883">
            <v>45291</v>
          </cell>
          <cell r="BH883">
            <v>45382</v>
          </cell>
          <cell r="BI883">
            <v>45473</v>
          </cell>
          <cell r="BJ883">
            <v>45565</v>
          </cell>
          <cell r="BK883">
            <v>45657</v>
          </cell>
          <cell r="BL883">
            <v>45747</v>
          </cell>
          <cell r="BM883">
            <v>45838</v>
          </cell>
          <cell r="BN883"/>
          <cell r="BO883"/>
        </row>
        <row r="884">
          <cell r="S884" t="str">
            <v>RATIO EFICIENCIA</v>
          </cell>
          <cell r="T884"/>
          <cell r="U884"/>
          <cell r="V884"/>
          <cell r="W884"/>
          <cell r="AA884">
            <v>0.65659999999999996</v>
          </cell>
          <cell r="AC884">
            <v>0.58850000000000002</v>
          </cell>
          <cell r="AD884"/>
          <cell r="AE884">
            <v>0.62170000000000003</v>
          </cell>
          <cell r="AF884">
            <v>0.62970000000000004</v>
          </cell>
          <cell r="AG884">
            <v>0.6038</v>
          </cell>
          <cell r="AH884">
            <v>0.62239999999999995</v>
          </cell>
          <cell r="AI884">
            <v>0.62849999999999995</v>
          </cell>
          <cell r="AJ884">
            <v>0.59899999999999998</v>
          </cell>
          <cell r="AK884">
            <v>0.57579999999999998</v>
          </cell>
          <cell r="AL884">
            <v>0.58989999999999998</v>
          </cell>
          <cell r="AM884">
            <v>0.60629999999999995</v>
          </cell>
          <cell r="AN884">
            <v>0.6008</v>
          </cell>
          <cell r="AO884">
            <v>0.43390000000000001</v>
          </cell>
          <cell r="AP884">
            <v>0.46700000000000003</v>
          </cell>
          <cell r="AQ884">
            <v>0.50019999999999998</v>
          </cell>
          <cell r="AR884">
            <v>0.62080000000000002</v>
          </cell>
          <cell r="AS884">
            <v>0.45979999999999999</v>
          </cell>
          <cell r="AT884">
            <v>0.51700000000000002</v>
          </cell>
          <cell r="AU884">
            <v>0.54549999999999998</v>
          </cell>
          <cell r="AV884">
            <v>0.20269999999999999</v>
          </cell>
          <cell r="AW884">
            <v>0.29920000000000002</v>
          </cell>
          <cell r="AX884">
            <v>0.36940000000000001</v>
          </cell>
          <cell r="AY884">
            <v>0.4335</v>
          </cell>
          <cell r="AZ884">
            <v>0.41349999999999998</v>
          </cell>
          <cell r="BA884">
            <v>0.50619999999999998</v>
          </cell>
          <cell r="BB884">
            <v>0.5363</v>
          </cell>
          <cell r="BC884">
            <v>0.56330000000000002</v>
          </cell>
          <cell r="BD884">
            <v>0.56520000000000004</v>
          </cell>
          <cell r="BE884">
            <v>0.52500000000000002</v>
          </cell>
          <cell r="BF884">
            <v>0.502</v>
          </cell>
          <cell r="BG884">
            <v>0.49009999999999998</v>
          </cell>
          <cell r="BH884">
            <v>0.44800000000000001</v>
          </cell>
          <cell r="BI884">
            <v>0.45619999999999999</v>
          </cell>
          <cell r="BJ884">
            <v>0.45650000000000002</v>
          </cell>
          <cell r="BK884">
            <v>0.47220000000000001</v>
          </cell>
          <cell r="BL884">
            <v>0.48120000000000002</v>
          </cell>
          <cell r="BM884">
            <v>0.50670000000000004</v>
          </cell>
          <cell r="BN884"/>
          <cell r="BO884"/>
          <cell r="BP884">
            <v>0.50670000000000004</v>
          </cell>
          <cell r="BQ884">
            <v>0.45619999999999999</v>
          </cell>
          <cell r="BR884">
            <v>0.47220000000000001</v>
          </cell>
          <cell r="BS884">
            <v>0.48120000000000002</v>
          </cell>
          <cell r="BT884">
            <v>0.49009999999999998</v>
          </cell>
          <cell r="BU884">
            <v>5.05</v>
          </cell>
          <cell r="BV884"/>
          <cell r="BZ884"/>
          <cell r="CA884"/>
        </row>
        <row r="885">
          <cell r="R885" t="str">
            <v>mb</v>
          </cell>
          <cell r="S885" t="str">
            <v>Margen Bruto</v>
          </cell>
          <cell r="T885"/>
          <cell r="U885"/>
          <cell r="V885"/>
          <cell r="W885"/>
          <cell r="AA885">
            <v>950235</v>
          </cell>
          <cell r="AB885"/>
          <cell r="AC885">
            <v>524457</v>
          </cell>
          <cell r="AD885"/>
          <cell r="AE885">
            <v>1013368</v>
          </cell>
          <cell r="AF885">
            <v>235841</v>
          </cell>
          <cell r="AG885">
            <v>493027</v>
          </cell>
          <cell r="AH885">
            <v>727417</v>
          </cell>
          <cell r="AI885">
            <v>977558</v>
          </cell>
          <cell r="AJ885">
            <v>252558</v>
          </cell>
          <cell r="AK885">
            <v>510921</v>
          </cell>
          <cell r="AL885">
            <v>714350</v>
          </cell>
          <cell r="AM885">
            <v>934076</v>
          </cell>
          <cell r="AN885">
            <v>236894</v>
          </cell>
          <cell r="AO885">
            <v>663469</v>
          </cell>
          <cell r="AP885">
            <v>921394</v>
          </cell>
          <cell r="AQ885">
            <v>1147654</v>
          </cell>
          <cell r="AR885">
            <v>231102</v>
          </cell>
          <cell r="AS885">
            <v>614042</v>
          </cell>
          <cell r="AT885">
            <v>826741</v>
          </cell>
          <cell r="AU885">
            <v>1052379</v>
          </cell>
          <cell r="AV885">
            <v>703635</v>
          </cell>
          <cell r="AW885">
            <v>943043</v>
          </cell>
          <cell r="AX885">
            <v>1155768</v>
          </cell>
          <cell r="AY885">
            <v>1370736</v>
          </cell>
          <cell r="AZ885">
            <v>358370</v>
          </cell>
          <cell r="BA885">
            <v>591481</v>
          </cell>
          <cell r="BB885">
            <v>836324</v>
          </cell>
          <cell r="BC885">
            <v>1069885</v>
          </cell>
          <cell r="BD885">
            <v>281396</v>
          </cell>
          <cell r="BE885">
            <v>606930</v>
          </cell>
          <cell r="BF885">
            <v>968682</v>
          </cell>
          <cell r="BG885">
            <v>1331216</v>
          </cell>
          <cell r="BH885">
            <v>385772</v>
          </cell>
          <cell r="BI885">
            <v>788911</v>
          </cell>
          <cell r="BJ885">
            <v>1194307</v>
          </cell>
          <cell r="BK885">
            <v>1552241</v>
          </cell>
          <cell r="BL885">
            <v>380054</v>
          </cell>
          <cell r="BM885">
            <v>733247</v>
          </cell>
          <cell r="BN885"/>
          <cell r="BO885"/>
          <cell r="BP885">
            <v>733247</v>
          </cell>
          <cell r="BQ885">
            <v>788911</v>
          </cell>
          <cell r="BR885">
            <v>1552241</v>
          </cell>
          <cell r="BS885">
            <v>380054</v>
          </cell>
          <cell r="BT885">
            <v>1331216</v>
          </cell>
          <cell r="BU885">
            <v>-55664</v>
          </cell>
          <cell r="BV885">
            <v>-7.0999999999999994E-2</v>
          </cell>
          <cell r="BZ885"/>
          <cell r="CA885"/>
        </row>
        <row r="886">
          <cell r="R886" t="str">
            <v>GEXPL</v>
          </cell>
          <cell r="S886" t="str">
            <v>Gastos de explotación</v>
          </cell>
          <cell r="T886"/>
          <cell r="U886"/>
          <cell r="V886"/>
          <cell r="W886"/>
          <cell r="AA886">
            <v>623884</v>
          </cell>
          <cell r="AC886">
            <v>308627</v>
          </cell>
          <cell r="AD886"/>
          <cell r="AE886">
            <v>629996</v>
          </cell>
          <cell r="AF886">
            <v>148512</v>
          </cell>
          <cell r="AG886">
            <v>297692</v>
          </cell>
          <cell r="AH886">
            <v>452714</v>
          </cell>
          <cell r="AI886">
            <v>614418</v>
          </cell>
          <cell r="AJ886">
            <v>151288</v>
          </cell>
          <cell r="AK886">
            <v>294200</v>
          </cell>
          <cell r="AL886">
            <v>421404</v>
          </cell>
          <cell r="AM886">
            <v>566315</v>
          </cell>
          <cell r="AN886">
            <v>142327</v>
          </cell>
          <cell r="AO886">
            <v>287867</v>
          </cell>
          <cell r="AP886">
            <v>430308</v>
          </cell>
          <cell r="AQ886">
            <v>574112</v>
          </cell>
          <cell r="AR886">
            <v>143477</v>
          </cell>
          <cell r="AS886">
            <v>282366</v>
          </cell>
          <cell r="AT886">
            <v>427402</v>
          </cell>
          <cell r="AU886">
            <v>574071</v>
          </cell>
          <cell r="AV886">
            <v>142659</v>
          </cell>
          <cell r="AW886">
            <v>282196</v>
          </cell>
          <cell r="AX886">
            <v>426941</v>
          </cell>
          <cell r="AY886">
            <v>594246</v>
          </cell>
          <cell r="AZ886">
            <v>148183</v>
          </cell>
          <cell r="BA886">
            <v>299427</v>
          </cell>
          <cell r="BB886">
            <v>448540</v>
          </cell>
          <cell r="BC886">
            <v>602706</v>
          </cell>
          <cell r="BD886">
            <v>159038</v>
          </cell>
          <cell r="BE886">
            <v>318651</v>
          </cell>
          <cell r="BF886">
            <v>486302</v>
          </cell>
          <cell r="BG886">
            <v>652452</v>
          </cell>
          <cell r="BH886">
            <v>172840</v>
          </cell>
          <cell r="BI886">
            <v>359889</v>
          </cell>
          <cell r="BJ886">
            <v>545192</v>
          </cell>
          <cell r="BK886">
            <v>732956</v>
          </cell>
          <cell r="BL886">
            <v>182865</v>
          </cell>
          <cell r="BM886">
            <v>371520</v>
          </cell>
          <cell r="BN886"/>
          <cell r="BO886"/>
          <cell r="BP886">
            <v>371520</v>
          </cell>
          <cell r="BQ886">
            <v>359889</v>
          </cell>
          <cell r="BR886">
            <v>732956</v>
          </cell>
          <cell r="BS886">
            <v>182865</v>
          </cell>
          <cell r="BT886">
            <v>652452</v>
          </cell>
          <cell r="BU886">
            <v>11631</v>
          </cell>
          <cell r="BV886">
            <v>3.2000000000000001E-2</v>
          </cell>
          <cell r="BZ886"/>
          <cell r="CA886"/>
        </row>
        <row r="887">
          <cell r="R887" t="str">
            <v>0039</v>
          </cell>
          <cell r="S887" t="str">
            <v>Gastos de administración</v>
          </cell>
          <cell r="T887"/>
          <cell r="U887"/>
          <cell r="V887"/>
          <cell r="W887"/>
          <cell r="AA887">
            <v>546509</v>
          </cell>
          <cell r="AB887"/>
          <cell r="AC887">
            <v>270023</v>
          </cell>
          <cell r="AD887"/>
          <cell r="AE887">
            <v>554455</v>
          </cell>
          <cell r="AF887">
            <v>129621</v>
          </cell>
          <cell r="AG887">
            <v>259876</v>
          </cell>
          <cell r="AH887">
            <v>395616</v>
          </cell>
          <cell r="AI887">
            <v>538417</v>
          </cell>
          <cell r="AJ887">
            <v>130725</v>
          </cell>
          <cell r="AK887">
            <v>262471</v>
          </cell>
          <cell r="AL887">
            <v>378520</v>
          </cell>
          <cell r="AM887">
            <v>511036</v>
          </cell>
          <cell r="AN887">
            <v>127572</v>
          </cell>
          <cell r="AO887">
            <v>258875</v>
          </cell>
          <cell r="AP887">
            <v>388136</v>
          </cell>
          <cell r="AQ887">
            <v>517272</v>
          </cell>
          <cell r="AR887">
            <v>128892</v>
          </cell>
          <cell r="AS887">
            <v>252597</v>
          </cell>
          <cell r="AT887">
            <v>381553</v>
          </cell>
          <cell r="AU887">
            <v>511049</v>
          </cell>
          <cell r="AV887">
            <v>125770</v>
          </cell>
          <cell r="AW887">
            <v>248457</v>
          </cell>
          <cell r="AX887">
            <v>376108</v>
          </cell>
          <cell r="AY887">
            <v>525996</v>
          </cell>
          <cell r="AZ887">
            <v>130965</v>
          </cell>
          <cell r="BA887">
            <v>264606</v>
          </cell>
          <cell r="BB887">
            <v>395909</v>
          </cell>
          <cell r="BC887">
            <v>531837</v>
          </cell>
          <cell r="BD887">
            <v>140942</v>
          </cell>
          <cell r="BE887">
            <v>281912</v>
          </cell>
          <cell r="BF887">
            <v>430964</v>
          </cell>
          <cell r="BG887">
            <v>577936</v>
          </cell>
          <cell r="BH887">
            <v>153129</v>
          </cell>
          <cell r="BI887">
            <v>319885</v>
          </cell>
          <cell r="BJ887">
            <v>483707</v>
          </cell>
          <cell r="BK887">
            <v>649952</v>
          </cell>
          <cell r="BL887">
            <v>162623</v>
          </cell>
          <cell r="BM887">
            <v>330181</v>
          </cell>
          <cell r="BN887"/>
          <cell r="BO887"/>
          <cell r="BP887">
            <v>330181</v>
          </cell>
          <cell r="BQ887">
            <v>319885</v>
          </cell>
          <cell r="BR887">
            <v>649952</v>
          </cell>
          <cell r="BS887">
            <v>162623</v>
          </cell>
          <cell r="BT887">
            <v>577936</v>
          </cell>
          <cell r="BU887">
            <v>10296</v>
          </cell>
          <cell r="BV887">
            <v>3.2000000000000001E-2</v>
          </cell>
          <cell r="BZ887"/>
          <cell r="CA887"/>
        </row>
        <row r="888">
          <cell r="R888" t="str">
            <v>0042</v>
          </cell>
          <cell r="S888" t="str">
            <v>Amortizaciones</v>
          </cell>
          <cell r="T888"/>
          <cell r="U888"/>
          <cell r="V888"/>
          <cell r="W888"/>
          <cell r="AA888">
            <v>77375</v>
          </cell>
          <cell r="AB888"/>
          <cell r="AC888">
            <v>38604</v>
          </cell>
          <cell r="AD888"/>
          <cell r="AE888">
            <v>75541</v>
          </cell>
          <cell r="AF888">
            <v>18891</v>
          </cell>
          <cell r="AG888">
            <v>37816</v>
          </cell>
          <cell r="AH888">
            <v>57098</v>
          </cell>
          <cell r="AI888">
            <v>76001</v>
          </cell>
          <cell r="AJ888">
            <v>20563</v>
          </cell>
          <cell r="AK888">
            <v>31729</v>
          </cell>
          <cell r="AL888">
            <v>42884</v>
          </cell>
          <cell r="AM888">
            <v>55279</v>
          </cell>
          <cell r="AN888">
            <v>14755</v>
          </cell>
          <cell r="AO888">
            <v>28992</v>
          </cell>
          <cell r="AP888">
            <v>42172</v>
          </cell>
          <cell r="AQ888">
            <v>56840</v>
          </cell>
          <cell r="AR888">
            <v>14585</v>
          </cell>
          <cell r="AS888">
            <v>29769</v>
          </cell>
          <cell r="AT888">
            <v>45849</v>
          </cell>
          <cell r="AU888">
            <v>63022</v>
          </cell>
          <cell r="AV888">
            <v>16889</v>
          </cell>
          <cell r="AW888">
            <v>33739</v>
          </cell>
          <cell r="AX888">
            <v>50833</v>
          </cell>
          <cell r="AY888">
            <v>68250</v>
          </cell>
          <cell r="AZ888">
            <v>17218</v>
          </cell>
          <cell r="BA888">
            <v>34821</v>
          </cell>
          <cell r="BB888">
            <v>52631</v>
          </cell>
          <cell r="BC888">
            <v>70869</v>
          </cell>
          <cell r="BD888">
            <v>18096</v>
          </cell>
          <cell r="BE888">
            <v>36739</v>
          </cell>
          <cell r="BF888">
            <v>55338</v>
          </cell>
          <cell r="BG888">
            <v>74516</v>
          </cell>
          <cell r="BH888">
            <v>19711</v>
          </cell>
          <cell r="BI888">
            <v>40004</v>
          </cell>
          <cell r="BJ888">
            <v>61485</v>
          </cell>
          <cell r="BK888">
            <v>83004</v>
          </cell>
          <cell r="BL888">
            <v>20242</v>
          </cell>
          <cell r="BM888">
            <v>41339</v>
          </cell>
          <cell r="BN888"/>
          <cell r="BO888"/>
          <cell r="BP888">
            <v>41339</v>
          </cell>
          <cell r="BQ888">
            <v>40004</v>
          </cell>
          <cell r="BR888">
            <v>83004</v>
          </cell>
          <cell r="BS888">
            <v>20242</v>
          </cell>
          <cell r="BT888">
            <v>74516</v>
          </cell>
          <cell r="BU888">
            <v>1335</v>
          </cell>
          <cell r="BV888">
            <v>3.3000000000000002E-2</v>
          </cell>
          <cell r="BZ888"/>
          <cell r="CA888"/>
        </row>
        <row r="889">
          <cell r="S889"/>
          <cell r="T889"/>
          <cell r="U889"/>
          <cell r="V889"/>
          <cell r="W889"/>
          <cell r="AA889"/>
          <cell r="AB889"/>
          <cell r="AC889"/>
          <cell r="AD889"/>
          <cell r="AE889"/>
          <cell r="AF889"/>
          <cell r="AG889"/>
          <cell r="AH889"/>
          <cell r="AI889"/>
          <cell r="AJ889"/>
          <cell r="AK889"/>
          <cell r="AL889"/>
          <cell r="AM889"/>
          <cell r="AN889"/>
          <cell r="AO889"/>
          <cell r="AP889"/>
          <cell r="AQ889"/>
          <cell r="AR889"/>
          <cell r="AS889"/>
          <cell r="AT889"/>
          <cell r="AU889"/>
          <cell r="AV889"/>
          <cell r="AW889"/>
          <cell r="AX889"/>
          <cell r="AY889"/>
          <cell r="AZ889"/>
          <cell r="BA889"/>
          <cell r="BB889"/>
          <cell r="BC889"/>
          <cell r="BD889"/>
          <cell r="BE889"/>
          <cell r="BF889"/>
          <cell r="BG889"/>
          <cell r="BH889"/>
          <cell r="BI889"/>
          <cell r="BJ889"/>
          <cell r="BK889"/>
          <cell r="BL889"/>
          <cell r="BM889"/>
          <cell r="BN889"/>
          <cell r="BO889"/>
        </row>
        <row r="890">
          <cell r="S890"/>
          <cell r="T890"/>
          <cell r="U890"/>
          <cell r="V890"/>
          <cell r="W890"/>
          <cell r="AA890">
            <v>277552</v>
          </cell>
          <cell r="AB890">
            <v>-32143654</v>
          </cell>
          <cell r="AC890">
            <v>525033</v>
          </cell>
          <cell r="AD890">
            <v>-31063225</v>
          </cell>
          <cell r="AE890">
            <v>196608</v>
          </cell>
          <cell r="AF890">
            <v>-180670</v>
          </cell>
          <cell r="AG890">
            <v>-234056</v>
          </cell>
          <cell r="AH890">
            <v>72718</v>
          </cell>
          <cell r="AI890">
            <v>-272629</v>
          </cell>
          <cell r="AJ890">
            <v>-30104104</v>
          </cell>
          <cell r="AK890">
            <v>-30227046</v>
          </cell>
          <cell r="AL890">
            <v>-30184424</v>
          </cell>
          <cell r="AM890">
            <v>-30512956</v>
          </cell>
          <cell r="AN890">
            <v>-30686606</v>
          </cell>
          <cell r="AO890">
            <v>-30403593</v>
          </cell>
          <cell r="AP890">
            <v>-651662</v>
          </cell>
          <cell r="AQ890">
            <v>-987101.3</v>
          </cell>
          <cell r="AR890">
            <v>-30964262</v>
          </cell>
          <cell r="AS890">
            <v>-61462494</v>
          </cell>
          <cell r="AT890">
            <v>-32611327</v>
          </cell>
          <cell r="AU890">
            <v>-62806118</v>
          </cell>
          <cell r="AV890">
            <v>-33279950</v>
          </cell>
          <cell r="AW890">
            <v>-33858571</v>
          </cell>
          <cell r="AX890" t="e">
            <v>#DIV/0!</v>
          </cell>
          <cell r="AY890">
            <v>-34649798</v>
          </cell>
          <cell r="AZ890">
            <v>-34986228</v>
          </cell>
          <cell r="BA890">
            <v>-35887236</v>
          </cell>
          <cell r="BB890">
            <v>-35875234</v>
          </cell>
          <cell r="BC890">
            <v>-36862973</v>
          </cell>
          <cell r="BD890">
            <v>-36688379</v>
          </cell>
          <cell r="BE890">
            <v>-37756890</v>
          </cell>
          <cell r="BF890">
            <v>-36963429.399999999</v>
          </cell>
          <cell r="BG890">
            <v>-37184746.100000001</v>
          </cell>
          <cell r="BH890">
            <v>-37080228.899999999</v>
          </cell>
          <cell r="BI890">
            <v>-37867111.299999997</v>
          </cell>
          <cell r="BJ890">
            <v>-37337931.200000003</v>
          </cell>
          <cell r="BK890">
            <v>-38803624</v>
          </cell>
          <cell r="BL890">
            <v>-39050223.5</v>
          </cell>
          <cell r="BM890">
            <v>-40664535.299999997</v>
          </cell>
          <cell r="BN890"/>
          <cell r="BO890"/>
        </row>
        <row r="891">
          <cell r="S891"/>
          <cell r="T891"/>
          <cell r="U891"/>
          <cell r="V891"/>
          <cell r="W891"/>
          <cell r="AA891"/>
          <cell r="AB891"/>
          <cell r="AC891"/>
          <cell r="AD891"/>
          <cell r="AE891"/>
          <cell r="AF891"/>
          <cell r="AG891"/>
          <cell r="AH891"/>
          <cell r="AI891"/>
          <cell r="AJ891"/>
          <cell r="AK891"/>
          <cell r="AL891"/>
          <cell r="AM891"/>
          <cell r="AN891"/>
          <cell r="AO891"/>
          <cell r="AP891"/>
          <cell r="AQ891"/>
          <cell r="AR891"/>
          <cell r="AS891"/>
          <cell r="AT891"/>
          <cell r="AU891"/>
          <cell r="AV891"/>
          <cell r="AW891"/>
          <cell r="AX891"/>
          <cell r="AY891"/>
          <cell r="AZ891"/>
          <cell r="BA891"/>
          <cell r="BB891"/>
          <cell r="BC891"/>
          <cell r="BD891"/>
          <cell r="BE891"/>
          <cell r="BF891"/>
          <cell r="BG891"/>
          <cell r="BH891"/>
          <cell r="BI891"/>
          <cell r="BJ891"/>
          <cell r="BK891"/>
          <cell r="BL891"/>
          <cell r="BM891"/>
          <cell r="BN891"/>
          <cell r="BO891"/>
        </row>
        <row r="892">
          <cell r="S892"/>
          <cell r="T892"/>
          <cell r="U892"/>
          <cell r="V892"/>
          <cell r="W892"/>
          <cell r="AA892"/>
          <cell r="AB892"/>
          <cell r="AC892"/>
          <cell r="AD892"/>
          <cell r="AE892"/>
          <cell r="AF892"/>
          <cell r="AG892"/>
          <cell r="AH892"/>
          <cell r="AI892"/>
          <cell r="AJ892"/>
          <cell r="AK892"/>
          <cell r="AL892"/>
          <cell r="AM892"/>
          <cell r="AN892"/>
          <cell r="AO892"/>
          <cell r="AP892"/>
          <cell r="AQ892"/>
          <cell r="AR892"/>
          <cell r="AS892"/>
          <cell r="AT892"/>
          <cell r="AU892"/>
          <cell r="AV892"/>
          <cell r="AW892"/>
          <cell r="AX892"/>
          <cell r="AY892"/>
          <cell r="AZ892"/>
          <cell r="BA892"/>
          <cell r="BB892"/>
          <cell r="BC892"/>
          <cell r="BD892"/>
          <cell r="BE892"/>
          <cell r="BF892"/>
          <cell r="BG892"/>
          <cell r="BH892"/>
          <cell r="BI892"/>
          <cell r="BJ892"/>
          <cell r="BK892"/>
          <cell r="BL892"/>
          <cell r="BM892"/>
          <cell r="BN892"/>
          <cell r="BO892"/>
        </row>
        <row r="893">
          <cell r="S893"/>
          <cell r="T893"/>
          <cell r="U893"/>
          <cell r="V893"/>
          <cell r="W893"/>
          <cell r="AA893"/>
          <cell r="AB893"/>
          <cell r="AC893"/>
          <cell r="AD893"/>
          <cell r="AE893"/>
          <cell r="AF893"/>
          <cell r="AG893"/>
          <cell r="AH893"/>
          <cell r="AI893"/>
          <cell r="AJ893"/>
          <cell r="AK893"/>
          <cell r="AL893"/>
          <cell r="AM893"/>
          <cell r="AN893"/>
          <cell r="AO893"/>
          <cell r="AP893"/>
          <cell r="AQ893"/>
          <cell r="AR893"/>
          <cell r="AS893"/>
          <cell r="AT893"/>
          <cell r="AU893"/>
          <cell r="AV893"/>
          <cell r="AW893"/>
          <cell r="AX893"/>
          <cell r="AY893"/>
          <cell r="AZ893"/>
          <cell r="BA893"/>
          <cell r="BB893"/>
          <cell r="BC893"/>
          <cell r="BD893"/>
          <cell r="BE893"/>
          <cell r="BF893"/>
          <cell r="BG893"/>
          <cell r="BH893"/>
          <cell r="BI893"/>
          <cell r="BJ893"/>
          <cell r="BK893"/>
          <cell r="BL893"/>
          <cell r="BM893"/>
          <cell r="BN893"/>
          <cell r="BO893"/>
        </row>
        <row r="894">
          <cell r="S894"/>
          <cell r="T894"/>
          <cell r="U894"/>
          <cell r="V894"/>
          <cell r="W894"/>
          <cell r="AA894"/>
          <cell r="AB894"/>
          <cell r="AC894"/>
          <cell r="AD894"/>
          <cell r="AE894"/>
          <cell r="AF894"/>
          <cell r="AG894"/>
          <cell r="AH894"/>
          <cell r="AI894"/>
          <cell r="AJ894"/>
          <cell r="AK894"/>
          <cell r="AL894"/>
          <cell r="AM894"/>
          <cell r="AN894"/>
          <cell r="AO894"/>
          <cell r="AP894"/>
          <cell r="AQ894"/>
          <cell r="AR894"/>
          <cell r="AS894"/>
          <cell r="AT894"/>
          <cell r="AU894"/>
          <cell r="AV894"/>
          <cell r="AW894"/>
          <cell r="AX894"/>
          <cell r="AY894"/>
          <cell r="AZ894"/>
          <cell r="BA894"/>
          <cell r="BB894"/>
          <cell r="BC894"/>
          <cell r="BD894"/>
          <cell r="BE894"/>
          <cell r="BF894"/>
          <cell r="BG894"/>
          <cell r="BH894"/>
          <cell r="BI894"/>
          <cell r="BJ894"/>
          <cell r="BK894"/>
          <cell r="BL894"/>
          <cell r="BM894"/>
          <cell r="BN894"/>
          <cell r="BO894"/>
        </row>
        <row r="895">
          <cell r="S895"/>
          <cell r="T895"/>
          <cell r="U895"/>
          <cell r="V895"/>
          <cell r="W895"/>
          <cell r="AA895"/>
          <cell r="AB895"/>
          <cell r="AC895"/>
          <cell r="AD895"/>
          <cell r="AE895"/>
          <cell r="AF895"/>
          <cell r="AG895"/>
          <cell r="AH895"/>
          <cell r="AI895"/>
          <cell r="AJ895"/>
          <cell r="AK895"/>
          <cell r="AL895"/>
          <cell r="AM895"/>
          <cell r="AN895"/>
          <cell r="AO895"/>
          <cell r="AP895"/>
          <cell r="AQ895"/>
          <cell r="AR895"/>
          <cell r="AS895"/>
          <cell r="AT895"/>
          <cell r="AU895"/>
          <cell r="AV895"/>
          <cell r="AW895"/>
          <cell r="AX895"/>
          <cell r="AY895"/>
          <cell r="AZ895"/>
          <cell r="BA895"/>
          <cell r="BB895"/>
          <cell r="BC895"/>
          <cell r="BD895"/>
          <cell r="BE895"/>
          <cell r="BF895"/>
          <cell r="BG895"/>
          <cell r="BH895"/>
          <cell r="BI895"/>
          <cell r="BJ895"/>
          <cell r="BK895"/>
          <cell r="BL895"/>
          <cell r="BM895"/>
          <cell r="BN895"/>
          <cell r="BO895"/>
        </row>
        <row r="896">
          <cell r="S896"/>
          <cell r="T896"/>
          <cell r="U896"/>
          <cell r="V896"/>
          <cell r="W896"/>
          <cell r="AA896"/>
          <cell r="AB896"/>
          <cell r="AC896"/>
          <cell r="AD896"/>
          <cell r="AE896"/>
          <cell r="AF896"/>
          <cell r="AG896"/>
          <cell r="AH896"/>
          <cell r="AI896"/>
          <cell r="AJ896"/>
          <cell r="AK896"/>
          <cell r="AL896"/>
          <cell r="AM896"/>
          <cell r="AN896"/>
          <cell r="AO896"/>
          <cell r="AP896"/>
          <cell r="AQ896"/>
          <cell r="AR896"/>
          <cell r="AS896"/>
          <cell r="AT896"/>
          <cell r="AU896"/>
          <cell r="AV896"/>
          <cell r="AW896"/>
          <cell r="AX896"/>
          <cell r="AY896"/>
          <cell r="AZ896"/>
          <cell r="BA896"/>
          <cell r="BB896"/>
          <cell r="BC896"/>
          <cell r="BD896"/>
          <cell r="BE896"/>
          <cell r="BF896"/>
          <cell r="BG896"/>
          <cell r="BH896"/>
          <cell r="BI896"/>
          <cell r="BJ896"/>
          <cell r="BK896"/>
          <cell r="BL896"/>
          <cell r="BM896"/>
          <cell r="BN896"/>
          <cell r="BO896"/>
        </row>
        <row r="897">
          <cell r="S897"/>
          <cell r="T897"/>
          <cell r="U897"/>
          <cell r="V897"/>
          <cell r="W897"/>
          <cell r="AA897"/>
          <cell r="AB897"/>
          <cell r="AC897"/>
          <cell r="AD897"/>
          <cell r="AE897"/>
          <cell r="AF897"/>
          <cell r="AG897"/>
          <cell r="AH897"/>
          <cell r="AI897"/>
          <cell r="AJ897"/>
          <cell r="AK897"/>
          <cell r="AL897"/>
          <cell r="AM897"/>
          <cell r="AN897"/>
          <cell r="AO897"/>
          <cell r="AP897"/>
          <cell r="AQ897"/>
          <cell r="AR897"/>
          <cell r="AS897"/>
          <cell r="AT897"/>
          <cell r="AU897"/>
          <cell r="AV897"/>
          <cell r="AW897"/>
          <cell r="AX897"/>
          <cell r="AY897"/>
          <cell r="AZ897"/>
          <cell r="BA897"/>
          <cell r="BB897"/>
          <cell r="BC897"/>
          <cell r="BD897"/>
          <cell r="BE897"/>
          <cell r="BF897"/>
          <cell r="BG897"/>
          <cell r="BH897"/>
          <cell r="BI897"/>
          <cell r="BJ897"/>
          <cell r="BK897"/>
          <cell r="BL897"/>
          <cell r="BM897"/>
          <cell r="BN897"/>
          <cell r="BO897"/>
        </row>
        <row r="898">
          <cell r="S898"/>
          <cell r="T898"/>
          <cell r="U898"/>
          <cell r="V898"/>
          <cell r="W898"/>
          <cell r="AA898"/>
          <cell r="AB898"/>
          <cell r="AC898"/>
          <cell r="AD898"/>
          <cell r="AE898"/>
          <cell r="AF898"/>
          <cell r="AG898"/>
          <cell r="AH898"/>
          <cell r="AI898"/>
          <cell r="AJ898"/>
          <cell r="AK898"/>
          <cell r="AL898"/>
          <cell r="AM898"/>
          <cell r="AN898"/>
          <cell r="AO898"/>
          <cell r="AP898"/>
          <cell r="AQ898"/>
          <cell r="AR898"/>
          <cell r="AS898"/>
          <cell r="AT898"/>
          <cell r="AU898"/>
          <cell r="AV898"/>
          <cell r="AW898"/>
          <cell r="AX898"/>
          <cell r="AY898"/>
          <cell r="AZ898"/>
          <cell r="BA898"/>
          <cell r="BB898"/>
          <cell r="BC898"/>
          <cell r="BD898"/>
          <cell r="BE898"/>
          <cell r="BF898"/>
          <cell r="BG898"/>
          <cell r="BH898"/>
          <cell r="BI898"/>
          <cell r="BJ898"/>
          <cell r="BK898"/>
          <cell r="BL898"/>
          <cell r="BM898"/>
          <cell r="BN898"/>
          <cell r="BO898"/>
        </row>
        <row r="899">
          <cell r="S899"/>
          <cell r="T899"/>
          <cell r="U899"/>
          <cell r="V899"/>
          <cell r="W899"/>
          <cell r="AA899"/>
          <cell r="AB899"/>
          <cell r="AC899"/>
          <cell r="AD899"/>
          <cell r="AE899"/>
          <cell r="AF899"/>
          <cell r="AG899"/>
          <cell r="AH899"/>
          <cell r="AI899"/>
          <cell r="AJ899"/>
          <cell r="AK899"/>
          <cell r="AL899"/>
          <cell r="AM899"/>
          <cell r="AN899"/>
          <cell r="AO899"/>
          <cell r="AP899"/>
          <cell r="AQ899"/>
          <cell r="AR899"/>
          <cell r="AS899"/>
          <cell r="AT899"/>
          <cell r="AU899"/>
          <cell r="AV899"/>
          <cell r="AW899"/>
          <cell r="AX899"/>
          <cell r="AY899"/>
          <cell r="AZ899"/>
          <cell r="BA899"/>
          <cell r="BB899"/>
          <cell r="BC899"/>
          <cell r="BD899"/>
          <cell r="BE899"/>
          <cell r="BF899"/>
          <cell r="BG899"/>
          <cell r="BH899"/>
          <cell r="BI899"/>
          <cell r="BJ899"/>
          <cell r="BK899"/>
          <cell r="BL899"/>
          <cell r="BM899"/>
          <cell r="BN899"/>
          <cell r="BO899"/>
        </row>
        <row r="900">
          <cell r="S900"/>
          <cell r="T900"/>
          <cell r="U900"/>
          <cell r="V900"/>
          <cell r="W900"/>
          <cell r="AA900"/>
          <cell r="AB900"/>
          <cell r="AC900"/>
          <cell r="AD900"/>
          <cell r="AE900"/>
          <cell r="AF900"/>
          <cell r="AG900"/>
          <cell r="AH900"/>
          <cell r="AI900"/>
          <cell r="AJ900"/>
          <cell r="AK900"/>
          <cell r="AL900"/>
          <cell r="AM900"/>
          <cell r="AN900"/>
          <cell r="AO900"/>
          <cell r="AP900"/>
          <cell r="AQ900"/>
          <cell r="AR900"/>
          <cell r="AS900"/>
          <cell r="AT900"/>
          <cell r="AU900"/>
          <cell r="AV900"/>
          <cell r="AW900"/>
          <cell r="AX900"/>
          <cell r="AY900"/>
          <cell r="AZ900"/>
          <cell r="BA900"/>
          <cell r="BB900"/>
          <cell r="BC900"/>
          <cell r="BD900"/>
          <cell r="BE900"/>
          <cell r="BF900"/>
          <cell r="BG900"/>
          <cell r="BH900"/>
          <cell r="BI900"/>
          <cell r="BJ900"/>
          <cell r="BK900"/>
          <cell r="BL900"/>
          <cell r="BM900"/>
          <cell r="BN900"/>
          <cell r="BO900"/>
        </row>
        <row r="901">
          <cell r="S901"/>
          <cell r="T901"/>
          <cell r="U901"/>
          <cell r="V901"/>
          <cell r="W901"/>
          <cell r="AA901"/>
          <cell r="AB901"/>
          <cell r="AC901"/>
          <cell r="AD901"/>
          <cell r="AE901"/>
          <cell r="AF901"/>
          <cell r="AG901"/>
          <cell r="AH901"/>
          <cell r="AI901"/>
          <cell r="AJ901"/>
          <cell r="AK901"/>
          <cell r="AL901"/>
          <cell r="AM901"/>
          <cell r="AN901"/>
          <cell r="AO901"/>
          <cell r="AP901"/>
          <cell r="AQ901"/>
          <cell r="AR901"/>
          <cell r="AS901"/>
          <cell r="AT901"/>
          <cell r="AU901"/>
          <cell r="AV901"/>
          <cell r="AW901"/>
          <cell r="AX901"/>
          <cell r="AY901"/>
          <cell r="AZ901"/>
          <cell r="BA901"/>
          <cell r="BB901"/>
          <cell r="BC901"/>
          <cell r="BD901"/>
          <cell r="BE901"/>
          <cell r="BF901"/>
          <cell r="BG901"/>
          <cell r="BH901"/>
          <cell r="BI901"/>
          <cell r="BJ901"/>
          <cell r="BK901"/>
          <cell r="BL901"/>
          <cell r="BM901"/>
          <cell r="BN901"/>
          <cell r="BO901"/>
        </row>
        <row r="902">
          <cell r="S902"/>
          <cell r="T902"/>
          <cell r="U902"/>
          <cell r="V902"/>
          <cell r="W902"/>
          <cell r="AA902"/>
          <cell r="AB902"/>
          <cell r="AC902"/>
          <cell r="AD902"/>
          <cell r="AE902"/>
          <cell r="AF902"/>
          <cell r="AG902"/>
          <cell r="AH902"/>
          <cell r="AI902"/>
          <cell r="AJ902"/>
          <cell r="AK902"/>
          <cell r="AL902"/>
          <cell r="AM902"/>
          <cell r="AN902"/>
          <cell r="AO902"/>
          <cell r="AP902"/>
          <cell r="AQ902"/>
          <cell r="AR902"/>
          <cell r="AS902"/>
          <cell r="AT902"/>
          <cell r="AU902"/>
          <cell r="AV902"/>
          <cell r="AW902"/>
          <cell r="AX902"/>
          <cell r="AY902"/>
          <cell r="AZ902"/>
          <cell r="BA902"/>
          <cell r="BB902"/>
          <cell r="BC902"/>
          <cell r="BD902"/>
          <cell r="BE902"/>
          <cell r="BF902"/>
          <cell r="BG902"/>
          <cell r="BH902"/>
          <cell r="BI902"/>
          <cell r="BJ902"/>
          <cell r="BK902"/>
          <cell r="BL902"/>
          <cell r="BM902"/>
          <cell r="BN902"/>
          <cell r="BO902"/>
        </row>
        <row r="903">
          <cell r="S903"/>
          <cell r="T903"/>
          <cell r="U903"/>
          <cell r="V903"/>
          <cell r="W903"/>
          <cell r="AA903"/>
          <cell r="AB903"/>
          <cell r="AC903"/>
          <cell r="AD903"/>
          <cell r="AE903"/>
          <cell r="AF903"/>
          <cell r="AG903"/>
          <cell r="AH903"/>
          <cell r="AI903"/>
          <cell r="AJ903"/>
          <cell r="AK903"/>
          <cell r="AL903"/>
          <cell r="AM903"/>
          <cell r="AN903"/>
          <cell r="AO903"/>
          <cell r="AP903"/>
          <cell r="AQ903"/>
          <cell r="AR903"/>
          <cell r="AS903"/>
          <cell r="AT903"/>
          <cell r="AU903"/>
          <cell r="AV903"/>
          <cell r="AW903"/>
          <cell r="AX903"/>
          <cell r="AY903"/>
          <cell r="AZ903"/>
          <cell r="BA903"/>
          <cell r="BB903"/>
          <cell r="BC903"/>
          <cell r="BD903"/>
          <cell r="BE903"/>
          <cell r="BF903"/>
          <cell r="BG903"/>
          <cell r="BH903"/>
          <cell r="BI903"/>
          <cell r="BJ903"/>
          <cell r="BK903"/>
          <cell r="BL903"/>
          <cell r="BM903"/>
          <cell r="BN903"/>
          <cell r="BO903"/>
        </row>
        <row r="904">
          <cell r="S904"/>
          <cell r="T904"/>
          <cell r="U904"/>
          <cell r="V904"/>
          <cell r="W904"/>
          <cell r="AA904"/>
          <cell r="AC904"/>
          <cell r="AD904"/>
          <cell r="AE904"/>
          <cell r="AF904"/>
          <cell r="AG904"/>
          <cell r="AH904"/>
          <cell r="AI904"/>
          <cell r="AJ904">
            <v>1060431</v>
          </cell>
          <cell r="AK904">
            <v>1976202</v>
          </cell>
          <cell r="AL904">
            <v>1433959</v>
          </cell>
          <cell r="AM904">
            <v>1655764</v>
          </cell>
          <cell r="AN904">
            <v>1227859</v>
          </cell>
          <cell r="AO904">
            <v>1513402</v>
          </cell>
          <cell r="AP904">
            <v>730523</v>
          </cell>
          <cell r="AQ904">
            <v>2162720</v>
          </cell>
          <cell r="AR904">
            <v>2549540</v>
          </cell>
          <cell r="AS904">
            <v>3624495</v>
          </cell>
          <cell r="AT904">
            <v>2495039</v>
          </cell>
          <cell r="AU904">
            <v>3024060</v>
          </cell>
          <cell r="AV904">
            <v>3147896</v>
          </cell>
          <cell r="AW904">
            <v>3428865</v>
          </cell>
          <cell r="AX904">
            <v>4488812</v>
          </cell>
          <cell r="AY904">
            <v>5131564</v>
          </cell>
          <cell r="AZ904">
            <v>5632531</v>
          </cell>
          <cell r="BA904">
            <v>7112919</v>
          </cell>
          <cell r="BB904">
            <v>5939108</v>
          </cell>
          <cell r="BC904">
            <v>4080977</v>
          </cell>
          <cell r="BD904">
            <v>5304056</v>
          </cell>
          <cell r="BE904">
            <v>5398747</v>
          </cell>
          <cell r="BF904">
            <v>5717649</v>
          </cell>
          <cell r="BG904">
            <v>4718621</v>
          </cell>
          <cell r="BH904">
            <v>5113442</v>
          </cell>
          <cell r="BI904">
            <v>5393638</v>
          </cell>
          <cell r="BJ904">
            <v>6174165</v>
          </cell>
          <cell r="BK904">
            <v>5516578</v>
          </cell>
          <cell r="BL904">
            <v>5935431</v>
          </cell>
          <cell r="BM904">
            <v>5699837</v>
          </cell>
          <cell r="BN904"/>
          <cell r="BO904"/>
        </row>
        <row r="905">
          <cell r="S905" t="str">
            <v>Saldo medio Intermediarios financieros</v>
          </cell>
          <cell r="T905"/>
          <cell r="U905"/>
          <cell r="V905"/>
          <cell r="W905"/>
          <cell r="AA905"/>
          <cell r="AC905"/>
          <cell r="AD905"/>
          <cell r="AE905"/>
          <cell r="AF905"/>
          <cell r="AG905"/>
          <cell r="AH905"/>
          <cell r="AI905"/>
          <cell r="AJ905"/>
          <cell r="AK905"/>
          <cell r="AL905"/>
          <cell r="AM905"/>
          <cell r="AN905"/>
          <cell r="AO905"/>
          <cell r="AP905">
            <v>1281887</v>
          </cell>
          <cell r="AQ905">
            <v>1458054</v>
          </cell>
          <cell r="AR905">
            <v>2356130</v>
          </cell>
          <cell r="AS905">
            <v>2778918</v>
          </cell>
          <cell r="AT905">
            <v>2707949</v>
          </cell>
          <cell r="AU905">
            <v>2771171</v>
          </cell>
          <cell r="AV905">
            <v>3085978</v>
          </cell>
          <cell r="AW905">
            <v>3200274</v>
          </cell>
          <cell r="AX905">
            <v>3522408</v>
          </cell>
          <cell r="AY905">
            <v>3844239</v>
          </cell>
          <cell r="AZ905">
            <v>5382048</v>
          </cell>
          <cell r="BA905">
            <v>5959005</v>
          </cell>
          <cell r="BB905">
            <v>5954031</v>
          </cell>
          <cell r="BC905">
            <v>5579420</v>
          </cell>
          <cell r="BD905">
            <v>4692517</v>
          </cell>
          <cell r="BE905">
            <v>4927927</v>
          </cell>
          <cell r="BF905">
            <v>5125357</v>
          </cell>
          <cell r="BG905">
            <v>5044010</v>
          </cell>
          <cell r="BH905">
            <v>4916032</v>
          </cell>
          <cell r="BI905">
            <v>5075234</v>
          </cell>
          <cell r="BJ905">
            <v>5349967</v>
          </cell>
          <cell r="BK905">
            <v>5383289</v>
          </cell>
          <cell r="BL905">
            <v>5726005</v>
          </cell>
          <cell r="BM905">
            <v>5717282</v>
          </cell>
          <cell r="BN905"/>
          <cell r="BO905"/>
        </row>
        <row r="906">
          <cell r="R906" t="str">
            <v>SMAA0002</v>
          </cell>
          <cell r="S906" t="str">
            <v>Saldo medio ICb minorista</v>
          </cell>
          <cell r="Z906">
            <v>27363595</v>
          </cell>
          <cell r="AA906">
            <v>27279411</v>
          </cell>
          <cell r="AB906">
            <v>27006609</v>
          </cell>
          <cell r="AC906">
            <v>26917493</v>
          </cell>
          <cell r="AD906">
            <v>26837283</v>
          </cell>
          <cell r="AE906">
            <v>31492994</v>
          </cell>
          <cell r="AF906">
            <v>31101950</v>
          </cell>
          <cell r="AG906">
            <v>31197988</v>
          </cell>
          <cell r="AH906">
            <v>31144717</v>
          </cell>
          <cell r="AI906">
            <v>31126613</v>
          </cell>
          <cell r="AJ906">
            <v>31178959</v>
          </cell>
          <cell r="AK906">
            <v>31176029</v>
          </cell>
          <cell r="AL906">
            <v>31148022</v>
          </cell>
          <cell r="AM906">
            <v>31173720</v>
          </cell>
          <cell r="AN906">
            <v>31331771</v>
          </cell>
          <cell r="AO906">
            <v>31235200</v>
          </cell>
          <cell r="AP906">
            <v>31137977</v>
          </cell>
          <cell r="AQ906">
            <v>31134801</v>
          </cell>
          <cell r="AR906">
            <v>31320828</v>
          </cell>
          <cell r="AS906">
            <v>31690072</v>
          </cell>
          <cell r="AT906">
            <v>32047846</v>
          </cell>
          <cell r="AU906">
            <v>32384323</v>
          </cell>
          <cell r="AV906">
            <v>33816779</v>
          </cell>
          <cell r="AW906">
            <v>34031324</v>
          </cell>
          <cell r="AX906">
            <v>34167310</v>
          </cell>
          <cell r="AY906">
            <v>34352593</v>
          </cell>
          <cell r="AZ906">
            <v>35222890</v>
          </cell>
          <cell r="BA906">
            <v>35547222</v>
          </cell>
          <cell r="BB906">
            <v>35693142</v>
          </cell>
          <cell r="BC906">
            <v>35944478</v>
          </cell>
          <cell r="BD906">
            <v>36833220</v>
          </cell>
          <cell r="BE906">
            <v>37126941</v>
          </cell>
          <cell r="BF906">
            <v>37072904</v>
          </cell>
          <cell r="BG906">
            <v>37071706</v>
          </cell>
          <cell r="BH906">
            <v>37020217</v>
          </cell>
          <cell r="BI906">
            <v>37225188</v>
          </cell>
          <cell r="BJ906">
            <v>37179774</v>
          </cell>
          <cell r="BK906">
            <v>37446308</v>
          </cell>
          <cell r="BL906">
            <v>38579311</v>
          </cell>
          <cell r="BM906">
            <v>39141769</v>
          </cell>
          <cell r="BN906"/>
          <cell r="BO906"/>
          <cell r="BP906"/>
          <cell r="BR906"/>
        </row>
        <row r="907">
          <cell r="S907" t="str">
            <v>Saldo medio cartera de valores</v>
          </cell>
          <cell r="Z907"/>
          <cell r="AA907"/>
          <cell r="AB907"/>
          <cell r="AC907"/>
          <cell r="AD907"/>
          <cell r="AE907">
            <v>4358541</v>
          </cell>
          <cell r="AF907">
            <v>4234300</v>
          </cell>
          <cell r="AG907">
            <v>4397651</v>
          </cell>
          <cell r="AH907">
            <v>4407791</v>
          </cell>
          <cell r="AI907">
            <v>4457007</v>
          </cell>
          <cell r="AJ907">
            <v>5482832</v>
          </cell>
          <cell r="AK907">
            <v>5823979</v>
          </cell>
          <cell r="AL907">
            <v>6130581</v>
          </cell>
          <cell r="AM907">
            <v>6498413</v>
          </cell>
          <cell r="AN907">
            <v>8248857</v>
          </cell>
          <cell r="AO907">
            <v>8673619</v>
          </cell>
          <cell r="AP907">
            <v>9196011</v>
          </cell>
          <cell r="AQ907">
            <v>9514791</v>
          </cell>
          <cell r="AR907">
            <v>10788281</v>
          </cell>
          <cell r="AS907">
            <v>11653817</v>
          </cell>
          <cell r="AT907">
            <v>12186355</v>
          </cell>
          <cell r="AU907">
            <v>12505405</v>
          </cell>
          <cell r="AV907">
            <v>14141306</v>
          </cell>
          <cell r="AW907">
            <v>14499992</v>
          </cell>
          <cell r="AX907">
            <v>14672968</v>
          </cell>
          <cell r="AY907">
            <v>14768869</v>
          </cell>
          <cell r="AZ907">
            <v>14846187</v>
          </cell>
          <cell r="BA907">
            <v>14495917</v>
          </cell>
          <cell r="BB907">
            <v>14727638</v>
          </cell>
          <cell r="BC907">
            <v>14890388</v>
          </cell>
          <cell r="BD907">
            <v>15409298</v>
          </cell>
          <cell r="BE907">
            <v>14648928</v>
          </cell>
          <cell r="BF907">
            <v>14013280</v>
          </cell>
          <cell r="BG907">
            <v>13806451</v>
          </cell>
          <cell r="BH907">
            <v>12857890</v>
          </cell>
          <cell r="BI907">
            <v>12641137</v>
          </cell>
          <cell r="BJ907">
            <v>12652593</v>
          </cell>
          <cell r="BK907">
            <v>12740121</v>
          </cell>
          <cell r="BL907">
            <v>13049742</v>
          </cell>
          <cell r="BM907">
            <v>13026793</v>
          </cell>
          <cell r="BN907"/>
          <cell r="BO907"/>
          <cell r="BP907"/>
          <cell r="BR907"/>
        </row>
        <row r="908">
          <cell r="R908" t="str">
            <v>SMAP0002</v>
          </cell>
          <cell r="S908" t="str">
            <v>Saldo medio RAC</v>
          </cell>
          <cell r="X908"/>
          <cell r="Y908"/>
          <cell r="Z908">
            <v>25150909</v>
          </cell>
          <cell r="AA908">
            <v>25181074</v>
          </cell>
          <cell r="AB908">
            <v>25344406</v>
          </cell>
          <cell r="AC908">
            <v>25443900</v>
          </cell>
          <cell r="AD908">
            <v>25456836</v>
          </cell>
          <cell r="AE908">
            <v>25429085</v>
          </cell>
          <cell r="AF908">
            <v>25484175</v>
          </cell>
          <cell r="AG908">
            <v>25775601</v>
          </cell>
          <cell r="AH908">
            <v>25917911</v>
          </cell>
          <cell r="AI908">
            <v>25922507</v>
          </cell>
          <cell r="AJ908">
            <v>26158369</v>
          </cell>
          <cell r="AK908">
            <v>26670335</v>
          </cell>
          <cell r="AL908">
            <v>26956896</v>
          </cell>
          <cell r="AM908">
            <v>27265247</v>
          </cell>
          <cell r="AN908">
            <v>28841241</v>
          </cell>
          <cell r="AO908">
            <v>29160640</v>
          </cell>
          <cell r="AP908">
            <v>29430038</v>
          </cell>
          <cell r="AQ908">
            <v>29656319</v>
          </cell>
          <cell r="AR908">
            <v>31102306</v>
          </cell>
          <cell r="AS908">
            <v>31848064</v>
          </cell>
          <cell r="AT908">
            <v>32609298</v>
          </cell>
          <cell r="AU908">
            <v>33138508</v>
          </cell>
          <cell r="AV908">
            <v>35752018</v>
          </cell>
          <cell r="AW908">
            <v>36309966</v>
          </cell>
          <cell r="AX908">
            <v>36820446</v>
          </cell>
          <cell r="AY908">
            <v>37204430</v>
          </cell>
          <cell r="AZ908">
            <v>39346511</v>
          </cell>
          <cell r="BA908">
            <v>39956416</v>
          </cell>
          <cell r="BB908">
            <v>40180117</v>
          </cell>
          <cell r="BC908">
            <v>40193998</v>
          </cell>
          <cell r="BD908">
            <v>40638562</v>
          </cell>
          <cell r="BE908">
            <v>41170566</v>
          </cell>
          <cell r="BF908">
            <v>41584576</v>
          </cell>
          <cell r="BG908">
            <v>41965646</v>
          </cell>
          <cell r="BH908">
            <v>43377155</v>
          </cell>
          <cell r="BI908">
            <v>43879754</v>
          </cell>
          <cell r="BJ908">
            <v>44212900</v>
          </cell>
          <cell r="BK908">
            <v>44804307</v>
          </cell>
          <cell r="BL908">
            <v>47061501</v>
          </cell>
          <cell r="BM908">
            <v>47470784</v>
          </cell>
          <cell r="BN908"/>
          <cell r="BO908"/>
          <cell r="BR908"/>
        </row>
        <row r="909">
          <cell r="S909" t="str">
            <v>Saldo medio VISTA</v>
          </cell>
          <cell r="X909"/>
          <cell r="Y909"/>
          <cell r="Z909">
            <v>12161603</v>
          </cell>
          <cell r="AA909">
            <v>12436835</v>
          </cell>
          <cell r="AB909">
            <v>13784415</v>
          </cell>
          <cell r="AC909">
            <v>14234112</v>
          </cell>
          <cell r="AD909">
            <v>14567252</v>
          </cell>
          <cell r="AE909">
            <v>14896620</v>
          </cell>
          <cell r="AF909">
            <v>16672750</v>
          </cell>
          <cell r="AG909">
            <v>17178551</v>
          </cell>
          <cell r="AH909">
            <v>17512327</v>
          </cell>
          <cell r="AI909">
            <v>17705439</v>
          </cell>
          <cell r="AJ909">
            <v>18846740</v>
          </cell>
          <cell r="AK909">
            <v>19406625</v>
          </cell>
          <cell r="AL909">
            <v>19736163</v>
          </cell>
          <cell r="AM909">
            <v>20083388</v>
          </cell>
          <cell r="AN909">
            <v>21726370</v>
          </cell>
          <cell r="AO909">
            <v>22070069</v>
          </cell>
          <cell r="AP909">
            <v>22405924</v>
          </cell>
          <cell r="AQ909">
            <v>22680272</v>
          </cell>
          <cell r="AR909">
            <v>24473607</v>
          </cell>
          <cell r="AS909">
            <v>25467735</v>
          </cell>
          <cell r="AT909">
            <v>26426770</v>
          </cell>
          <cell r="AU909">
            <v>27082903</v>
          </cell>
          <cell r="AV909">
            <v>30375076</v>
          </cell>
          <cell r="AW909">
            <v>31168453</v>
          </cell>
          <cell r="AX909">
            <v>31852871</v>
          </cell>
          <cell r="AY909">
            <v>32411114</v>
          </cell>
          <cell r="AZ909">
            <v>35390988</v>
          </cell>
          <cell r="BA909">
            <v>36111226</v>
          </cell>
          <cell r="BB909">
            <v>36441302</v>
          </cell>
          <cell r="BC909">
            <v>36507852</v>
          </cell>
          <cell r="BD909">
            <v>36815790</v>
          </cell>
          <cell r="BE909">
            <v>36895768</v>
          </cell>
          <cell r="BF909">
            <v>36845004</v>
          </cell>
          <cell r="BG909">
            <v>36647486</v>
          </cell>
          <cell r="BH909">
            <v>35495661</v>
          </cell>
          <cell r="BI909">
            <v>35774187</v>
          </cell>
          <cell r="BJ909">
            <v>35924276</v>
          </cell>
          <cell r="BK909">
            <v>36442778</v>
          </cell>
          <cell r="BL909">
            <v>38432522</v>
          </cell>
          <cell r="BM909">
            <v>38979623</v>
          </cell>
          <cell r="BN909"/>
          <cell r="BO909"/>
          <cell r="BR909"/>
        </row>
        <row r="910">
          <cell r="S910" t="str">
            <v>Saldo medio PLAZO</v>
          </cell>
          <cell r="X910"/>
          <cell r="Y910"/>
          <cell r="Z910">
            <v>12989306</v>
          </cell>
          <cell r="AA910">
            <v>12744239</v>
          </cell>
          <cell r="AB910">
            <v>11559991</v>
          </cell>
          <cell r="AC910">
            <v>11209788</v>
          </cell>
          <cell r="AD910">
            <v>10889584</v>
          </cell>
          <cell r="AE910">
            <v>10532465</v>
          </cell>
          <cell r="AF910">
            <v>8811425</v>
          </cell>
          <cell r="AG910">
            <v>8597050</v>
          </cell>
          <cell r="AH910">
            <v>8405584</v>
          </cell>
          <cell r="AI910">
            <v>8217069</v>
          </cell>
          <cell r="AJ910">
            <v>7311630</v>
          </cell>
          <cell r="AK910">
            <v>7263710</v>
          </cell>
          <cell r="AL910">
            <v>7220733</v>
          </cell>
          <cell r="AM910">
            <v>7181859</v>
          </cell>
          <cell r="AN910">
            <v>7114871</v>
          </cell>
          <cell r="AO910">
            <v>7090571</v>
          </cell>
          <cell r="AP910">
            <v>7024114</v>
          </cell>
          <cell r="AQ910">
            <v>6976048</v>
          </cell>
          <cell r="AR910">
            <v>6628699</v>
          </cell>
          <cell r="AS910">
            <v>6380330</v>
          </cell>
          <cell r="AT910">
            <v>6182528</v>
          </cell>
          <cell r="AU910">
            <v>6055605</v>
          </cell>
          <cell r="AV910">
            <v>5376942</v>
          </cell>
          <cell r="AW910">
            <v>5141513</v>
          </cell>
          <cell r="AX910">
            <v>4967576</v>
          </cell>
          <cell r="AY910">
            <v>4793316</v>
          </cell>
          <cell r="AZ910">
            <v>3955523</v>
          </cell>
          <cell r="BA910">
            <v>3845190</v>
          </cell>
          <cell r="BB910">
            <v>3738814</v>
          </cell>
          <cell r="BC910">
            <v>3686145</v>
          </cell>
          <cell r="BD910">
            <v>3822772</v>
          </cell>
          <cell r="BE910">
            <v>4274798</v>
          </cell>
          <cell r="BF910">
            <v>4739572</v>
          </cell>
          <cell r="BG910">
            <v>5318160</v>
          </cell>
          <cell r="BH910">
            <v>7881494</v>
          </cell>
          <cell r="BI910">
            <v>8105566</v>
          </cell>
          <cell r="BJ910">
            <v>8288624</v>
          </cell>
          <cell r="BK910">
            <v>8361528</v>
          </cell>
          <cell r="BL910">
            <v>8628980</v>
          </cell>
          <cell r="BM910">
            <v>8491161</v>
          </cell>
          <cell r="BN910"/>
          <cell r="BO910"/>
          <cell r="BP910"/>
          <cell r="BQ910"/>
          <cell r="BR910"/>
        </row>
        <row r="911">
          <cell r="S911" t="str">
            <v>Saldo medio Mayorista</v>
          </cell>
          <cell r="T911"/>
          <cell r="U911"/>
          <cell r="V911"/>
          <cell r="W911"/>
          <cell r="AA911"/>
          <cell r="AC911"/>
          <cell r="AD911"/>
          <cell r="AE911">
            <v>10256304</v>
          </cell>
          <cell r="AF911">
            <v>9664732</v>
          </cell>
          <cell r="AG911">
            <v>9504721</v>
          </cell>
          <cell r="AH911">
            <v>9435433</v>
          </cell>
          <cell r="AI911">
            <v>9573407</v>
          </cell>
          <cell r="AJ911">
            <v>10796836</v>
          </cell>
          <cell r="AK911">
            <v>10879423</v>
          </cell>
          <cell r="AL911">
            <v>10867175</v>
          </cell>
          <cell r="AM911">
            <v>10989107</v>
          </cell>
          <cell r="AN911">
            <v>11238587</v>
          </cell>
          <cell r="AO911">
            <v>11175958</v>
          </cell>
          <cell r="AP911">
            <v>11143837</v>
          </cell>
          <cell r="AQ911">
            <v>11432887</v>
          </cell>
          <cell r="AR911">
            <v>12481282</v>
          </cell>
          <cell r="AS911">
            <v>13259105</v>
          </cell>
          <cell r="AT911">
            <v>13278915</v>
          </cell>
          <cell r="AU911">
            <v>13393801</v>
          </cell>
          <cell r="AV911">
            <v>13651493</v>
          </cell>
          <cell r="AW911">
            <v>13624254</v>
          </cell>
          <cell r="AX911">
            <v>13725279</v>
          </cell>
          <cell r="AY911">
            <v>13878544</v>
          </cell>
          <cell r="AZ911">
            <v>13791486</v>
          </cell>
          <cell r="BA911">
            <v>13572484</v>
          </cell>
          <cell r="BB911">
            <v>13715636</v>
          </cell>
          <cell r="BC911">
            <v>13719528</v>
          </cell>
          <cell r="BD911">
            <v>13656721</v>
          </cell>
          <cell r="BE911">
            <v>12717056</v>
          </cell>
          <cell r="BF911">
            <v>11794096</v>
          </cell>
          <cell r="BG911">
            <v>11109377</v>
          </cell>
          <cell r="BH911">
            <v>8525506</v>
          </cell>
          <cell r="BI911">
            <v>8091230</v>
          </cell>
          <cell r="BJ911">
            <v>7904199</v>
          </cell>
          <cell r="BK911">
            <v>7683023</v>
          </cell>
          <cell r="BL911">
            <v>6899074</v>
          </cell>
          <cell r="BM911">
            <v>6834532</v>
          </cell>
          <cell r="BN911"/>
          <cell r="BO911"/>
        </row>
        <row r="912">
          <cell r="T912"/>
          <cell r="U912"/>
          <cell r="V912"/>
          <cell r="W912"/>
          <cell r="AA912"/>
          <cell r="AC912"/>
          <cell r="AD912"/>
          <cell r="AE912"/>
          <cell r="AF912"/>
          <cell r="AG912"/>
          <cell r="AH912"/>
          <cell r="AI912"/>
          <cell r="AJ912"/>
          <cell r="AK912"/>
          <cell r="AL912"/>
          <cell r="AM912"/>
          <cell r="AN912"/>
          <cell r="AO912"/>
          <cell r="AP912"/>
          <cell r="AQ912"/>
          <cell r="AR912"/>
          <cell r="AS912"/>
          <cell r="AT912"/>
          <cell r="AU912"/>
          <cell r="AV912"/>
          <cell r="AW912"/>
          <cell r="AX912"/>
          <cell r="AY912"/>
          <cell r="AZ912"/>
          <cell r="BA912"/>
          <cell r="BB912"/>
          <cell r="BC912"/>
          <cell r="BD912"/>
          <cell r="BE912"/>
          <cell r="BF912"/>
          <cell r="BG912"/>
          <cell r="BH912"/>
          <cell r="BI912"/>
          <cell r="BJ912"/>
          <cell r="BK912"/>
          <cell r="BL912"/>
          <cell r="BM912"/>
          <cell r="BN912"/>
          <cell r="BO912"/>
        </row>
        <row r="913">
          <cell r="T913"/>
          <cell r="U913"/>
          <cell r="V913"/>
          <cell r="W913"/>
          <cell r="AA913"/>
          <cell r="AC913"/>
          <cell r="AD913"/>
          <cell r="AE913"/>
          <cell r="AF913"/>
          <cell r="AG913"/>
          <cell r="AH913"/>
          <cell r="AI913"/>
          <cell r="AJ913"/>
          <cell r="AK913"/>
          <cell r="AL913"/>
          <cell r="AM913"/>
          <cell r="AN913"/>
          <cell r="AO913"/>
          <cell r="AP913"/>
          <cell r="AQ913"/>
          <cell r="AR913"/>
          <cell r="AS913"/>
          <cell r="AT913"/>
          <cell r="AU913"/>
          <cell r="AV913"/>
          <cell r="AW913"/>
          <cell r="AX913"/>
          <cell r="AY913"/>
          <cell r="AZ913"/>
          <cell r="BA913"/>
          <cell r="BB913"/>
          <cell r="BC913"/>
          <cell r="BD913"/>
          <cell r="BE913"/>
          <cell r="BF913"/>
          <cell r="BG913"/>
          <cell r="BH913"/>
          <cell r="BI913"/>
          <cell r="BJ913"/>
          <cell r="BK913"/>
          <cell r="BL913"/>
          <cell r="BM913"/>
          <cell r="BN913"/>
          <cell r="BO913"/>
        </row>
        <row r="914">
          <cell r="R914" t="str">
            <v>smaicb</v>
          </cell>
          <cell r="S914" t="str">
            <v>Saldo medio Icb</v>
          </cell>
          <cell r="Z914" t="e">
            <v>#VALUE!</v>
          </cell>
          <cell r="AA914"/>
          <cell r="AB914" t="e">
            <v>#VALUE!</v>
          </cell>
          <cell r="AC914" t="e">
            <v>#VALUE!</v>
          </cell>
          <cell r="AD914" t="e">
            <v>#VALUE!</v>
          </cell>
          <cell r="AE914">
            <v>31610576</v>
          </cell>
          <cell r="AF914">
            <v>31264860</v>
          </cell>
          <cell r="AG914">
            <v>31385332</v>
          </cell>
          <cell r="AH914">
            <v>31347455</v>
          </cell>
          <cell r="AI914">
            <v>31343760</v>
          </cell>
          <cell r="AJ914">
            <v>31454516</v>
          </cell>
          <cell r="AK914">
            <v>31449669</v>
          </cell>
          <cell r="AL914">
            <v>31422835</v>
          </cell>
          <cell r="AM914">
            <v>31455266</v>
          </cell>
          <cell r="AN914">
            <v>31656302</v>
          </cell>
          <cell r="AO914">
            <v>31583715</v>
          </cell>
          <cell r="AP914">
            <v>31496387</v>
          </cell>
          <cell r="AQ914">
            <v>31501638</v>
          </cell>
          <cell r="AR914">
            <v>31714729</v>
          </cell>
          <cell r="AS914">
            <v>32105914</v>
          </cell>
          <cell r="AT914">
            <v>32477066</v>
          </cell>
          <cell r="AU914">
            <v>32822477</v>
          </cell>
          <cell r="AV914">
            <v>34283688</v>
          </cell>
          <cell r="AW914">
            <v>34498321</v>
          </cell>
          <cell r="AX914">
            <v>34632691</v>
          </cell>
          <cell r="AY914">
            <v>34823146</v>
          </cell>
          <cell r="AZ914">
            <v>35716794</v>
          </cell>
          <cell r="BA914">
            <v>36051856</v>
          </cell>
          <cell r="BB914">
            <v>36208291</v>
          </cell>
          <cell r="BC914">
            <v>36477960</v>
          </cell>
          <cell r="BD914">
            <v>37460258</v>
          </cell>
          <cell r="BE914">
            <v>37760823</v>
          </cell>
          <cell r="BF914">
            <v>37712358</v>
          </cell>
          <cell r="BG914">
            <v>37722104</v>
          </cell>
          <cell r="BH914">
            <v>37710968</v>
          </cell>
          <cell r="BI914">
            <v>37941661</v>
          </cell>
          <cell r="BJ914">
            <v>37932499</v>
          </cell>
          <cell r="BK914">
            <v>38220145</v>
          </cell>
          <cell r="BL914">
            <v>39492904</v>
          </cell>
          <cell r="BM914">
            <v>40074459</v>
          </cell>
          <cell r="BN914"/>
          <cell r="BO914"/>
        </row>
        <row r="915">
          <cell r="R915" t="str">
            <v>smaaioad</v>
          </cell>
          <cell r="S915" t="str">
            <v>Saldo medio Activos inmobiliarios con origen adjudicado</v>
          </cell>
          <cell r="Z915" t="e">
            <v>#VALUE!</v>
          </cell>
          <cell r="AA915"/>
          <cell r="AB915" t="e">
            <v>#VALUE!</v>
          </cell>
          <cell r="AC915" t="e">
            <v>#VALUE!</v>
          </cell>
          <cell r="AD915" t="e">
            <v>#VALUE!</v>
          </cell>
          <cell r="AE915" t="e">
            <v>#DIV/0!</v>
          </cell>
          <cell r="AF915" t="e">
            <v>#DIV/0!</v>
          </cell>
          <cell r="AG915" t="e">
            <v>#DIV/0!</v>
          </cell>
          <cell r="AH915" t="e">
            <v>#DIV/0!</v>
          </cell>
          <cell r="AI915">
            <v>3656942</v>
          </cell>
          <cell r="AJ915">
            <v>3640305</v>
          </cell>
          <cell r="AK915">
            <v>3592275</v>
          </cell>
          <cell r="AL915">
            <v>3545848</v>
          </cell>
          <cell r="AM915">
            <v>3494263</v>
          </cell>
          <cell r="AN915">
            <v>3264816</v>
          </cell>
          <cell r="AO915">
            <v>3242072</v>
          </cell>
          <cell r="AP915">
            <v>3212743</v>
          </cell>
          <cell r="AQ915">
            <v>3168537</v>
          </cell>
          <cell r="AR915">
            <v>2993090</v>
          </cell>
          <cell r="AS915">
            <v>2997253</v>
          </cell>
          <cell r="AT915">
            <v>2996748</v>
          </cell>
          <cell r="AU915">
            <v>2986275</v>
          </cell>
          <cell r="AV915">
            <v>2921010</v>
          </cell>
          <cell r="AW915">
            <v>2873040</v>
          </cell>
          <cell r="AX915">
            <v>2819966</v>
          </cell>
          <cell r="AY915">
            <v>2676492</v>
          </cell>
          <cell r="AZ915">
            <v>2062866</v>
          </cell>
          <cell r="BA915">
            <v>2016690</v>
          </cell>
          <cell r="BB915">
            <v>1979748</v>
          </cell>
          <cell r="BC915">
            <v>1912106</v>
          </cell>
          <cell r="BD915">
            <v>1616927</v>
          </cell>
          <cell r="BE915">
            <v>1583876</v>
          </cell>
          <cell r="BF915">
            <v>1550768</v>
          </cell>
          <cell r="BG915">
            <v>1505806</v>
          </cell>
          <cell r="BH915">
            <v>1308856</v>
          </cell>
          <cell r="BI915">
            <v>1242700</v>
          </cell>
          <cell r="BJ915">
            <v>1196397</v>
          </cell>
          <cell r="BK915">
            <v>1149682</v>
          </cell>
          <cell r="BL915">
            <v>950422</v>
          </cell>
          <cell r="BM915">
            <v>927227</v>
          </cell>
          <cell r="BN915"/>
          <cell r="BO915"/>
        </row>
        <row r="916">
          <cell r="S916" t="str">
            <v>Saldo medio activos adjudicados sin activos de calidad</v>
          </cell>
          <cell r="T916"/>
          <cell r="U916"/>
          <cell r="V916"/>
          <cell r="W916"/>
          <cell r="AA916"/>
          <cell r="AC916"/>
          <cell r="AD916"/>
          <cell r="AE916"/>
          <cell r="AF916"/>
          <cell r="AG916"/>
          <cell r="AH916"/>
          <cell r="AI916"/>
          <cell r="AJ916"/>
          <cell r="AK916"/>
          <cell r="AL916"/>
          <cell r="AM916"/>
          <cell r="AN916"/>
          <cell r="AO916"/>
          <cell r="AP916"/>
          <cell r="AQ916"/>
          <cell r="AR916"/>
          <cell r="AS916"/>
          <cell r="AT916"/>
          <cell r="AU916"/>
          <cell r="AV916"/>
          <cell r="AW916"/>
          <cell r="AX916"/>
          <cell r="AY916"/>
          <cell r="AZ916"/>
          <cell r="BA916"/>
          <cell r="BB916"/>
          <cell r="BC916">
            <v>1170608</v>
          </cell>
          <cell r="BD916">
            <v>970606</v>
          </cell>
          <cell r="BE916">
            <v>947255</v>
          </cell>
          <cell r="BF916">
            <v>926081</v>
          </cell>
          <cell r="BG916">
            <v>895039</v>
          </cell>
          <cell r="BH916">
            <v>760323</v>
          </cell>
          <cell r="BI916">
            <v>710056</v>
          </cell>
          <cell r="BJ916">
            <v>678751</v>
          </cell>
          <cell r="BK916">
            <v>648564</v>
          </cell>
          <cell r="BL916">
            <v>517429</v>
          </cell>
          <cell r="BM916">
            <v>501380</v>
          </cell>
          <cell r="BN916"/>
          <cell r="BO916"/>
        </row>
        <row r="917">
          <cell r="T917"/>
          <cell r="U917"/>
          <cell r="V917"/>
          <cell r="W917"/>
          <cell r="AA917"/>
          <cell r="AC917"/>
          <cell r="AD917"/>
          <cell r="AE917"/>
          <cell r="AF917"/>
          <cell r="AG917"/>
          <cell r="AH917"/>
          <cell r="AI917"/>
          <cell r="AJ917"/>
          <cell r="AK917"/>
          <cell r="AL917"/>
          <cell r="AM917"/>
          <cell r="AN917"/>
          <cell r="AO917"/>
          <cell r="AP917"/>
          <cell r="AQ917"/>
          <cell r="AR917"/>
          <cell r="AS917"/>
          <cell r="AT917"/>
          <cell r="AU917"/>
          <cell r="AV917"/>
          <cell r="AW917"/>
          <cell r="AX917"/>
          <cell r="AY917"/>
          <cell r="AZ917"/>
          <cell r="BA917"/>
          <cell r="BB917"/>
          <cell r="BC917">
            <v>0</v>
          </cell>
          <cell r="BD917">
            <v>1</v>
          </cell>
          <cell r="BE917">
            <v>1</v>
          </cell>
          <cell r="BF917">
            <v>0</v>
          </cell>
          <cell r="BG917">
            <v>0</v>
          </cell>
          <cell r="BH917">
            <v>0</v>
          </cell>
          <cell r="BI917">
            <v>0</v>
          </cell>
          <cell r="BJ917">
            <v>0</v>
          </cell>
          <cell r="BK917">
            <v>0</v>
          </cell>
          <cell r="BL917">
            <v>0</v>
          </cell>
          <cell r="BM917">
            <v>0</v>
          </cell>
          <cell r="BN917"/>
          <cell r="BO917"/>
        </row>
        <row r="918">
          <cell r="R918"/>
          <cell r="S918" t="str">
            <v xml:space="preserve">Cuota de mercado Inversión OSR </v>
          </cell>
          <cell r="T918"/>
          <cell r="U918"/>
          <cell r="V918"/>
          <cell r="W918">
            <v>2.5399999999999999E-2</v>
          </cell>
          <cell r="X918">
            <v>2.5399999999999999E-2</v>
          </cell>
          <cell r="Y918">
            <v>2.5600000000000001E-2</v>
          </cell>
          <cell r="Z918">
            <v>2.58E-2</v>
          </cell>
          <cell r="AA918">
            <v>2.5899999999999999E-2</v>
          </cell>
          <cell r="AB918">
            <v>2.6200000000000001E-2</v>
          </cell>
          <cell r="AC918">
            <v>2.5600000000000001E-2</v>
          </cell>
          <cell r="AD918">
            <v>2.5899999999999999E-2</v>
          </cell>
          <cell r="AE918">
            <v>2.5999999999999999E-2</v>
          </cell>
          <cell r="AF918">
            <v>2.6200000000000001E-2</v>
          </cell>
          <cell r="AG918"/>
          <cell r="AH918"/>
          <cell r="AI918"/>
          <cell r="AJ918"/>
          <cell r="AK918"/>
          <cell r="AL918"/>
          <cell r="AM918"/>
          <cell r="AN918"/>
          <cell r="AO918"/>
          <cell r="AP918"/>
          <cell r="AQ918"/>
          <cell r="AR918"/>
          <cell r="AS918"/>
          <cell r="AT918"/>
          <cell r="AU918"/>
          <cell r="AV918"/>
          <cell r="AW918"/>
          <cell r="AX918"/>
          <cell r="AY918"/>
          <cell r="AZ918"/>
          <cell r="BA918"/>
          <cell r="BB918"/>
          <cell r="BC918"/>
          <cell r="BD918"/>
          <cell r="BE918"/>
          <cell r="BF918"/>
          <cell r="BG918"/>
          <cell r="BH918"/>
          <cell r="BI918"/>
          <cell r="BJ918"/>
          <cell r="BK918"/>
          <cell r="BL918"/>
          <cell r="BM918"/>
          <cell r="BN918"/>
          <cell r="BO918"/>
        </row>
        <row r="919">
          <cell r="R919"/>
          <cell r="S919" t="str">
            <v>Cuota de mercado Depósitos OSR  (anteriores a la reconstrucción)</v>
          </cell>
          <cell r="T919"/>
          <cell r="U919"/>
          <cell r="V919"/>
          <cell r="W919">
            <v>2.1399999999999999E-2</v>
          </cell>
          <cell r="X919">
            <v>2.1499999999999998E-2</v>
          </cell>
          <cell r="Y919">
            <v>2.1499999999999998E-2</v>
          </cell>
          <cell r="Z919">
            <v>2.1399999999999999E-2</v>
          </cell>
          <cell r="AA919">
            <v>2.1600000000000001E-2</v>
          </cell>
          <cell r="AB919">
            <v>2.1899999999999999E-2</v>
          </cell>
          <cell r="AC919">
            <v>2.18E-2</v>
          </cell>
          <cell r="AD919">
            <v>2.18E-2</v>
          </cell>
          <cell r="AE919">
            <v>2.23E-2</v>
          </cell>
          <cell r="AF919">
            <v>2.1999999999999999E-2</v>
          </cell>
          <cell r="AG919"/>
          <cell r="AH919"/>
          <cell r="AI919"/>
          <cell r="AJ919"/>
          <cell r="AK919"/>
          <cell r="AL919"/>
          <cell r="AM919"/>
          <cell r="AN919"/>
          <cell r="AO919"/>
          <cell r="AP919"/>
          <cell r="AQ919"/>
          <cell r="AR919"/>
          <cell r="AS919"/>
          <cell r="AT919"/>
          <cell r="AU919"/>
          <cell r="AV919"/>
          <cell r="AW919"/>
          <cell r="AX919"/>
          <cell r="AY919"/>
          <cell r="AZ919"/>
          <cell r="BA919"/>
          <cell r="BB919"/>
          <cell r="BC919"/>
          <cell r="BD919"/>
          <cell r="BE919"/>
          <cell r="BF919"/>
          <cell r="BG919"/>
          <cell r="BH919"/>
          <cell r="BI919"/>
          <cell r="BJ919"/>
          <cell r="BK919"/>
          <cell r="BL919"/>
          <cell r="BM919"/>
          <cell r="BN919"/>
          <cell r="BO919"/>
        </row>
        <row r="920">
          <cell r="S920"/>
          <cell r="T920"/>
          <cell r="U920"/>
          <cell r="V920"/>
          <cell r="W920"/>
          <cell r="AA920"/>
          <cell r="AC920"/>
          <cell r="AD920"/>
          <cell r="AE920"/>
          <cell r="AF920"/>
          <cell r="AG920"/>
          <cell r="AH920"/>
          <cell r="AI920"/>
          <cell r="AJ920"/>
          <cell r="AK920"/>
          <cell r="AL920"/>
          <cell r="AM920"/>
          <cell r="AN920"/>
          <cell r="AO920"/>
          <cell r="AP920"/>
          <cell r="AQ920"/>
          <cell r="AR920"/>
          <cell r="AS920"/>
          <cell r="AT920"/>
          <cell r="AU920"/>
          <cell r="AV920"/>
          <cell r="AW920"/>
          <cell r="AX920"/>
          <cell r="AY920"/>
          <cell r="AZ920"/>
          <cell r="BA920"/>
          <cell r="BB920"/>
          <cell r="BC920"/>
          <cell r="BD920"/>
          <cell r="BE920"/>
          <cell r="BF920"/>
          <cell r="BG920"/>
          <cell r="BH920"/>
          <cell r="BI920"/>
          <cell r="BJ920"/>
          <cell r="BK920"/>
          <cell r="BL920"/>
          <cell r="BM920"/>
          <cell r="BN920"/>
          <cell r="BO920"/>
        </row>
        <row r="921">
          <cell r="S921"/>
          <cell r="T921"/>
          <cell r="U921"/>
          <cell r="V921"/>
          <cell r="W921"/>
          <cell r="AA921"/>
          <cell r="AC921"/>
          <cell r="AD921"/>
          <cell r="AE921"/>
          <cell r="AF921"/>
          <cell r="AG921"/>
          <cell r="AH921"/>
          <cell r="AI921"/>
          <cell r="AJ921"/>
          <cell r="AK921"/>
          <cell r="AL921"/>
          <cell r="AM921"/>
          <cell r="AN921"/>
          <cell r="AO921"/>
          <cell r="AP921"/>
          <cell r="AQ921"/>
          <cell r="AR921"/>
          <cell r="AS921"/>
          <cell r="AT921"/>
          <cell r="AU921"/>
          <cell r="AV921"/>
          <cell r="AW921"/>
          <cell r="AX921"/>
          <cell r="AY921"/>
          <cell r="AZ921"/>
          <cell r="BA921"/>
          <cell r="BB921"/>
          <cell r="BC921"/>
          <cell r="BD921"/>
          <cell r="BE921"/>
          <cell r="BF921"/>
          <cell r="BG921"/>
          <cell r="BH921"/>
          <cell r="BI921"/>
          <cell r="BJ921"/>
          <cell r="BK921"/>
          <cell r="BL921"/>
          <cell r="BM921"/>
          <cell r="BN921"/>
          <cell r="BO921"/>
        </row>
        <row r="922">
          <cell r="S922" t="str">
            <v>VOLUMEN DE VENTAS DE CAJAS RURALES UNIDAS</v>
          </cell>
          <cell r="T922"/>
          <cell r="U922"/>
          <cell r="V922"/>
          <cell r="W922"/>
          <cell r="Z922"/>
          <cell r="AA922"/>
          <cell r="AB922"/>
          <cell r="AC922"/>
          <cell r="AD922"/>
          <cell r="AE922"/>
          <cell r="AF922"/>
          <cell r="AG922"/>
          <cell r="AH922"/>
          <cell r="AI922"/>
          <cell r="AJ922"/>
          <cell r="AK922"/>
          <cell r="AL922"/>
          <cell r="AM922"/>
          <cell r="AN922"/>
          <cell r="AO922"/>
          <cell r="AP922"/>
          <cell r="AQ922"/>
          <cell r="AR922"/>
          <cell r="AS922"/>
          <cell r="AT922"/>
          <cell r="AU922"/>
          <cell r="AV922"/>
          <cell r="AW922"/>
          <cell r="AX922"/>
          <cell r="AY922"/>
          <cell r="AZ922"/>
          <cell r="BA922"/>
          <cell r="BB922"/>
          <cell r="BC922"/>
          <cell r="BD922"/>
          <cell r="BE922"/>
          <cell r="BF922"/>
          <cell r="BG922"/>
          <cell r="BH922"/>
          <cell r="BI922"/>
          <cell r="BJ922"/>
          <cell r="BK922"/>
          <cell r="BL922"/>
          <cell r="BM922"/>
          <cell r="BN922"/>
          <cell r="BO922"/>
        </row>
        <row r="923">
          <cell r="S923"/>
          <cell r="T923"/>
          <cell r="U923"/>
          <cell r="V923"/>
          <cell r="W923"/>
          <cell r="Z923"/>
          <cell r="AA923"/>
          <cell r="AB923"/>
          <cell r="AC923"/>
          <cell r="AD923"/>
          <cell r="AE923"/>
          <cell r="AF923"/>
          <cell r="AG923"/>
          <cell r="AH923"/>
          <cell r="AI923"/>
          <cell r="AJ923"/>
          <cell r="AK923"/>
          <cell r="AL923"/>
          <cell r="AM923"/>
          <cell r="AN923"/>
          <cell r="AO923"/>
          <cell r="AP923"/>
          <cell r="AQ923"/>
          <cell r="AR923"/>
          <cell r="AS923"/>
          <cell r="AT923"/>
          <cell r="AU923"/>
          <cell r="AV923"/>
          <cell r="AW923"/>
          <cell r="AX923"/>
          <cell r="AY923"/>
          <cell r="AZ923"/>
          <cell r="BA923"/>
          <cell r="BB923"/>
          <cell r="BC923"/>
          <cell r="BD923"/>
          <cell r="BE923"/>
          <cell r="BF923"/>
          <cell r="BG923"/>
          <cell r="BH923"/>
          <cell r="BI923"/>
          <cell r="BJ923"/>
          <cell r="BK923"/>
          <cell r="BL923"/>
          <cell r="BM923"/>
          <cell r="BN923"/>
          <cell r="BO923"/>
        </row>
        <row r="924">
          <cell r="S924"/>
          <cell r="T924"/>
          <cell r="U924"/>
          <cell r="V924"/>
          <cell r="W924"/>
          <cell r="AA924"/>
          <cell r="AC924"/>
          <cell r="AD924"/>
          <cell r="AE924"/>
          <cell r="AF924"/>
          <cell r="AG924"/>
          <cell r="AH924"/>
          <cell r="AI924"/>
          <cell r="AJ924"/>
          <cell r="AK924"/>
          <cell r="AL924"/>
          <cell r="AM924"/>
          <cell r="AN924"/>
          <cell r="AO924"/>
          <cell r="AP924"/>
          <cell r="AQ924"/>
          <cell r="AR924"/>
          <cell r="AS924"/>
          <cell r="AT924"/>
          <cell r="AU924"/>
          <cell r="AV924"/>
          <cell r="AW924"/>
          <cell r="AX924"/>
          <cell r="AY924"/>
          <cell r="AZ924"/>
          <cell r="BA924"/>
          <cell r="BB924"/>
          <cell r="BC924"/>
          <cell r="BD924"/>
          <cell r="BE924"/>
          <cell r="BF924"/>
          <cell r="BG924"/>
          <cell r="BH924"/>
          <cell r="BI924"/>
          <cell r="BJ924"/>
          <cell r="BK924"/>
          <cell r="BL924"/>
          <cell r="BM924"/>
          <cell r="BN924"/>
          <cell r="BO924"/>
        </row>
        <row r="925">
          <cell r="S925"/>
          <cell r="T925"/>
          <cell r="U925"/>
          <cell r="V925"/>
          <cell r="W925"/>
          <cell r="AA925"/>
          <cell r="AC925"/>
          <cell r="AD925"/>
          <cell r="AE925"/>
          <cell r="AF925"/>
          <cell r="AG925"/>
          <cell r="AH925"/>
          <cell r="AI925"/>
          <cell r="AJ925"/>
          <cell r="AK925"/>
          <cell r="AL925"/>
          <cell r="AM925"/>
          <cell r="AN925"/>
          <cell r="AO925"/>
          <cell r="AP925"/>
          <cell r="AQ925"/>
          <cell r="AR925"/>
          <cell r="AS925"/>
          <cell r="AT925"/>
          <cell r="AU925"/>
          <cell r="AV925"/>
          <cell r="AW925"/>
          <cell r="AX925"/>
          <cell r="AY925"/>
          <cell r="AZ925"/>
          <cell r="BA925"/>
          <cell r="BB925"/>
          <cell r="BC925"/>
          <cell r="BD925"/>
          <cell r="BE925"/>
          <cell r="BF925"/>
          <cell r="BG925"/>
          <cell r="BH925"/>
          <cell r="BI925"/>
          <cell r="BJ925"/>
          <cell r="BK925"/>
          <cell r="BL925"/>
          <cell r="BM925"/>
          <cell r="BN925"/>
          <cell r="BO925"/>
        </row>
        <row r="926">
          <cell r="S926"/>
          <cell r="T926"/>
          <cell r="U926"/>
          <cell r="V926"/>
          <cell r="W926"/>
          <cell r="AA926"/>
          <cell r="AC926"/>
          <cell r="AD926"/>
          <cell r="AE926"/>
          <cell r="AF926"/>
          <cell r="AG926"/>
          <cell r="AH926"/>
          <cell r="AI926"/>
          <cell r="AJ926"/>
          <cell r="AK926"/>
          <cell r="AL926"/>
          <cell r="AM926"/>
          <cell r="AN926"/>
          <cell r="AO926"/>
          <cell r="AP926"/>
          <cell r="AQ926"/>
          <cell r="AR926"/>
          <cell r="AS926"/>
          <cell r="AT926"/>
          <cell r="AU926"/>
          <cell r="AV926"/>
          <cell r="AW926"/>
          <cell r="AX926"/>
          <cell r="AY926"/>
          <cell r="AZ926"/>
          <cell r="BA926"/>
          <cell r="BB926"/>
          <cell r="BC926"/>
          <cell r="BD926"/>
          <cell r="BE926"/>
          <cell r="BF926"/>
          <cell r="BG926"/>
          <cell r="BH926"/>
          <cell r="BI926"/>
          <cell r="BJ926"/>
          <cell r="BK926"/>
          <cell r="BL926"/>
          <cell r="BM926"/>
          <cell r="BN926"/>
          <cell r="BO926"/>
        </row>
        <row r="927">
          <cell r="S927" t="str">
            <v>Cartera crediticia cuentas anuales</v>
          </cell>
          <cell r="T927"/>
          <cell r="U927"/>
          <cell r="V927"/>
          <cell r="W927"/>
          <cell r="AA927"/>
          <cell r="AC927"/>
          <cell r="AD927"/>
          <cell r="AE927"/>
          <cell r="AF927"/>
          <cell r="AG927"/>
          <cell r="AH927"/>
          <cell r="AI927"/>
          <cell r="AJ927"/>
          <cell r="AK927"/>
          <cell r="AL927"/>
          <cell r="AM927"/>
          <cell r="AN927"/>
          <cell r="AO927"/>
          <cell r="AP927"/>
          <cell r="AQ927"/>
          <cell r="AR927"/>
          <cell r="AS927"/>
          <cell r="AT927"/>
          <cell r="AU927"/>
          <cell r="AV927"/>
          <cell r="AW927"/>
          <cell r="AX927"/>
          <cell r="AY927"/>
          <cell r="AZ927"/>
          <cell r="BA927"/>
          <cell r="BB927"/>
          <cell r="BC927"/>
          <cell r="BD927"/>
          <cell r="BE927"/>
          <cell r="BF927"/>
          <cell r="BG927"/>
          <cell r="BH927"/>
          <cell r="BI927"/>
          <cell r="BJ927"/>
          <cell r="BK927"/>
          <cell r="BL927"/>
          <cell r="BM927"/>
          <cell r="BN927"/>
          <cell r="BO927"/>
        </row>
        <row r="928">
          <cell r="S928" t="str">
            <v>vivienda</v>
          </cell>
          <cell r="T928"/>
          <cell r="U928"/>
          <cell r="V928"/>
          <cell r="W928"/>
          <cell r="AA928"/>
          <cell r="AC928"/>
          <cell r="AD928"/>
          <cell r="AE928"/>
          <cell r="AF928"/>
          <cell r="AG928"/>
          <cell r="AH928"/>
          <cell r="AI928"/>
          <cell r="AJ928"/>
          <cell r="AK928"/>
          <cell r="AL928"/>
          <cell r="AM928">
            <v>36.520000000000003</v>
          </cell>
          <cell r="AN928"/>
          <cell r="AO928"/>
          <cell r="AP928"/>
          <cell r="AQ928">
            <v>35.22</v>
          </cell>
          <cell r="AR928"/>
          <cell r="AS928"/>
          <cell r="AT928"/>
          <cell r="AU928"/>
          <cell r="AV928"/>
          <cell r="AW928"/>
          <cell r="AX928"/>
          <cell r="AY928"/>
          <cell r="AZ928"/>
          <cell r="BA928"/>
          <cell r="BB928"/>
          <cell r="BC928"/>
          <cell r="BD928"/>
          <cell r="BE928"/>
          <cell r="BF928"/>
          <cell r="BG928"/>
          <cell r="BH928"/>
          <cell r="BI928"/>
          <cell r="BJ928"/>
          <cell r="BK928"/>
          <cell r="BL928"/>
          <cell r="BM928"/>
          <cell r="BN928"/>
          <cell r="BO928"/>
        </row>
        <row r="929">
          <cell r="S929" t="str">
            <v>Agro</v>
          </cell>
          <cell r="T929"/>
          <cell r="U929"/>
          <cell r="V929"/>
          <cell r="W929"/>
          <cell r="AA929"/>
          <cell r="AC929"/>
          <cell r="AD929"/>
          <cell r="AE929"/>
          <cell r="AF929"/>
          <cell r="AG929"/>
          <cell r="AH929"/>
          <cell r="AI929"/>
          <cell r="AJ929"/>
          <cell r="AK929"/>
          <cell r="AL929"/>
          <cell r="AM929">
            <v>19.43</v>
          </cell>
          <cell r="AN929"/>
          <cell r="AO929"/>
          <cell r="AP929"/>
          <cell r="AQ929">
            <v>19.670000000000002</v>
          </cell>
          <cell r="AR929"/>
          <cell r="AS929"/>
          <cell r="AT929"/>
          <cell r="AU929"/>
          <cell r="AV929"/>
          <cell r="AW929"/>
          <cell r="AX929"/>
          <cell r="AY929"/>
          <cell r="AZ929"/>
          <cell r="BA929"/>
          <cell r="BB929"/>
          <cell r="BC929"/>
          <cell r="BD929"/>
          <cell r="BE929"/>
          <cell r="BF929"/>
          <cell r="BG929"/>
          <cell r="BH929"/>
          <cell r="BI929"/>
          <cell r="BJ929"/>
          <cell r="BK929"/>
          <cell r="BL929"/>
          <cell r="BM929"/>
          <cell r="BN929"/>
          <cell r="BO929"/>
        </row>
        <row r="930">
          <cell r="S930" t="str">
            <v>Actividad empresarial</v>
          </cell>
          <cell r="T930"/>
          <cell r="U930"/>
          <cell r="V930"/>
          <cell r="W930"/>
          <cell r="AA930"/>
          <cell r="AC930"/>
          <cell r="AD930"/>
          <cell r="AE930"/>
          <cell r="AF930"/>
          <cell r="AG930"/>
          <cell r="AH930"/>
          <cell r="AI930"/>
          <cell r="AJ930"/>
          <cell r="AK930"/>
          <cell r="AL930"/>
          <cell r="AM930">
            <v>31.04</v>
          </cell>
          <cell r="AN930"/>
          <cell r="AO930"/>
          <cell r="AP930"/>
          <cell r="AQ930">
            <v>33.39</v>
          </cell>
          <cell r="AR930"/>
          <cell r="AS930"/>
          <cell r="AT930"/>
          <cell r="AU930"/>
          <cell r="AV930"/>
          <cell r="AW930"/>
          <cell r="AX930"/>
          <cell r="AY930"/>
          <cell r="AZ930"/>
          <cell r="BA930"/>
          <cell r="BB930"/>
          <cell r="BC930"/>
          <cell r="BD930"/>
          <cell r="BE930"/>
          <cell r="BF930"/>
          <cell r="BG930"/>
          <cell r="BH930"/>
          <cell r="BI930"/>
          <cell r="BJ930"/>
          <cell r="BK930"/>
          <cell r="BL930"/>
          <cell r="BM930"/>
          <cell r="BN930"/>
          <cell r="BO930"/>
        </row>
        <row r="931">
          <cell r="S931"/>
          <cell r="T931"/>
          <cell r="U931"/>
          <cell r="V931"/>
          <cell r="W931"/>
          <cell r="AA931"/>
          <cell r="AC931"/>
          <cell r="AD931"/>
          <cell r="AE931"/>
          <cell r="AF931"/>
          <cell r="AG931"/>
          <cell r="AH931"/>
          <cell r="AI931"/>
          <cell r="AJ931"/>
          <cell r="AK931"/>
          <cell r="AL931"/>
          <cell r="AM931"/>
          <cell r="AN931"/>
          <cell r="AO931"/>
          <cell r="AP931"/>
          <cell r="AQ931"/>
          <cell r="AR931"/>
          <cell r="AS931"/>
          <cell r="AT931"/>
          <cell r="AU931"/>
          <cell r="AV931"/>
          <cell r="AW931"/>
          <cell r="AX931"/>
          <cell r="AY931"/>
          <cell r="AZ931"/>
          <cell r="BA931"/>
          <cell r="BB931"/>
          <cell r="BC931"/>
          <cell r="BD931"/>
          <cell r="BE931"/>
          <cell r="BF931"/>
          <cell r="BG931"/>
          <cell r="BH931"/>
          <cell r="BI931"/>
          <cell r="BJ931"/>
          <cell r="BK931"/>
          <cell r="BL931"/>
          <cell r="BM931"/>
          <cell r="BN931"/>
          <cell r="BO931"/>
        </row>
        <row r="932">
          <cell r="S932" t="str">
            <v>Minorista</v>
          </cell>
          <cell r="T932"/>
          <cell r="U932"/>
          <cell r="V932"/>
          <cell r="W932"/>
          <cell r="AA932"/>
          <cell r="AC932"/>
          <cell r="AD932"/>
          <cell r="AE932"/>
          <cell r="AF932"/>
          <cell r="AG932"/>
          <cell r="AH932"/>
          <cell r="AI932"/>
          <cell r="AJ932"/>
          <cell r="AK932"/>
          <cell r="AL932"/>
          <cell r="AM932">
            <v>69.760000000000005</v>
          </cell>
          <cell r="AN932"/>
          <cell r="AO932"/>
          <cell r="AP932"/>
          <cell r="AQ932">
            <v>68.010000000000005</v>
          </cell>
          <cell r="AR932"/>
          <cell r="AS932"/>
          <cell r="AT932"/>
          <cell r="AU932"/>
          <cell r="AV932"/>
          <cell r="AW932"/>
          <cell r="AX932"/>
          <cell r="AY932"/>
          <cell r="AZ932"/>
          <cell r="BA932"/>
          <cell r="BB932"/>
          <cell r="BC932"/>
          <cell r="BD932"/>
          <cell r="BE932"/>
          <cell r="BF932"/>
          <cell r="BG932"/>
          <cell r="BH932"/>
          <cell r="BI932"/>
          <cell r="BJ932"/>
          <cell r="BK932"/>
          <cell r="BL932"/>
          <cell r="BM932"/>
          <cell r="BN932"/>
          <cell r="BO932"/>
        </row>
        <row r="933">
          <cell r="S933" t="str">
            <v>corporativo</v>
          </cell>
          <cell r="T933"/>
          <cell r="U933"/>
          <cell r="V933"/>
          <cell r="W933"/>
          <cell r="AA933"/>
          <cell r="AC933"/>
          <cell r="AD933"/>
          <cell r="AE933"/>
          <cell r="AF933"/>
          <cell r="AG933"/>
          <cell r="AH933"/>
          <cell r="AI933"/>
          <cell r="AJ933"/>
          <cell r="AK933"/>
          <cell r="AL933"/>
          <cell r="AM933">
            <v>24.32</v>
          </cell>
          <cell r="AN933"/>
          <cell r="AO933"/>
          <cell r="AP933"/>
          <cell r="AQ933">
            <v>27.09</v>
          </cell>
          <cell r="AR933"/>
          <cell r="AS933"/>
          <cell r="AT933"/>
          <cell r="AU933"/>
          <cell r="AV933"/>
          <cell r="AW933"/>
          <cell r="AX933"/>
          <cell r="AY933"/>
          <cell r="AZ933"/>
          <cell r="BA933"/>
          <cell r="BB933"/>
          <cell r="BC933"/>
          <cell r="BD933"/>
          <cell r="BE933"/>
          <cell r="BF933"/>
          <cell r="BG933"/>
          <cell r="BH933"/>
          <cell r="BI933"/>
          <cell r="BJ933"/>
          <cell r="BK933"/>
          <cell r="BL933"/>
          <cell r="BM933"/>
          <cell r="BN933"/>
          <cell r="BO933"/>
        </row>
        <row r="934">
          <cell r="S934"/>
          <cell r="T934"/>
          <cell r="U934"/>
          <cell r="V934"/>
          <cell r="W934"/>
          <cell r="AA934"/>
          <cell r="AC934"/>
          <cell r="AD934"/>
          <cell r="AE934"/>
          <cell r="AF934"/>
          <cell r="AG934"/>
          <cell r="AH934"/>
          <cell r="AI934"/>
          <cell r="AJ934"/>
          <cell r="AK934"/>
          <cell r="AL934"/>
          <cell r="AM934"/>
          <cell r="AN934"/>
          <cell r="AO934"/>
          <cell r="AP934"/>
          <cell r="AQ934"/>
          <cell r="AR934"/>
          <cell r="AS934"/>
          <cell r="AT934"/>
          <cell r="AU934"/>
          <cell r="AV934"/>
          <cell r="AW934"/>
          <cell r="AX934"/>
          <cell r="AY934"/>
          <cell r="AZ934"/>
          <cell r="BA934"/>
          <cell r="BB934"/>
          <cell r="BC934"/>
          <cell r="BD934"/>
          <cell r="BE934"/>
          <cell r="BF934"/>
          <cell r="BG934"/>
          <cell r="BH934"/>
          <cell r="BI934"/>
          <cell r="BJ934"/>
          <cell r="BK934"/>
          <cell r="BL934"/>
          <cell r="BM934"/>
          <cell r="BN934"/>
          <cell r="BO934"/>
        </row>
        <row r="935">
          <cell r="S935"/>
          <cell r="T935"/>
          <cell r="U935"/>
          <cell r="V935"/>
          <cell r="W935"/>
          <cell r="AA935"/>
          <cell r="AC935"/>
          <cell r="AD935"/>
          <cell r="AE935"/>
          <cell r="AF935"/>
          <cell r="AG935"/>
          <cell r="AH935"/>
          <cell r="AI935"/>
          <cell r="AJ935"/>
          <cell r="AK935"/>
          <cell r="AL935"/>
          <cell r="AM935"/>
          <cell r="AN935"/>
          <cell r="AO935"/>
          <cell r="AP935"/>
          <cell r="AQ935"/>
          <cell r="AR935"/>
          <cell r="AS935"/>
          <cell r="AT935"/>
          <cell r="AU935"/>
          <cell r="AV935"/>
          <cell r="AW935"/>
          <cell r="AX935"/>
          <cell r="AY935"/>
          <cell r="AZ935"/>
          <cell r="BA935"/>
          <cell r="BB935"/>
          <cell r="BC935"/>
          <cell r="BD935"/>
          <cell r="BE935"/>
          <cell r="BF935"/>
          <cell r="BG935"/>
          <cell r="BH935"/>
          <cell r="BI935"/>
          <cell r="BJ935"/>
          <cell r="BK935"/>
          <cell r="BL935"/>
          <cell r="BM935"/>
          <cell r="BN935"/>
          <cell r="BO935"/>
        </row>
        <row r="936">
          <cell r="S936"/>
          <cell r="T936"/>
          <cell r="U936"/>
          <cell r="V936"/>
          <cell r="W936"/>
          <cell r="AA936"/>
          <cell r="AC936"/>
          <cell r="AD936"/>
          <cell r="AE936"/>
          <cell r="AF936"/>
          <cell r="AG936"/>
          <cell r="AH936"/>
          <cell r="AI936"/>
          <cell r="AJ936"/>
          <cell r="AK936"/>
          <cell r="AL936"/>
          <cell r="AM936"/>
          <cell r="AN936"/>
          <cell r="AO936"/>
          <cell r="AP936"/>
          <cell r="AQ936"/>
          <cell r="AR936"/>
          <cell r="AS936"/>
          <cell r="AT936"/>
          <cell r="AU936"/>
          <cell r="AV936"/>
          <cell r="AW936"/>
          <cell r="AX936"/>
          <cell r="AY936"/>
          <cell r="AZ936"/>
          <cell r="BA936"/>
          <cell r="BB936"/>
          <cell r="BC936"/>
          <cell r="BD936"/>
          <cell r="BE936"/>
          <cell r="BF936"/>
          <cell r="BG936"/>
          <cell r="BH936"/>
          <cell r="BI936"/>
          <cell r="BJ936"/>
          <cell r="BK936"/>
          <cell r="BL936"/>
          <cell r="BM936"/>
          <cell r="BN936"/>
          <cell r="BO936"/>
        </row>
        <row r="937">
          <cell r="R937" t="str">
            <v>rvistasinaj</v>
          </cell>
          <cell r="S937" t="str">
            <v>Depositos a la vista sin ajustes</v>
          </cell>
          <cell r="T937"/>
          <cell r="U937"/>
          <cell r="V937"/>
          <cell r="W937"/>
          <cell r="AA937"/>
          <cell r="AC937"/>
          <cell r="AD937"/>
          <cell r="AE937"/>
          <cell r="AF937"/>
          <cell r="AG937"/>
          <cell r="AH937"/>
          <cell r="AI937"/>
          <cell r="AJ937"/>
          <cell r="AK937"/>
          <cell r="AL937"/>
          <cell r="AM937"/>
          <cell r="AN937"/>
          <cell r="AO937"/>
          <cell r="AP937"/>
          <cell r="AQ937">
            <v>23779730</v>
          </cell>
          <cell r="AR937">
            <v>25171846</v>
          </cell>
          <cell r="AS937">
            <v>27457893</v>
          </cell>
          <cell r="AT937">
            <v>29305752</v>
          </cell>
          <cell r="AU937">
            <v>29709858</v>
          </cell>
          <cell r="AV937">
            <v>31043855</v>
          </cell>
          <cell r="AW937">
            <v>32759356</v>
          </cell>
          <cell r="AX937">
            <v>33910828</v>
          </cell>
          <cell r="AY937">
            <v>34646898</v>
          </cell>
          <cell r="AZ937">
            <v>36142088</v>
          </cell>
          <cell r="BA937">
            <v>37555127</v>
          </cell>
          <cell r="BB937">
            <v>37434923</v>
          </cell>
          <cell r="BC937">
            <v>36773069</v>
          </cell>
          <cell r="BD937">
            <v>36848725</v>
          </cell>
          <cell r="BE937">
            <v>37043934</v>
          </cell>
          <cell r="BF937">
            <v>36664861</v>
          </cell>
          <cell r="BG937">
            <v>35839191</v>
          </cell>
          <cell r="BH937">
            <v>35120395</v>
          </cell>
          <cell r="BI937">
            <v>36318049</v>
          </cell>
          <cell r="BJ937">
            <v>36356165</v>
          </cell>
          <cell r="BK937">
            <v>38504800</v>
          </cell>
          <cell r="BL937">
            <v>38343356</v>
          </cell>
          <cell r="BM937">
            <v>40075765</v>
          </cell>
          <cell r="BN937"/>
          <cell r="BO937"/>
        </row>
        <row r="938">
          <cell r="R938" t="str">
            <v>ajustesrvista</v>
          </cell>
          <cell r="S938" t="str">
            <v>Ajustes depósitos a la vista</v>
          </cell>
          <cell r="T938"/>
          <cell r="U938"/>
          <cell r="V938"/>
          <cell r="W938"/>
          <cell r="AA938"/>
          <cell r="AC938"/>
          <cell r="AD938"/>
          <cell r="AE938"/>
          <cell r="AF938"/>
          <cell r="AG938"/>
          <cell r="AH938"/>
          <cell r="AI938"/>
          <cell r="AJ938"/>
          <cell r="AK938"/>
          <cell r="AL938"/>
          <cell r="AM938"/>
          <cell r="AN938"/>
          <cell r="AO938"/>
          <cell r="AP938"/>
          <cell r="AQ938">
            <v>-2066</v>
          </cell>
          <cell r="AR938">
            <v>-2296</v>
          </cell>
          <cell r="AS938">
            <v>-1902</v>
          </cell>
          <cell r="AT938">
            <v>-1876</v>
          </cell>
          <cell r="AU938">
            <v>-2425</v>
          </cell>
          <cell r="AV938">
            <v>-1136</v>
          </cell>
          <cell r="AW938">
            <v>-4148</v>
          </cell>
          <cell r="AX938">
            <v>-4705</v>
          </cell>
          <cell r="AY938">
            <v>-2810</v>
          </cell>
          <cell r="AZ938">
            <v>-4200</v>
          </cell>
          <cell r="BA938">
            <v>-3424</v>
          </cell>
          <cell r="BB938">
            <v>-3393</v>
          </cell>
          <cell r="BC938">
            <v>984</v>
          </cell>
          <cell r="BD938">
            <v>8802</v>
          </cell>
          <cell r="BE938">
            <v>11790</v>
          </cell>
          <cell r="BF938">
            <v>27849</v>
          </cell>
          <cell r="BG938">
            <v>18226</v>
          </cell>
          <cell r="BH938">
            <v>13509</v>
          </cell>
          <cell r="BI938">
            <v>13192</v>
          </cell>
          <cell r="BJ938">
            <v>18378</v>
          </cell>
          <cell r="BK938">
            <v>11987</v>
          </cell>
          <cell r="BL938">
            <v>4899</v>
          </cell>
          <cell r="BM938">
            <v>-1938</v>
          </cell>
          <cell r="BN938"/>
          <cell r="BO938"/>
        </row>
        <row r="939">
          <cell r="R939" t="str">
            <v>rplazosinaj</v>
          </cell>
          <cell r="S939" t="str">
            <v>Depositos a plazo sin ajustes</v>
          </cell>
          <cell r="T939"/>
          <cell r="U939"/>
          <cell r="V939"/>
          <cell r="W939"/>
          <cell r="AA939"/>
          <cell r="AC939"/>
          <cell r="AD939"/>
          <cell r="AE939"/>
          <cell r="AF939"/>
          <cell r="AG939"/>
          <cell r="AH939"/>
          <cell r="AI939"/>
          <cell r="AJ939"/>
          <cell r="AK939"/>
          <cell r="AL939"/>
          <cell r="AM939"/>
          <cell r="AN939"/>
          <cell r="AO939"/>
          <cell r="AP939"/>
          <cell r="AQ939">
            <v>6780444</v>
          </cell>
          <cell r="AR939">
            <v>6470792</v>
          </cell>
          <cell r="AS939">
            <v>5881380</v>
          </cell>
          <cell r="AT939">
            <v>5588056</v>
          </cell>
          <cell r="AU939">
            <v>5547160</v>
          </cell>
          <cell r="AV939">
            <v>5205523</v>
          </cell>
          <cell r="AW939">
            <v>4670193</v>
          </cell>
          <cell r="AX939">
            <v>4445300</v>
          </cell>
          <cell r="AY939">
            <v>4095819</v>
          </cell>
          <cell r="AZ939">
            <v>3814360</v>
          </cell>
          <cell r="BA939">
            <v>3624148</v>
          </cell>
          <cell r="BB939">
            <v>3419188</v>
          </cell>
          <cell r="BC939">
            <v>3474522</v>
          </cell>
          <cell r="BD939">
            <v>4166314</v>
          </cell>
          <cell r="BE939">
            <v>5167799</v>
          </cell>
          <cell r="BF939">
            <v>6111994</v>
          </cell>
          <cell r="BG939">
            <v>7594362</v>
          </cell>
          <cell r="BH939">
            <v>8085099</v>
          </cell>
          <cell r="BI939">
            <v>8502681</v>
          </cell>
          <cell r="BJ939">
            <v>8782124</v>
          </cell>
          <cell r="BK939">
            <v>8595601</v>
          </cell>
          <cell r="BL939">
            <v>8554746</v>
          </cell>
          <cell r="BM939">
            <v>8171854</v>
          </cell>
          <cell r="BN939"/>
          <cell r="BO939"/>
        </row>
        <row r="940">
          <cell r="R940" t="str">
            <v>ajustesrplazo</v>
          </cell>
          <cell r="S940" t="str">
            <v>Ajustes depósitos a plazo</v>
          </cell>
          <cell r="T940"/>
          <cell r="U940"/>
          <cell r="V940"/>
          <cell r="W940"/>
          <cell r="AA940"/>
          <cell r="AC940"/>
          <cell r="AD940"/>
          <cell r="AE940"/>
          <cell r="AF940"/>
          <cell r="AG940"/>
          <cell r="AH940"/>
          <cell r="AI940"/>
          <cell r="AJ940"/>
          <cell r="AK940"/>
          <cell r="AL940"/>
          <cell r="AM940"/>
          <cell r="AN940"/>
          <cell r="AO940"/>
          <cell r="AP940"/>
          <cell r="AQ940">
            <v>3340</v>
          </cell>
          <cell r="AR940">
            <v>2822</v>
          </cell>
          <cell r="AS940">
            <v>2211</v>
          </cell>
          <cell r="AT940">
            <v>1066</v>
          </cell>
          <cell r="AU940">
            <v>755</v>
          </cell>
          <cell r="AV940">
            <v>446</v>
          </cell>
          <cell r="AW940">
            <v>461</v>
          </cell>
          <cell r="AX940">
            <v>464</v>
          </cell>
          <cell r="AY940">
            <v>458</v>
          </cell>
          <cell r="AZ940">
            <v>408</v>
          </cell>
          <cell r="BA940">
            <v>377</v>
          </cell>
          <cell r="BB940">
            <v>499</v>
          </cell>
          <cell r="BC940">
            <v>947</v>
          </cell>
          <cell r="BD940">
            <v>3760</v>
          </cell>
          <cell r="BE940">
            <v>11051</v>
          </cell>
          <cell r="BF940">
            <v>21901</v>
          </cell>
          <cell r="BG940">
            <v>38151</v>
          </cell>
          <cell r="BH940">
            <v>45376</v>
          </cell>
          <cell r="BI940">
            <v>51030</v>
          </cell>
          <cell r="BJ940">
            <v>55673</v>
          </cell>
          <cell r="BK940">
            <v>57544</v>
          </cell>
          <cell r="BL940">
            <v>50068</v>
          </cell>
          <cell r="BM940">
            <v>43669</v>
          </cell>
          <cell r="BN940"/>
          <cell r="BO940"/>
        </row>
        <row r="941">
          <cell r="T941"/>
          <cell r="U941"/>
          <cell r="V941"/>
          <cell r="W941"/>
          <cell r="AA941"/>
          <cell r="AC941"/>
          <cell r="AD941"/>
          <cell r="AE941"/>
          <cell r="AF941"/>
          <cell r="AG941"/>
          <cell r="AH941"/>
          <cell r="AI941"/>
          <cell r="AJ941"/>
          <cell r="AK941"/>
          <cell r="AL941"/>
          <cell r="AM941"/>
          <cell r="AN941"/>
          <cell r="AO941"/>
          <cell r="AP941"/>
          <cell r="AQ941"/>
          <cell r="AR941"/>
          <cell r="AS941"/>
          <cell r="AT941"/>
          <cell r="AU941"/>
          <cell r="AV941"/>
          <cell r="AW941"/>
          <cell r="AX941"/>
          <cell r="AY941"/>
          <cell r="AZ941"/>
          <cell r="BA941"/>
          <cell r="BB941"/>
          <cell r="BC941"/>
          <cell r="BD941"/>
          <cell r="BE941"/>
          <cell r="BF941"/>
          <cell r="BG941"/>
          <cell r="BH941"/>
          <cell r="BI941"/>
          <cell r="BJ941"/>
          <cell r="BK941"/>
          <cell r="BL941"/>
          <cell r="BM941"/>
          <cell r="BN941"/>
          <cell r="BO941"/>
        </row>
        <row r="942">
          <cell r="T942"/>
          <cell r="U942"/>
          <cell r="V942"/>
          <cell r="W942"/>
          <cell r="AA942"/>
          <cell r="AC942"/>
          <cell r="AD942"/>
          <cell r="AE942"/>
          <cell r="AF942"/>
          <cell r="AG942"/>
          <cell r="AH942"/>
          <cell r="AI942"/>
          <cell r="AJ942"/>
          <cell r="AK942"/>
          <cell r="AL942"/>
          <cell r="AM942"/>
          <cell r="AN942"/>
          <cell r="AO942"/>
          <cell r="AP942"/>
          <cell r="AQ942">
            <v>1</v>
          </cell>
          <cell r="AR942">
            <v>0</v>
          </cell>
          <cell r="AS942">
            <v>0</v>
          </cell>
          <cell r="AT942">
            <v>0</v>
          </cell>
          <cell r="AU942">
            <v>0</v>
          </cell>
          <cell r="AV942">
            <v>0</v>
          </cell>
          <cell r="AW942">
            <v>0</v>
          </cell>
          <cell r="AX942">
            <v>0</v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  <cell r="BD942">
            <v>0</v>
          </cell>
          <cell r="BE942">
            <v>0</v>
          </cell>
          <cell r="BF942">
            <v>-1</v>
          </cell>
          <cell r="BG942">
            <v>0</v>
          </cell>
          <cell r="BH942">
            <v>0</v>
          </cell>
          <cell r="BI942">
            <v>0</v>
          </cell>
          <cell r="BJ942">
            <v>1</v>
          </cell>
          <cell r="BK942">
            <v>0</v>
          </cell>
          <cell r="BL942">
            <v>-1</v>
          </cell>
          <cell r="BM942">
            <v>1</v>
          </cell>
          <cell r="BN942"/>
          <cell r="BO942"/>
        </row>
        <row r="943">
          <cell r="S943"/>
          <cell r="T943"/>
          <cell r="U943"/>
          <cell r="V943"/>
          <cell r="W943"/>
          <cell r="AA943"/>
          <cell r="AC943"/>
          <cell r="AD943"/>
          <cell r="AE943"/>
          <cell r="AF943"/>
          <cell r="AG943"/>
          <cell r="AH943"/>
          <cell r="AI943"/>
          <cell r="AJ943"/>
          <cell r="AK943"/>
          <cell r="AL943"/>
          <cell r="AM943"/>
          <cell r="AN943"/>
          <cell r="AO943"/>
          <cell r="AP943"/>
          <cell r="AQ943">
            <v>0</v>
          </cell>
          <cell r="AR943">
            <v>0</v>
          </cell>
          <cell r="AS943">
            <v>0</v>
          </cell>
          <cell r="AT943">
            <v>0</v>
          </cell>
          <cell r="AU943">
            <v>0</v>
          </cell>
          <cell r="AV943">
            <v>0</v>
          </cell>
          <cell r="AW943">
            <v>0</v>
          </cell>
          <cell r="AX943">
            <v>0</v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1</v>
          </cell>
          <cell r="BG943">
            <v>0</v>
          </cell>
          <cell r="BH943">
            <v>0</v>
          </cell>
          <cell r="BI943">
            <v>0</v>
          </cell>
          <cell r="BJ943">
            <v>-1</v>
          </cell>
          <cell r="BK943">
            <v>0</v>
          </cell>
          <cell r="BL943">
            <v>0</v>
          </cell>
          <cell r="BM943">
            <v>-1</v>
          </cell>
          <cell r="BN943"/>
          <cell r="BO943"/>
        </row>
        <row r="944">
          <cell r="S944"/>
          <cell r="T944"/>
          <cell r="U944"/>
          <cell r="V944"/>
          <cell r="W944"/>
          <cell r="AA944"/>
          <cell r="AC944"/>
          <cell r="AD944"/>
          <cell r="AE944"/>
          <cell r="AF944"/>
          <cell r="AG944"/>
          <cell r="AH944"/>
          <cell r="AI944"/>
          <cell r="AJ944"/>
          <cell r="AK944"/>
          <cell r="AL944"/>
          <cell r="AM944"/>
          <cell r="AN944"/>
          <cell r="AO944"/>
          <cell r="AP944"/>
          <cell r="AQ944">
            <v>43830</v>
          </cell>
          <cell r="AR944">
            <v>43921</v>
          </cell>
          <cell r="AS944">
            <v>44012</v>
          </cell>
          <cell r="AT944">
            <v>44104</v>
          </cell>
          <cell r="AU944">
            <v>44196</v>
          </cell>
          <cell r="AV944"/>
          <cell r="AW944"/>
          <cell r="AX944"/>
          <cell r="AY944">
            <v>44561</v>
          </cell>
          <cell r="AZ944"/>
          <cell r="BA944"/>
          <cell r="BB944"/>
          <cell r="BC944"/>
          <cell r="BD944"/>
          <cell r="BE944"/>
          <cell r="BF944"/>
          <cell r="BG944"/>
          <cell r="BH944"/>
          <cell r="BI944"/>
          <cell r="BJ944"/>
          <cell r="BK944"/>
          <cell r="BL944"/>
          <cell r="BM944"/>
          <cell r="BN944"/>
          <cell r="BO944"/>
        </row>
        <row r="945">
          <cell r="S945"/>
          <cell r="T945"/>
          <cell r="U945"/>
          <cell r="V945"/>
          <cell r="W945"/>
          <cell r="AA945"/>
          <cell r="AC945"/>
          <cell r="AD945"/>
          <cell r="AE945"/>
          <cell r="AF945"/>
          <cell r="AG945"/>
          <cell r="AH945"/>
          <cell r="AI945"/>
          <cell r="AJ945"/>
          <cell r="AK945"/>
          <cell r="AL945"/>
          <cell r="AM945"/>
          <cell r="AN945"/>
          <cell r="AO945"/>
          <cell r="AP945"/>
          <cell r="AQ945">
            <v>6775235</v>
          </cell>
          <cell r="AR945"/>
          <cell r="AS945"/>
          <cell r="AT945"/>
          <cell r="AU945">
            <v>5542835</v>
          </cell>
          <cell r="AV945"/>
          <cell r="AW945"/>
          <cell r="AX945"/>
          <cell r="AY945"/>
          <cell r="AZ945"/>
          <cell r="BA945"/>
          <cell r="BB945"/>
          <cell r="BC945"/>
          <cell r="BD945"/>
          <cell r="BE945"/>
          <cell r="BF945"/>
          <cell r="BG945"/>
          <cell r="BH945"/>
          <cell r="BI945"/>
          <cell r="BJ945"/>
          <cell r="BK945"/>
          <cell r="BL945"/>
          <cell r="BM945"/>
          <cell r="BN945"/>
          <cell r="BO945"/>
        </row>
        <row r="946">
          <cell r="R946" t="str">
            <v>FIN</v>
          </cell>
          <cell r="S946" t="str">
            <v>FONDOS DE INVERSION</v>
          </cell>
          <cell r="T946" t="str">
            <v>FIN</v>
          </cell>
          <cell r="U946"/>
          <cell r="V946">
            <v>447943</v>
          </cell>
          <cell r="W946">
            <v>640097</v>
          </cell>
          <cell r="X946">
            <v>784810</v>
          </cell>
          <cell r="Y946">
            <v>874001</v>
          </cell>
          <cell r="Z946">
            <v>873585</v>
          </cell>
          <cell r="AA946"/>
          <cell r="AB946"/>
          <cell r="AC946"/>
          <cell r="AD946"/>
          <cell r="AE946"/>
          <cell r="AF946"/>
          <cell r="AG946"/>
          <cell r="AH946"/>
          <cell r="AI946"/>
          <cell r="AJ946"/>
          <cell r="AK946"/>
          <cell r="AL946"/>
          <cell r="AM946"/>
          <cell r="AN946"/>
          <cell r="AO946"/>
          <cell r="AP946"/>
          <cell r="AQ946"/>
          <cell r="AR946"/>
          <cell r="AS946"/>
          <cell r="AT946"/>
          <cell r="AU946"/>
          <cell r="AV946"/>
          <cell r="AW946"/>
          <cell r="AX946"/>
          <cell r="AY946"/>
          <cell r="AZ946">
            <v>4248944</v>
          </cell>
          <cell r="BA946">
            <v>4000241</v>
          </cell>
          <cell r="BB946">
            <v>4229115</v>
          </cell>
          <cell r="BC946">
            <v>4368698</v>
          </cell>
          <cell r="BD946">
            <v>4667576</v>
          </cell>
          <cell r="BE946">
            <v>4963321</v>
          </cell>
          <cell r="BF946">
            <v>5193744.0999999996</v>
          </cell>
          <cell r="BG946">
            <v>5634771.4400000004</v>
          </cell>
          <cell r="BH946">
            <v>6069068.3200000003</v>
          </cell>
          <cell r="BI946">
            <v>6555040.0199999996</v>
          </cell>
          <cell r="BJ946">
            <v>7096477.5</v>
          </cell>
          <cell r="BK946">
            <v>7533936.0899999999</v>
          </cell>
          <cell r="BL946">
            <v>8178489.4299999997</v>
          </cell>
          <cell r="BM946">
            <v>8895776.0299999993</v>
          </cell>
          <cell r="BN946"/>
          <cell r="BO946"/>
          <cell r="BP946">
            <v>8895776</v>
          </cell>
          <cell r="BQ946">
            <v>6555040</v>
          </cell>
          <cell r="BR946">
            <v>7533936</v>
          </cell>
          <cell r="BS946">
            <v>8178489</v>
          </cell>
          <cell r="BT946">
            <v>5634771</v>
          </cell>
          <cell r="BU946">
            <v>2340736</v>
          </cell>
          <cell r="BV946">
            <v>0.35699999999999998</v>
          </cell>
          <cell r="BW946">
            <v>1361840</v>
          </cell>
          <cell r="BX946">
            <v>0.18099999999999999</v>
          </cell>
          <cell r="BY946">
            <v>717287</v>
          </cell>
          <cell r="BZ946">
            <v>1899165</v>
          </cell>
          <cell r="CA946">
            <v>0.33700000000000002</v>
          </cell>
        </row>
        <row r="947">
          <cell r="R947" t="str">
            <v>RFPn</v>
          </cell>
          <cell r="S947" t="str">
            <v>RENTA FIJA PÚBLICA Y PRIVADA</v>
          </cell>
          <cell r="T947" t="str">
            <v>RFP</v>
          </cell>
          <cell r="U947"/>
          <cell r="V947">
            <v>204235</v>
          </cell>
          <cell r="W947">
            <v>192026</v>
          </cell>
          <cell r="X947">
            <v>193575</v>
          </cell>
          <cell r="Y947">
            <v>146310</v>
          </cell>
          <cell r="Z947">
            <v>137066</v>
          </cell>
          <cell r="AA947"/>
          <cell r="AB947"/>
          <cell r="AC947"/>
          <cell r="AD947"/>
          <cell r="AE947"/>
          <cell r="AF947"/>
          <cell r="AG947"/>
          <cell r="AH947"/>
          <cell r="AI947"/>
          <cell r="AJ947"/>
          <cell r="AK947"/>
          <cell r="AL947"/>
          <cell r="AM947"/>
          <cell r="AN947"/>
          <cell r="AO947"/>
          <cell r="AP947"/>
          <cell r="AQ947"/>
          <cell r="AR947"/>
          <cell r="AS947"/>
          <cell r="AT947"/>
          <cell r="AU947"/>
          <cell r="AV947"/>
          <cell r="AW947"/>
          <cell r="AX947"/>
          <cell r="AY947"/>
          <cell r="AZ947" t="e">
            <v>#N/A</v>
          </cell>
          <cell r="BA947" t="e">
            <v>#N/A</v>
          </cell>
          <cell r="BB947" t="e">
            <v>#N/A</v>
          </cell>
          <cell r="BC947">
            <v>763873</v>
          </cell>
          <cell r="BD947">
            <v>1118989</v>
          </cell>
          <cell r="BE947">
            <v>1296380</v>
          </cell>
          <cell r="BF947">
            <v>1308338.78</v>
          </cell>
          <cell r="BG947">
            <v>1296420.83</v>
          </cell>
          <cell r="BH947">
            <v>1239468.71</v>
          </cell>
          <cell r="BI947">
            <v>1253971.1000000001</v>
          </cell>
          <cell r="BJ947">
            <v>1272759.3600000001</v>
          </cell>
          <cell r="BK947">
            <v>1229092.71</v>
          </cell>
          <cell r="BL947">
            <v>1192729.08</v>
          </cell>
          <cell r="BM947">
            <v>1135426.8500000001</v>
          </cell>
          <cell r="BN947"/>
          <cell r="BO947"/>
          <cell r="BP947">
            <v>1135427</v>
          </cell>
          <cell r="BQ947">
            <v>1253971</v>
          </cell>
          <cell r="BR947">
            <v>1229093</v>
          </cell>
          <cell r="BS947">
            <v>1192729</v>
          </cell>
          <cell r="BT947">
            <v>1296421</v>
          </cell>
          <cell r="BU947">
            <v>-118544</v>
          </cell>
          <cell r="BV947">
            <v>-9.5000000000000001E-2</v>
          </cell>
          <cell r="BW947">
            <v>-93666</v>
          </cell>
          <cell r="BX947">
            <v>-7.5999999999999998E-2</v>
          </cell>
          <cell r="BY947">
            <v>-57302</v>
          </cell>
          <cell r="BZ947">
            <v>-67328</v>
          </cell>
          <cell r="CA947">
            <v>-5.1999999999999998E-2</v>
          </cell>
        </row>
        <row r="948">
          <cell r="R948" t="str">
            <v>PP</v>
          </cell>
          <cell r="S948" t="str">
            <v>PLANES DE PENSIONES</v>
          </cell>
          <cell r="T948" t="str">
            <v>PP</v>
          </cell>
          <cell r="U948"/>
          <cell r="V948">
            <v>666017</v>
          </cell>
          <cell r="W948">
            <v>708478</v>
          </cell>
          <cell r="X948">
            <v>711985</v>
          </cell>
          <cell r="Y948">
            <v>693938</v>
          </cell>
          <cell r="Z948">
            <v>693895</v>
          </cell>
          <cell r="AA948"/>
          <cell r="AB948"/>
          <cell r="AC948"/>
          <cell r="AD948"/>
          <cell r="AE948"/>
          <cell r="AF948"/>
          <cell r="AG948"/>
          <cell r="AH948"/>
          <cell r="AI948"/>
          <cell r="AJ948"/>
          <cell r="AK948"/>
          <cell r="AL948"/>
          <cell r="AM948"/>
          <cell r="AN948"/>
          <cell r="AO948"/>
          <cell r="AP948"/>
          <cell r="AQ948"/>
          <cell r="AR948"/>
          <cell r="AS948"/>
          <cell r="AT948"/>
          <cell r="AU948"/>
          <cell r="AV948"/>
          <cell r="AW948"/>
          <cell r="AX948"/>
          <cell r="AY948"/>
          <cell r="AZ948">
            <v>942022</v>
          </cell>
          <cell r="BA948">
            <v>926594</v>
          </cell>
          <cell r="BB948">
            <v>908274</v>
          </cell>
          <cell r="BC948">
            <v>905533</v>
          </cell>
          <cell r="BD948">
            <v>904788</v>
          </cell>
          <cell r="BE948">
            <v>913858</v>
          </cell>
          <cell r="BF948">
            <v>928294.66</v>
          </cell>
          <cell r="BG948">
            <v>942101.95</v>
          </cell>
          <cell r="BH948">
            <v>1008208.03</v>
          </cell>
          <cell r="BI948">
            <v>1036715.37</v>
          </cell>
          <cell r="BJ948">
            <v>1058465.73</v>
          </cell>
          <cell r="BK948">
            <v>1075890.1599999999</v>
          </cell>
          <cell r="BL948">
            <v>1093440.6299999999</v>
          </cell>
          <cell r="BM948">
            <v>1097139.6000000001</v>
          </cell>
          <cell r="BN948"/>
          <cell r="BO948"/>
          <cell r="BP948">
            <v>1097140</v>
          </cell>
          <cell r="BQ948">
            <v>1036715</v>
          </cell>
          <cell r="BR948">
            <v>1075890</v>
          </cell>
          <cell r="BS948">
            <v>1093441</v>
          </cell>
          <cell r="BT948">
            <v>942102</v>
          </cell>
          <cell r="BU948">
            <v>60425</v>
          </cell>
          <cell r="BV948">
            <v>5.8000000000000003E-2</v>
          </cell>
          <cell r="BW948">
            <v>21250</v>
          </cell>
          <cell r="BX948">
            <v>0.02</v>
          </cell>
          <cell r="BY948">
            <v>3699</v>
          </cell>
          <cell r="BZ948">
            <v>133788</v>
          </cell>
          <cell r="CA948">
            <v>0.14199999999999999</v>
          </cell>
        </row>
        <row r="949">
          <cell r="R949" t="str">
            <v>SA</v>
          </cell>
          <cell r="S949" t="str">
            <v>SEGUROS DE AHORRO</v>
          </cell>
          <cell r="T949" t="str">
            <v>SA</v>
          </cell>
          <cell r="U949"/>
          <cell r="V949">
            <v>320032</v>
          </cell>
          <cell r="W949">
            <v>401727</v>
          </cell>
          <cell r="X949">
            <v>419890</v>
          </cell>
          <cell r="Y949">
            <v>429564</v>
          </cell>
          <cell r="Z949">
            <v>444056</v>
          </cell>
          <cell r="AA949"/>
          <cell r="AB949"/>
          <cell r="AC949"/>
          <cell r="AD949"/>
          <cell r="AE949"/>
          <cell r="AF949"/>
          <cell r="AG949"/>
          <cell r="AH949"/>
          <cell r="AI949"/>
          <cell r="AJ949"/>
          <cell r="AK949"/>
          <cell r="AL949"/>
          <cell r="AM949"/>
          <cell r="AN949"/>
          <cell r="AO949"/>
          <cell r="AP949"/>
          <cell r="AQ949"/>
          <cell r="AR949"/>
          <cell r="AS949"/>
          <cell r="AT949"/>
          <cell r="AU949"/>
          <cell r="AV949"/>
          <cell r="AW949"/>
          <cell r="AX949"/>
          <cell r="AY949"/>
          <cell r="AZ949">
            <v>549494</v>
          </cell>
          <cell r="BA949">
            <v>538190</v>
          </cell>
          <cell r="BB949">
            <v>528784</v>
          </cell>
          <cell r="BC949">
            <v>519793</v>
          </cell>
          <cell r="BD949">
            <v>504497</v>
          </cell>
          <cell r="BE949">
            <v>491744</v>
          </cell>
          <cell r="BF949">
            <v>480437.23</v>
          </cell>
          <cell r="BG949">
            <v>470680.96</v>
          </cell>
          <cell r="BH949">
            <v>457995.93</v>
          </cell>
          <cell r="BI949">
            <v>445818.74</v>
          </cell>
          <cell r="BJ949">
            <v>440214.41</v>
          </cell>
          <cell r="BK949">
            <v>429463.84</v>
          </cell>
          <cell r="BL949">
            <v>416379.71</v>
          </cell>
          <cell r="BM949">
            <v>408140.12</v>
          </cell>
          <cell r="BN949"/>
          <cell r="BO949"/>
          <cell r="BP949">
            <v>408140</v>
          </cell>
          <cell r="BQ949">
            <v>445819</v>
          </cell>
          <cell r="BR949">
            <v>429464</v>
          </cell>
          <cell r="BS949">
            <v>416380</v>
          </cell>
          <cell r="BT949">
            <v>470681</v>
          </cell>
          <cell r="BU949">
            <v>-37679</v>
          </cell>
          <cell r="BV949">
            <v>-8.5000000000000006E-2</v>
          </cell>
          <cell r="BW949">
            <v>-21324</v>
          </cell>
          <cell r="BX949">
            <v>-0.05</v>
          </cell>
          <cell r="BY949">
            <v>-8240</v>
          </cell>
          <cell r="BZ949">
            <v>-41217</v>
          </cell>
          <cell r="CA949">
            <v>-8.7999999999999995E-2</v>
          </cell>
        </row>
        <row r="950">
          <cell r="R950" t="str">
            <v>Van</v>
          </cell>
          <cell r="S950" t="str">
            <v>VALORES</v>
          </cell>
          <cell r="T950" t="str">
            <v>VA</v>
          </cell>
          <cell r="U950"/>
          <cell r="V950">
            <v>396008</v>
          </cell>
          <cell r="W950">
            <v>380714</v>
          </cell>
          <cell r="X950">
            <v>413456</v>
          </cell>
          <cell r="Y950">
            <v>390591</v>
          </cell>
          <cell r="Z950">
            <v>353314</v>
          </cell>
          <cell r="AA950"/>
          <cell r="AB950"/>
          <cell r="AC950"/>
          <cell r="AD950"/>
          <cell r="AE950"/>
          <cell r="AF950"/>
          <cell r="AG950"/>
          <cell r="AH950"/>
          <cell r="AI950"/>
          <cell r="AJ950"/>
          <cell r="AK950"/>
          <cell r="AL950"/>
          <cell r="AM950"/>
          <cell r="AN950"/>
          <cell r="AO950"/>
          <cell r="AP950"/>
          <cell r="AQ950"/>
          <cell r="AR950"/>
          <cell r="AS950"/>
          <cell r="AT950"/>
          <cell r="AU950"/>
          <cell r="AV950"/>
          <cell r="AW950"/>
          <cell r="AX950"/>
          <cell r="AY950"/>
          <cell r="AZ950" t="e">
            <v>#N/A</v>
          </cell>
          <cell r="BA950" t="e">
            <v>#N/A</v>
          </cell>
          <cell r="BB950" t="e">
            <v>#N/A</v>
          </cell>
          <cell r="BC950">
            <v>476154</v>
          </cell>
          <cell r="BD950">
            <v>517732</v>
          </cell>
          <cell r="BE950">
            <v>514343</v>
          </cell>
          <cell r="BF950">
            <v>447742.02</v>
          </cell>
          <cell r="BG950">
            <v>468734.19</v>
          </cell>
          <cell r="BH950">
            <v>526201.47</v>
          </cell>
          <cell r="BI950">
            <v>483393.21</v>
          </cell>
          <cell r="BJ950">
            <v>508843.52000000002</v>
          </cell>
          <cell r="BK950">
            <v>513904.63</v>
          </cell>
          <cell r="BL950">
            <v>562674.16</v>
          </cell>
          <cell r="BM950">
            <v>600982.48</v>
          </cell>
          <cell r="BN950"/>
          <cell r="BO950"/>
          <cell r="BP950">
            <v>600982</v>
          </cell>
          <cell r="BQ950">
            <v>483393</v>
          </cell>
          <cell r="BR950">
            <v>513905</v>
          </cell>
          <cell r="BS950">
            <v>562674</v>
          </cell>
          <cell r="BT950">
            <v>468734</v>
          </cell>
          <cell r="BU950">
            <v>117589</v>
          </cell>
          <cell r="BV950">
            <v>0.24299999999999999</v>
          </cell>
          <cell r="BW950">
            <v>87077</v>
          </cell>
          <cell r="BX950">
            <v>0.16900000000000001</v>
          </cell>
          <cell r="BY950">
            <v>38308</v>
          </cell>
          <cell r="BZ950">
            <v>45171</v>
          </cell>
          <cell r="CA950">
            <v>9.6000000000000002E-2</v>
          </cell>
        </row>
        <row r="951">
          <cell r="R951" t="str">
            <v>rfbn</v>
          </cell>
          <cell r="S951" t="str">
            <v>RECURSOS FUERA DE BALANCE</v>
          </cell>
          <cell r="T951" t="str">
            <v>rfb</v>
          </cell>
          <cell r="U951"/>
          <cell r="V951">
            <v>2034234</v>
          </cell>
          <cell r="W951">
            <v>2323042</v>
          </cell>
          <cell r="X951">
            <v>2523715</v>
          </cell>
          <cell r="Y951">
            <v>2534405</v>
          </cell>
          <cell r="Z951">
            <v>2501916</v>
          </cell>
          <cell r="AA951"/>
          <cell r="AB951"/>
          <cell r="AC951"/>
          <cell r="AD951"/>
          <cell r="AE951"/>
          <cell r="AF951"/>
          <cell r="AG951"/>
          <cell r="AH951"/>
          <cell r="AI951"/>
          <cell r="AJ951"/>
          <cell r="AK951"/>
          <cell r="AL951"/>
          <cell r="AM951"/>
          <cell r="AN951"/>
          <cell r="AO951"/>
          <cell r="AP951"/>
          <cell r="AQ951"/>
          <cell r="AR951"/>
          <cell r="AS951"/>
          <cell r="AT951"/>
          <cell r="AU951"/>
          <cell r="AV951"/>
          <cell r="AW951"/>
          <cell r="AX951"/>
          <cell r="AY951"/>
          <cell r="AZ951" t="e">
            <v>#N/A</v>
          </cell>
          <cell r="BA951" t="e">
            <v>#N/A</v>
          </cell>
          <cell r="BB951" t="e">
            <v>#N/A</v>
          </cell>
          <cell r="BC951">
            <v>7034051</v>
          </cell>
          <cell r="BD951">
            <v>7713581</v>
          </cell>
          <cell r="BE951">
            <v>8179646</v>
          </cell>
          <cell r="BF951">
            <v>8358556.79</v>
          </cell>
          <cell r="BG951">
            <v>8812709.3699999992</v>
          </cell>
          <cell r="BH951">
            <v>9300942.4600000009</v>
          </cell>
          <cell r="BI951">
            <v>9774938.4399999995</v>
          </cell>
          <cell r="BJ951">
            <v>10376760.52</v>
          </cell>
          <cell r="BK951">
            <v>10782287.43</v>
          </cell>
          <cell r="BL951">
            <v>11443713.01</v>
          </cell>
          <cell r="BM951">
            <v>12137465.08</v>
          </cell>
          <cell r="BN951"/>
          <cell r="BO951"/>
          <cell r="BP951">
            <v>12137465</v>
          </cell>
          <cell r="BQ951">
            <v>9774938</v>
          </cell>
          <cell r="BR951">
            <v>10782287</v>
          </cell>
          <cell r="BS951">
            <v>11443713</v>
          </cell>
          <cell r="BT951">
            <v>8812709</v>
          </cell>
          <cell r="BU951">
            <v>2362527</v>
          </cell>
          <cell r="BV951">
            <v>0.24199999999999999</v>
          </cell>
          <cell r="BW951">
            <v>1355178</v>
          </cell>
          <cell r="BX951">
            <v>0.126</v>
          </cell>
          <cell r="BY951">
            <v>693752</v>
          </cell>
          <cell r="BZ951">
            <v>1969578</v>
          </cell>
          <cell r="CA951">
            <v>0.223</v>
          </cell>
        </row>
        <row r="952">
          <cell r="S952"/>
          <cell r="T952"/>
          <cell r="U952"/>
          <cell r="V952"/>
          <cell r="W952"/>
          <cell r="AA952"/>
          <cell r="AC952"/>
          <cell r="AD952"/>
          <cell r="AE952"/>
          <cell r="AF952"/>
          <cell r="AG952"/>
          <cell r="AH952"/>
          <cell r="AI952"/>
          <cell r="AJ952"/>
          <cell r="AK952"/>
          <cell r="AL952"/>
          <cell r="AM952"/>
          <cell r="AN952"/>
          <cell r="AO952"/>
          <cell r="AP952"/>
          <cell r="AQ952"/>
          <cell r="AR952"/>
          <cell r="AS952"/>
          <cell r="AT952"/>
          <cell r="AU952"/>
          <cell r="AV952"/>
          <cell r="AW952"/>
          <cell r="AX952"/>
          <cell r="AY952"/>
          <cell r="AZ952"/>
          <cell r="BA952"/>
          <cell r="BB952"/>
          <cell r="BC952">
            <v>0</v>
          </cell>
          <cell r="BD952">
            <v>-1</v>
          </cell>
          <cell r="BE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0</v>
          </cell>
          <cell r="BJ952">
            <v>0</v>
          </cell>
          <cell r="BK952">
            <v>0</v>
          </cell>
          <cell r="BL952">
            <v>0</v>
          </cell>
          <cell r="BM952">
            <v>0</v>
          </cell>
          <cell r="BN952"/>
          <cell r="BO952"/>
        </row>
        <row r="953">
          <cell r="R953" t="str">
            <v xml:space="preserve">304          </v>
          </cell>
          <cell r="S953" t="str">
            <v>Gestión de activos, custodia y otros servicios</v>
          </cell>
          <cell r="T953"/>
          <cell r="U953"/>
          <cell r="V953"/>
          <cell r="W953"/>
          <cell r="AA953"/>
          <cell r="AC953"/>
          <cell r="AD953"/>
          <cell r="AE953"/>
          <cell r="AF953"/>
          <cell r="AG953"/>
          <cell r="AH953"/>
          <cell r="AI953"/>
          <cell r="AJ953"/>
          <cell r="AK953"/>
          <cell r="AL953"/>
          <cell r="AM953"/>
          <cell r="AN953"/>
          <cell r="AO953"/>
          <cell r="AP953"/>
          <cell r="AQ953"/>
          <cell r="AR953"/>
          <cell r="AS953"/>
          <cell r="AT953"/>
          <cell r="AU953"/>
          <cell r="AV953"/>
          <cell r="AW953"/>
          <cell r="AX953"/>
          <cell r="AY953"/>
          <cell r="AZ953"/>
          <cell r="BA953"/>
          <cell r="BB953"/>
          <cell r="BC953">
            <v>7172202.46</v>
          </cell>
          <cell r="BD953">
            <v>7713581.4800000004</v>
          </cell>
          <cell r="BE953">
            <v>8179645.3300000001</v>
          </cell>
          <cell r="BF953">
            <v>8358557.1100000003</v>
          </cell>
          <cell r="BG953">
            <v>8812708.9499999993</v>
          </cell>
          <cell r="BH953">
            <v>9300942.8200000003</v>
          </cell>
          <cell r="BI953">
            <v>9774938.2899999991</v>
          </cell>
          <cell r="BJ953">
            <v>10376760.09</v>
          </cell>
          <cell r="BK953">
            <v>10782287.32</v>
          </cell>
          <cell r="BL953">
            <v>11443712.859999999</v>
          </cell>
          <cell r="BM953">
            <v>12137465.09</v>
          </cell>
          <cell r="BN953"/>
          <cell r="BO953"/>
        </row>
        <row r="954">
          <cell r="S954"/>
          <cell r="T954"/>
          <cell r="U954"/>
          <cell r="V954"/>
          <cell r="W954"/>
          <cell r="AA954"/>
          <cell r="AC954"/>
          <cell r="AD954"/>
          <cell r="AE954"/>
          <cell r="AF954"/>
          <cell r="AG954"/>
          <cell r="AH954"/>
          <cell r="AI954"/>
          <cell r="AJ954"/>
          <cell r="AK954"/>
          <cell r="AL954"/>
          <cell r="AM954"/>
          <cell r="AN954"/>
          <cell r="AO954"/>
          <cell r="AP954"/>
          <cell r="AQ954"/>
          <cell r="AR954"/>
          <cell r="AS954"/>
          <cell r="AT954"/>
          <cell r="AU954"/>
          <cell r="AV954"/>
          <cell r="AW954"/>
          <cell r="AX954"/>
          <cell r="AY954"/>
          <cell r="AZ954"/>
          <cell r="BA954"/>
          <cell r="BB954"/>
          <cell r="BC954">
            <v>-138151.46</v>
          </cell>
          <cell r="BD954">
            <v>-0.48</v>
          </cell>
          <cell r="BE954">
            <v>0.67</v>
          </cell>
          <cell r="BF954">
            <v>-0.32</v>
          </cell>
          <cell r="BG954">
            <v>0.42</v>
          </cell>
          <cell r="BH954">
            <v>-0.36</v>
          </cell>
          <cell r="BI954">
            <v>0.15</v>
          </cell>
          <cell r="BJ954">
            <v>0.43</v>
          </cell>
          <cell r="BK954">
            <v>0.11</v>
          </cell>
          <cell r="BL954">
            <v>0.15</v>
          </cell>
          <cell r="BM954">
            <v>-0.01</v>
          </cell>
          <cell r="BN954"/>
          <cell r="BO954"/>
        </row>
        <row r="955">
          <cell r="R955" t="str">
            <v>rfbn</v>
          </cell>
          <cell r="S955" t="str">
            <v>Recursos fuera de balance</v>
          </cell>
          <cell r="U955"/>
          <cell r="V955"/>
          <cell r="W955"/>
          <cell r="X955">
            <v>2523715</v>
          </cell>
          <cell r="Y955">
            <v>2534405</v>
          </cell>
          <cell r="Z955">
            <v>2501916</v>
          </cell>
          <cell r="AA955">
            <v>2607367</v>
          </cell>
          <cell r="AB955">
            <v>2713486</v>
          </cell>
          <cell r="AC955">
            <v>2812277</v>
          </cell>
          <cell r="AD955">
            <v>3011714</v>
          </cell>
          <cell r="AE955">
            <v>3241508</v>
          </cell>
          <cell r="AF955">
            <v>3558107</v>
          </cell>
          <cell r="AG955">
            <v>3736073</v>
          </cell>
          <cell r="AH955">
            <v>3881534</v>
          </cell>
          <cell r="AI955">
            <v>4126567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0</v>
          </cell>
          <cell r="AS955">
            <v>0</v>
          </cell>
          <cell r="AT955">
            <v>0</v>
          </cell>
          <cell r="AU955">
            <v>0</v>
          </cell>
          <cell r="AV955">
            <v>0</v>
          </cell>
          <cell r="AW955">
            <v>0</v>
          </cell>
          <cell r="AX955">
            <v>0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7034051</v>
          </cell>
          <cell r="BD955">
            <v>7713581</v>
          </cell>
          <cell r="BE955">
            <v>8179646</v>
          </cell>
          <cell r="BF955">
            <v>8358557</v>
          </cell>
          <cell r="BG955">
            <v>8812709</v>
          </cell>
          <cell r="BH955">
            <v>9300942</v>
          </cell>
          <cell r="BI955">
            <v>9774938</v>
          </cell>
          <cell r="BJ955">
            <v>10376761</v>
          </cell>
          <cell r="BK955">
            <v>10782288</v>
          </cell>
          <cell r="BL955">
            <v>11443713</v>
          </cell>
          <cell r="BM955">
            <v>12137465</v>
          </cell>
          <cell r="BN955"/>
          <cell r="BO955"/>
        </row>
        <row r="956">
          <cell r="S956"/>
          <cell r="T956"/>
          <cell r="U956"/>
          <cell r="V956"/>
          <cell r="W956"/>
          <cell r="AA956"/>
          <cell r="AC956"/>
          <cell r="AD956"/>
          <cell r="AE956"/>
          <cell r="AF956"/>
          <cell r="AG956"/>
          <cell r="AH956"/>
          <cell r="AI956"/>
          <cell r="AJ956"/>
          <cell r="AK956"/>
          <cell r="AL956"/>
          <cell r="AM956"/>
          <cell r="AN956"/>
          <cell r="AO956"/>
          <cell r="AP956"/>
          <cell r="AQ956"/>
          <cell r="AR956"/>
          <cell r="AS956"/>
          <cell r="AT956"/>
          <cell r="AU956"/>
          <cell r="AV956"/>
          <cell r="AW956"/>
          <cell r="AX956"/>
          <cell r="AY956"/>
          <cell r="AZ956"/>
          <cell r="BA956"/>
          <cell r="BB956"/>
          <cell r="BC956">
            <v>0</v>
          </cell>
          <cell r="BD956">
            <v>0</v>
          </cell>
          <cell r="BE956">
            <v>0</v>
          </cell>
          <cell r="BF956">
            <v>-0.21</v>
          </cell>
          <cell r="BG956">
            <v>0.37</v>
          </cell>
          <cell r="BH956">
            <v>0.46</v>
          </cell>
          <cell r="BI956">
            <v>0.44</v>
          </cell>
          <cell r="BJ956">
            <v>-0.48</v>
          </cell>
          <cell r="BK956">
            <v>-0.56999999999999995</v>
          </cell>
          <cell r="BL956">
            <v>0.01</v>
          </cell>
          <cell r="BM956">
            <v>0.08</v>
          </cell>
          <cell r="BN956"/>
          <cell r="BO956"/>
        </row>
        <row r="957">
          <cell r="S957"/>
          <cell r="T957"/>
          <cell r="U957"/>
          <cell r="V957"/>
          <cell r="W957"/>
          <cell r="AA957"/>
          <cell r="AC957"/>
          <cell r="AD957"/>
          <cell r="AE957"/>
          <cell r="AF957"/>
          <cell r="AG957"/>
          <cell r="AH957"/>
          <cell r="AI957"/>
          <cell r="AJ957"/>
          <cell r="AK957"/>
          <cell r="AL957"/>
          <cell r="AM957"/>
          <cell r="AN957"/>
          <cell r="AO957"/>
          <cell r="AP957"/>
          <cell r="AQ957"/>
          <cell r="AR957"/>
          <cell r="AS957"/>
          <cell r="AT957"/>
          <cell r="AU957"/>
          <cell r="AV957"/>
          <cell r="AW957"/>
          <cell r="AX957"/>
          <cell r="AY957"/>
          <cell r="AZ957"/>
          <cell r="BA957"/>
          <cell r="BB957"/>
          <cell r="BC957"/>
          <cell r="BD957"/>
          <cell r="BE957"/>
          <cell r="BF957"/>
          <cell r="BG957"/>
          <cell r="BH957"/>
          <cell r="BI957"/>
          <cell r="BJ957"/>
          <cell r="BK957"/>
          <cell r="BL957"/>
          <cell r="BM957"/>
          <cell r="BN957"/>
          <cell r="BO957"/>
        </row>
        <row r="958">
          <cell r="S958"/>
          <cell r="T958"/>
          <cell r="U958"/>
          <cell r="V958"/>
          <cell r="W958"/>
          <cell r="AA958"/>
          <cell r="AC958"/>
          <cell r="AD958"/>
          <cell r="AE958"/>
          <cell r="AF958"/>
          <cell r="AG958"/>
          <cell r="AH958"/>
          <cell r="AI958"/>
          <cell r="AJ958"/>
          <cell r="AK958"/>
          <cell r="AL958"/>
          <cell r="AM958"/>
          <cell r="AN958"/>
          <cell r="AO958"/>
          <cell r="AP958"/>
          <cell r="AQ958"/>
          <cell r="AR958"/>
          <cell r="AS958"/>
          <cell r="AT958"/>
          <cell r="AU958"/>
          <cell r="AV958"/>
          <cell r="AW958"/>
          <cell r="AX958"/>
          <cell r="AY958"/>
          <cell r="AZ958"/>
          <cell r="BA958"/>
          <cell r="BB958"/>
          <cell r="BC958"/>
          <cell r="BD958"/>
          <cell r="BE958"/>
          <cell r="BF958"/>
          <cell r="BG958"/>
          <cell r="BH958"/>
          <cell r="BI958"/>
          <cell r="BJ958"/>
          <cell r="BK958"/>
          <cell r="BL958"/>
          <cell r="BM958"/>
          <cell r="BN958"/>
          <cell r="BO958"/>
        </row>
        <row r="959">
          <cell r="S959"/>
          <cell r="T959"/>
          <cell r="U959"/>
          <cell r="V959"/>
          <cell r="W959"/>
          <cell r="AA959"/>
          <cell r="AC959"/>
          <cell r="AD959"/>
          <cell r="AE959"/>
          <cell r="AF959"/>
          <cell r="AG959"/>
          <cell r="AH959"/>
          <cell r="AI959"/>
          <cell r="AJ959"/>
          <cell r="AK959"/>
          <cell r="AL959"/>
          <cell r="AM959"/>
          <cell r="AN959"/>
          <cell r="AO959"/>
          <cell r="AP959"/>
          <cell r="AQ959"/>
          <cell r="AR959"/>
          <cell r="AS959"/>
          <cell r="AT959"/>
          <cell r="AU959"/>
          <cell r="AV959"/>
          <cell r="AW959"/>
          <cell r="AX959"/>
          <cell r="AY959"/>
          <cell r="AZ959"/>
          <cell r="BA959"/>
          <cell r="BB959"/>
          <cell r="BC959"/>
          <cell r="BD959"/>
          <cell r="BE959"/>
          <cell r="BF959"/>
          <cell r="BG959"/>
          <cell r="BH959"/>
          <cell r="BI959"/>
          <cell r="BJ959"/>
          <cell r="BK959"/>
          <cell r="BL959"/>
          <cell r="BM959"/>
          <cell r="BN959"/>
          <cell r="BO959"/>
        </row>
        <row r="960">
          <cell r="S960"/>
          <cell r="T960"/>
          <cell r="U960"/>
          <cell r="V960"/>
          <cell r="W960"/>
          <cell r="AA960"/>
          <cell r="AC960"/>
          <cell r="AD960"/>
          <cell r="AE960"/>
          <cell r="AF960"/>
          <cell r="AG960"/>
          <cell r="AH960"/>
          <cell r="AI960"/>
          <cell r="AJ960"/>
          <cell r="AK960"/>
          <cell r="AL960"/>
          <cell r="AM960"/>
          <cell r="AN960"/>
          <cell r="AO960"/>
          <cell r="AP960"/>
          <cell r="AQ960"/>
          <cell r="AR960"/>
          <cell r="AS960"/>
          <cell r="AT960"/>
          <cell r="AU960"/>
          <cell r="AV960"/>
          <cell r="AW960"/>
          <cell r="AX960"/>
          <cell r="AY960"/>
          <cell r="AZ960"/>
          <cell r="BA960"/>
          <cell r="BB960"/>
          <cell r="BC960"/>
          <cell r="BD960"/>
          <cell r="BE960"/>
          <cell r="BF960"/>
          <cell r="BG960"/>
          <cell r="BH960"/>
          <cell r="BI960"/>
          <cell r="BJ960"/>
          <cell r="BK960"/>
          <cell r="BL960"/>
          <cell r="BM960"/>
          <cell r="BN960"/>
          <cell r="BO960"/>
        </row>
        <row r="961">
          <cell r="S961"/>
          <cell r="T961"/>
          <cell r="U961"/>
          <cell r="V961"/>
          <cell r="W961"/>
          <cell r="AA961"/>
          <cell r="AC961"/>
          <cell r="AD961"/>
          <cell r="AE961"/>
          <cell r="AF961"/>
          <cell r="AG961"/>
          <cell r="AH961"/>
          <cell r="AI961"/>
          <cell r="AJ961"/>
          <cell r="AK961"/>
          <cell r="AL961"/>
          <cell r="AM961"/>
          <cell r="AN961"/>
          <cell r="AO961"/>
          <cell r="AP961"/>
          <cell r="AQ961"/>
          <cell r="AR961"/>
          <cell r="AS961"/>
          <cell r="AT961"/>
          <cell r="AU961"/>
          <cell r="AV961"/>
          <cell r="AW961"/>
          <cell r="AX961"/>
          <cell r="AY961"/>
          <cell r="AZ961"/>
          <cell r="BA961"/>
          <cell r="BB961"/>
          <cell r="BC961"/>
          <cell r="BD961"/>
          <cell r="BE961"/>
          <cell r="BF961"/>
          <cell r="BG961"/>
          <cell r="BH961"/>
          <cell r="BI961"/>
          <cell r="BJ961"/>
          <cell r="BK961"/>
          <cell r="BL961"/>
          <cell r="BM961"/>
          <cell r="BN961"/>
          <cell r="BO961"/>
        </row>
        <row r="962">
          <cell r="S962"/>
          <cell r="T962"/>
          <cell r="U962"/>
          <cell r="V962"/>
          <cell r="W962"/>
          <cell r="AA962"/>
          <cell r="AC962"/>
          <cell r="AD962"/>
          <cell r="AE962"/>
          <cell r="AF962"/>
          <cell r="AG962"/>
          <cell r="AH962"/>
          <cell r="AI962"/>
          <cell r="AJ962"/>
          <cell r="AK962"/>
          <cell r="AL962"/>
          <cell r="AM962"/>
          <cell r="AN962"/>
          <cell r="AO962"/>
          <cell r="AP962"/>
          <cell r="AQ962"/>
          <cell r="AR962"/>
          <cell r="AS962"/>
          <cell r="AT962"/>
          <cell r="AU962"/>
          <cell r="AV962"/>
          <cell r="AW962"/>
          <cell r="AX962"/>
          <cell r="AY962"/>
          <cell r="AZ962"/>
          <cell r="BA962"/>
          <cell r="BB962"/>
          <cell r="BC962"/>
          <cell r="BD962"/>
          <cell r="BE962"/>
          <cell r="BF962"/>
          <cell r="BG962"/>
          <cell r="BH962"/>
          <cell r="BI962"/>
          <cell r="BJ962"/>
          <cell r="BK962"/>
          <cell r="BL962"/>
          <cell r="BM962"/>
          <cell r="BN962"/>
          <cell r="BO962"/>
        </row>
        <row r="963">
          <cell r="S963"/>
          <cell r="T963"/>
          <cell r="U963"/>
          <cell r="V963"/>
          <cell r="W963"/>
          <cell r="AA963"/>
          <cell r="AC963"/>
          <cell r="AD963"/>
          <cell r="AE963"/>
          <cell r="AF963"/>
          <cell r="AG963"/>
          <cell r="AH963"/>
          <cell r="AI963"/>
          <cell r="AJ963"/>
          <cell r="AK963"/>
          <cell r="AL963"/>
          <cell r="AM963"/>
          <cell r="AN963"/>
          <cell r="AO963"/>
          <cell r="AP963"/>
          <cell r="AQ963"/>
          <cell r="AR963"/>
          <cell r="AS963"/>
          <cell r="AT963"/>
          <cell r="AU963"/>
          <cell r="AV963"/>
          <cell r="AW963"/>
          <cell r="AX963"/>
          <cell r="AY963"/>
          <cell r="AZ963"/>
          <cell r="BA963"/>
          <cell r="BB963"/>
          <cell r="BC963"/>
          <cell r="BD963"/>
          <cell r="BE963"/>
          <cell r="BF963"/>
          <cell r="BG963"/>
          <cell r="BH963"/>
          <cell r="BI963"/>
          <cell r="BJ963"/>
          <cell r="BK963"/>
          <cell r="BL963"/>
          <cell r="BM963"/>
          <cell r="BN963"/>
          <cell r="BO963"/>
        </row>
        <row r="964">
          <cell r="S964"/>
          <cell r="T964"/>
          <cell r="U964"/>
          <cell r="V964"/>
          <cell r="W964"/>
          <cell r="AA964"/>
          <cell r="AC964"/>
          <cell r="AD964"/>
          <cell r="AE964"/>
          <cell r="AF964"/>
          <cell r="AG964"/>
          <cell r="AH964"/>
          <cell r="AI964"/>
          <cell r="AJ964"/>
          <cell r="AK964"/>
          <cell r="AL964"/>
          <cell r="AM964"/>
          <cell r="AN964"/>
          <cell r="AO964"/>
          <cell r="AP964"/>
          <cell r="AQ964"/>
          <cell r="AR964"/>
          <cell r="AS964"/>
          <cell r="AT964"/>
          <cell r="AU964"/>
          <cell r="AV964"/>
          <cell r="AW964"/>
          <cell r="AX964"/>
          <cell r="AY964"/>
          <cell r="AZ964"/>
          <cell r="BA964"/>
          <cell r="BB964"/>
          <cell r="BC964"/>
          <cell r="BD964"/>
          <cell r="BE964"/>
          <cell r="BF964"/>
          <cell r="BG964"/>
          <cell r="BH964"/>
          <cell r="BI964"/>
          <cell r="BJ964"/>
          <cell r="BK964"/>
          <cell r="BL964"/>
          <cell r="BM964"/>
          <cell r="BN964"/>
          <cell r="BO964"/>
        </row>
        <row r="965">
          <cell r="S965"/>
          <cell r="T965"/>
          <cell r="U965"/>
          <cell r="V965"/>
          <cell r="W965"/>
          <cell r="AA965"/>
          <cell r="AC965"/>
          <cell r="AD965"/>
          <cell r="AE965"/>
          <cell r="AF965"/>
          <cell r="AG965"/>
          <cell r="AH965"/>
          <cell r="AI965"/>
          <cell r="AJ965"/>
          <cell r="AK965"/>
          <cell r="AL965"/>
          <cell r="AM965"/>
          <cell r="AN965"/>
          <cell r="AO965"/>
          <cell r="AP965"/>
          <cell r="AQ965"/>
          <cell r="AR965"/>
          <cell r="AS965"/>
          <cell r="AT965"/>
          <cell r="AU965"/>
          <cell r="AV965"/>
          <cell r="AW965"/>
          <cell r="AX965"/>
          <cell r="AY965"/>
          <cell r="AZ965"/>
          <cell r="BA965"/>
          <cell r="BB965"/>
          <cell r="BC965"/>
          <cell r="BD965"/>
          <cell r="BE965"/>
          <cell r="BF965"/>
          <cell r="BG965"/>
          <cell r="BH965"/>
          <cell r="BI965"/>
          <cell r="BJ965"/>
          <cell r="BK965"/>
          <cell r="BL965"/>
          <cell r="BM965"/>
          <cell r="BN965"/>
          <cell r="BO965"/>
        </row>
        <row r="966">
          <cell r="S966"/>
          <cell r="T966"/>
          <cell r="U966"/>
          <cell r="V966"/>
          <cell r="W966"/>
          <cell r="AA966"/>
          <cell r="AC966"/>
          <cell r="AD966"/>
          <cell r="AE966"/>
          <cell r="AF966"/>
          <cell r="AG966"/>
          <cell r="AH966"/>
          <cell r="AI966"/>
          <cell r="AJ966"/>
          <cell r="AK966"/>
          <cell r="AL966"/>
          <cell r="AM966"/>
          <cell r="AN966"/>
          <cell r="AO966"/>
          <cell r="AP966"/>
          <cell r="AQ966"/>
          <cell r="AR966"/>
          <cell r="AS966"/>
          <cell r="AT966"/>
          <cell r="AU966"/>
          <cell r="AV966"/>
          <cell r="AW966"/>
          <cell r="AX966"/>
          <cell r="AY966"/>
          <cell r="AZ966"/>
          <cell r="BA966"/>
          <cell r="BB966"/>
          <cell r="BC966"/>
          <cell r="BD966"/>
          <cell r="BE966"/>
          <cell r="BF966"/>
          <cell r="BG966"/>
          <cell r="BH966"/>
          <cell r="BI966"/>
          <cell r="BJ966"/>
          <cell r="BK966"/>
          <cell r="BL966"/>
          <cell r="BM966"/>
          <cell r="BN966"/>
          <cell r="BO966"/>
        </row>
        <row r="967">
          <cell r="S967"/>
          <cell r="T967"/>
          <cell r="U967"/>
          <cell r="V967"/>
          <cell r="W967"/>
          <cell r="AA967"/>
          <cell r="AC967"/>
          <cell r="AD967"/>
          <cell r="AE967"/>
          <cell r="AF967"/>
          <cell r="AG967"/>
          <cell r="AH967"/>
          <cell r="AI967"/>
          <cell r="AJ967"/>
          <cell r="AK967"/>
          <cell r="AL967"/>
          <cell r="AM967"/>
          <cell r="AN967"/>
          <cell r="AO967"/>
          <cell r="AP967"/>
          <cell r="AQ967"/>
          <cell r="AR967"/>
          <cell r="AS967"/>
          <cell r="AT967"/>
          <cell r="AU967"/>
          <cell r="AV967"/>
          <cell r="AW967"/>
          <cell r="AX967"/>
          <cell r="AY967"/>
          <cell r="AZ967"/>
          <cell r="BA967"/>
          <cell r="BB967"/>
          <cell r="BC967"/>
          <cell r="BD967"/>
          <cell r="BE967"/>
          <cell r="BF967"/>
          <cell r="BG967"/>
          <cell r="BH967"/>
          <cell r="BI967"/>
          <cell r="BJ967"/>
          <cell r="BK967"/>
          <cell r="BL967"/>
          <cell r="BM967"/>
          <cell r="BN967"/>
          <cell r="BO967"/>
        </row>
        <row r="968">
          <cell r="S968"/>
          <cell r="T968"/>
          <cell r="U968"/>
          <cell r="V968"/>
          <cell r="W968"/>
          <cell r="AA968"/>
          <cell r="AC968"/>
          <cell r="AD968"/>
          <cell r="AE968"/>
          <cell r="AF968"/>
          <cell r="AG968"/>
          <cell r="AH968"/>
          <cell r="AI968"/>
          <cell r="AJ968"/>
          <cell r="AK968"/>
          <cell r="AL968"/>
          <cell r="AM968"/>
          <cell r="AN968"/>
          <cell r="AO968"/>
          <cell r="AP968"/>
          <cell r="AQ968"/>
          <cell r="AR968"/>
          <cell r="AS968"/>
          <cell r="AT968"/>
          <cell r="AU968"/>
          <cell r="AV968"/>
          <cell r="AW968"/>
          <cell r="AX968"/>
          <cell r="AY968"/>
          <cell r="AZ968"/>
          <cell r="BA968"/>
          <cell r="BB968"/>
          <cell r="BC968"/>
          <cell r="BD968"/>
          <cell r="BE968"/>
          <cell r="BF968"/>
          <cell r="BG968"/>
          <cell r="BH968"/>
          <cell r="BI968"/>
          <cell r="BJ968"/>
          <cell r="BK968"/>
          <cell r="BL968"/>
          <cell r="BM968"/>
          <cell r="BN968"/>
          <cell r="BO968"/>
        </row>
        <row r="969">
          <cell r="S969"/>
          <cell r="T969"/>
          <cell r="U969"/>
          <cell r="V969"/>
          <cell r="W969"/>
          <cell r="AA969"/>
          <cell r="AC969"/>
          <cell r="AD969"/>
          <cell r="AE969"/>
          <cell r="AF969"/>
          <cell r="AG969"/>
          <cell r="AH969"/>
          <cell r="AI969"/>
          <cell r="AJ969"/>
          <cell r="AK969"/>
          <cell r="AL969"/>
          <cell r="AM969"/>
          <cell r="AN969"/>
          <cell r="AO969"/>
          <cell r="AP969"/>
          <cell r="AQ969"/>
          <cell r="AR969"/>
          <cell r="AS969"/>
          <cell r="AT969"/>
          <cell r="AU969"/>
          <cell r="AV969"/>
          <cell r="AW969"/>
          <cell r="AX969"/>
          <cell r="AY969"/>
          <cell r="AZ969"/>
          <cell r="BA969"/>
          <cell r="BB969"/>
          <cell r="BC969"/>
          <cell r="BD969"/>
          <cell r="BE969"/>
          <cell r="BF969"/>
          <cell r="BG969"/>
          <cell r="BH969"/>
          <cell r="BI969"/>
          <cell r="BJ969"/>
          <cell r="BK969"/>
          <cell r="BL969"/>
          <cell r="BM969"/>
          <cell r="BN969"/>
          <cell r="BO969"/>
        </row>
        <row r="970">
          <cell r="S970"/>
          <cell r="T970"/>
          <cell r="U970"/>
          <cell r="V970"/>
          <cell r="W970"/>
          <cell r="AA970"/>
          <cell r="AC970"/>
          <cell r="AD970"/>
          <cell r="AE970"/>
          <cell r="AF970"/>
          <cell r="AG970"/>
          <cell r="AH970"/>
          <cell r="AI970"/>
          <cell r="AJ970"/>
          <cell r="AK970"/>
          <cell r="AL970"/>
          <cell r="AM970"/>
          <cell r="AN970"/>
          <cell r="AO970"/>
          <cell r="AP970"/>
          <cell r="AQ970"/>
          <cell r="AR970"/>
          <cell r="AS970"/>
          <cell r="AT970"/>
          <cell r="AU970"/>
          <cell r="AV970"/>
          <cell r="AW970"/>
          <cell r="AX970"/>
          <cell r="AY970"/>
          <cell r="AZ970"/>
          <cell r="BA970"/>
          <cell r="BB970"/>
          <cell r="BC970"/>
          <cell r="BD970"/>
          <cell r="BE970"/>
          <cell r="BF970"/>
          <cell r="BG970"/>
          <cell r="BH970"/>
          <cell r="BI970"/>
          <cell r="BJ970"/>
          <cell r="BK970"/>
          <cell r="BL970"/>
          <cell r="BM970"/>
          <cell r="BN970"/>
          <cell r="BO970"/>
        </row>
        <row r="971">
          <cell r="S971"/>
          <cell r="T971"/>
          <cell r="U971"/>
          <cell r="V971"/>
          <cell r="W971"/>
          <cell r="AA971"/>
          <cell r="AC971"/>
          <cell r="AD971"/>
          <cell r="AE971"/>
          <cell r="AF971"/>
          <cell r="AG971"/>
          <cell r="AH971"/>
          <cell r="AI971"/>
          <cell r="AJ971"/>
          <cell r="AK971"/>
          <cell r="AL971"/>
          <cell r="AM971"/>
          <cell r="AN971"/>
          <cell r="AO971"/>
          <cell r="AP971"/>
          <cell r="AQ971"/>
          <cell r="AR971"/>
          <cell r="AS971"/>
          <cell r="AT971"/>
          <cell r="AU971"/>
          <cell r="AV971"/>
          <cell r="AW971"/>
          <cell r="AX971"/>
          <cell r="AY971"/>
          <cell r="AZ971"/>
          <cell r="BA971"/>
          <cell r="BB971"/>
          <cell r="BC971"/>
          <cell r="BD971"/>
          <cell r="BE971"/>
          <cell r="BF971"/>
          <cell r="BG971"/>
          <cell r="BH971"/>
          <cell r="BI971"/>
          <cell r="BJ971"/>
          <cell r="BK971"/>
          <cell r="BL971"/>
          <cell r="BM971"/>
          <cell r="BN971"/>
          <cell r="BO971"/>
        </row>
        <row r="972">
          <cell r="S972"/>
          <cell r="T972"/>
          <cell r="U972"/>
          <cell r="V972"/>
          <cell r="W972"/>
          <cell r="AA972"/>
          <cell r="AC972"/>
          <cell r="AD972"/>
          <cell r="AE972"/>
          <cell r="AF972"/>
          <cell r="AG972"/>
          <cell r="AH972"/>
          <cell r="AI972"/>
          <cell r="AJ972"/>
          <cell r="AK972"/>
          <cell r="AL972"/>
          <cell r="AM972"/>
          <cell r="AN972"/>
          <cell r="AO972"/>
          <cell r="AP972"/>
          <cell r="AQ972"/>
          <cell r="AR972"/>
          <cell r="AS972"/>
          <cell r="AT972"/>
          <cell r="AU972"/>
          <cell r="AV972"/>
          <cell r="AW972"/>
          <cell r="AX972"/>
          <cell r="AY972"/>
          <cell r="AZ972"/>
          <cell r="BA972"/>
          <cell r="BB972"/>
          <cell r="BC972"/>
          <cell r="BD972"/>
          <cell r="BE972"/>
          <cell r="BF972"/>
          <cell r="BG972"/>
          <cell r="BH972"/>
          <cell r="BI972"/>
          <cell r="BJ972"/>
          <cell r="BK972"/>
          <cell r="BL972"/>
          <cell r="BM972"/>
          <cell r="BN972"/>
          <cell r="BO972"/>
        </row>
        <row r="973">
          <cell r="S973"/>
          <cell r="T973"/>
          <cell r="U973"/>
          <cell r="V973"/>
          <cell r="W973"/>
          <cell r="AA973"/>
          <cell r="AC973"/>
          <cell r="AD973"/>
          <cell r="AE973"/>
          <cell r="AF973"/>
          <cell r="AG973"/>
          <cell r="AH973"/>
          <cell r="AI973"/>
          <cell r="AJ973"/>
          <cell r="AK973"/>
          <cell r="AL973"/>
          <cell r="AM973"/>
          <cell r="AN973"/>
          <cell r="AO973"/>
          <cell r="AP973"/>
          <cell r="AQ973"/>
          <cell r="AR973"/>
          <cell r="AS973"/>
          <cell r="AT973"/>
          <cell r="AU973"/>
          <cell r="AV973"/>
          <cell r="AW973"/>
          <cell r="AX973"/>
          <cell r="AY973"/>
          <cell r="AZ973"/>
          <cell r="BA973"/>
          <cell r="BB973"/>
          <cell r="BC973"/>
          <cell r="BD973"/>
          <cell r="BE973"/>
          <cell r="BF973"/>
          <cell r="BG973"/>
          <cell r="BH973"/>
          <cell r="BI973"/>
          <cell r="BJ973"/>
          <cell r="BK973"/>
          <cell r="BL973"/>
          <cell r="BM973"/>
          <cell r="BN973"/>
          <cell r="BO973"/>
        </row>
        <row r="974">
          <cell r="S974"/>
          <cell r="T974"/>
          <cell r="U974"/>
          <cell r="V974"/>
          <cell r="W974"/>
          <cell r="AA974"/>
          <cell r="AC974"/>
          <cell r="AD974"/>
          <cell r="AE974"/>
          <cell r="AF974"/>
          <cell r="AG974"/>
          <cell r="AH974"/>
          <cell r="AI974"/>
          <cell r="AJ974"/>
          <cell r="AK974"/>
          <cell r="AL974"/>
          <cell r="AM974"/>
          <cell r="AN974"/>
          <cell r="AO974"/>
          <cell r="AP974"/>
          <cell r="AQ974"/>
          <cell r="AR974"/>
          <cell r="AS974"/>
          <cell r="AT974"/>
          <cell r="AU974"/>
          <cell r="AV974"/>
          <cell r="AW974"/>
          <cell r="AX974"/>
          <cell r="AY974"/>
          <cell r="AZ974"/>
          <cell r="BA974"/>
          <cell r="BB974"/>
          <cell r="BC974"/>
          <cell r="BD974"/>
          <cell r="BE974"/>
          <cell r="BF974"/>
          <cell r="BG974"/>
          <cell r="BH974"/>
          <cell r="BI974"/>
          <cell r="BJ974"/>
          <cell r="BK974"/>
          <cell r="BL974"/>
          <cell r="BM974"/>
          <cell r="BN974"/>
          <cell r="BO974"/>
        </row>
        <row r="975">
          <cell r="S975"/>
          <cell r="T975"/>
          <cell r="U975"/>
          <cell r="V975"/>
          <cell r="W975"/>
          <cell r="AA975"/>
          <cell r="AC975"/>
          <cell r="AD975"/>
          <cell r="AE975"/>
          <cell r="AF975"/>
          <cell r="AG975"/>
          <cell r="AH975"/>
          <cell r="AI975"/>
          <cell r="AJ975"/>
          <cell r="AK975"/>
          <cell r="AL975"/>
          <cell r="AM975"/>
          <cell r="AN975"/>
          <cell r="AO975"/>
          <cell r="AP975"/>
          <cell r="AQ975"/>
          <cell r="AR975"/>
          <cell r="AS975"/>
          <cell r="AT975"/>
          <cell r="AU975"/>
          <cell r="AV975"/>
          <cell r="AW975"/>
          <cell r="AX975"/>
          <cell r="AY975"/>
          <cell r="AZ975"/>
          <cell r="BA975"/>
          <cell r="BB975"/>
          <cell r="BC975"/>
          <cell r="BD975"/>
          <cell r="BE975"/>
          <cell r="BF975"/>
          <cell r="BG975"/>
          <cell r="BH975"/>
          <cell r="BI975"/>
          <cell r="BJ975"/>
          <cell r="BK975"/>
          <cell r="BL975"/>
          <cell r="BM975"/>
          <cell r="BN975"/>
          <cell r="BO975"/>
        </row>
        <row r="976">
          <cell r="S976"/>
          <cell r="T976"/>
          <cell r="U976"/>
          <cell r="V976"/>
          <cell r="W976"/>
          <cell r="AA976"/>
          <cell r="AC976"/>
          <cell r="AD976"/>
          <cell r="AE976"/>
          <cell r="AF976"/>
          <cell r="AG976"/>
          <cell r="AH976"/>
          <cell r="AI976"/>
          <cell r="AJ976"/>
          <cell r="AK976"/>
          <cell r="AL976"/>
          <cell r="AM976"/>
          <cell r="AN976"/>
          <cell r="AO976"/>
          <cell r="AP976"/>
          <cell r="AQ976"/>
          <cell r="AR976"/>
          <cell r="AS976"/>
          <cell r="AT976"/>
          <cell r="AU976"/>
          <cell r="AV976"/>
          <cell r="AW976"/>
          <cell r="AX976"/>
          <cell r="AY976"/>
          <cell r="AZ976"/>
          <cell r="BA976"/>
          <cell r="BB976"/>
          <cell r="BC976"/>
          <cell r="BD976"/>
          <cell r="BE976"/>
          <cell r="BF976"/>
          <cell r="BG976"/>
          <cell r="BH976"/>
          <cell r="BI976"/>
          <cell r="BJ976"/>
          <cell r="BK976"/>
          <cell r="BL976"/>
          <cell r="BM976"/>
          <cell r="BN976"/>
          <cell r="BO976"/>
        </row>
        <row r="977">
          <cell r="S977"/>
          <cell r="T977"/>
          <cell r="U977"/>
          <cell r="V977"/>
          <cell r="W977"/>
          <cell r="AA977"/>
          <cell r="AC977"/>
          <cell r="AD977"/>
          <cell r="AE977"/>
          <cell r="AF977"/>
          <cell r="AG977"/>
          <cell r="AH977"/>
          <cell r="AI977"/>
          <cell r="AJ977"/>
          <cell r="AK977"/>
          <cell r="AL977"/>
          <cell r="AM977"/>
          <cell r="AN977"/>
          <cell r="AO977"/>
          <cell r="AP977"/>
          <cell r="AQ977"/>
          <cell r="AR977"/>
          <cell r="AS977"/>
          <cell r="AT977"/>
          <cell r="AU977"/>
          <cell r="AV977"/>
          <cell r="AW977"/>
          <cell r="AX977"/>
          <cell r="AY977"/>
          <cell r="AZ977"/>
          <cell r="BA977"/>
          <cell r="BB977"/>
          <cell r="BC977"/>
          <cell r="BD977"/>
          <cell r="BE977"/>
          <cell r="BF977"/>
          <cell r="BG977"/>
          <cell r="BH977"/>
          <cell r="BI977"/>
          <cell r="BJ977"/>
          <cell r="BK977"/>
          <cell r="BL977"/>
          <cell r="BM977"/>
          <cell r="BN977"/>
          <cell r="BO977"/>
        </row>
        <row r="978">
          <cell r="S978"/>
          <cell r="T978"/>
          <cell r="U978"/>
          <cell r="V978"/>
          <cell r="W978"/>
          <cell r="AA978"/>
          <cell r="AC978"/>
          <cell r="AD978"/>
          <cell r="AE978"/>
          <cell r="AF978"/>
          <cell r="AG978"/>
          <cell r="AH978"/>
          <cell r="AI978"/>
          <cell r="AJ978"/>
          <cell r="AK978"/>
          <cell r="AL978"/>
          <cell r="AM978"/>
          <cell r="AN978"/>
          <cell r="AO978"/>
          <cell r="AP978"/>
          <cell r="AQ978"/>
          <cell r="AR978"/>
          <cell r="AS978"/>
          <cell r="AT978"/>
          <cell r="AU978"/>
          <cell r="AV978"/>
          <cell r="AW978"/>
          <cell r="AX978"/>
          <cell r="AY978"/>
          <cell r="AZ978"/>
          <cell r="BA978"/>
          <cell r="BB978"/>
          <cell r="BC978"/>
          <cell r="BD978"/>
          <cell r="BE978"/>
          <cell r="BF978"/>
          <cell r="BG978"/>
          <cell r="BH978"/>
          <cell r="BI978"/>
          <cell r="BJ978"/>
          <cell r="BK978"/>
          <cell r="BL978"/>
          <cell r="BM978"/>
          <cell r="BN978"/>
          <cell r="BO978"/>
        </row>
        <row r="979">
          <cell r="S979"/>
          <cell r="T979"/>
          <cell r="U979"/>
          <cell r="V979"/>
          <cell r="W979"/>
          <cell r="AA979"/>
          <cell r="AC979"/>
          <cell r="AD979"/>
          <cell r="AE979"/>
          <cell r="AF979"/>
          <cell r="AG979"/>
          <cell r="AH979"/>
          <cell r="AI979"/>
          <cell r="AJ979"/>
          <cell r="AK979"/>
          <cell r="AL979"/>
          <cell r="AM979"/>
          <cell r="AN979"/>
          <cell r="AO979"/>
          <cell r="AP979"/>
          <cell r="AQ979"/>
          <cell r="AR979"/>
          <cell r="AS979"/>
          <cell r="AT979"/>
          <cell r="AU979"/>
          <cell r="AV979"/>
          <cell r="AW979"/>
          <cell r="AX979"/>
          <cell r="AY979"/>
          <cell r="AZ979"/>
          <cell r="BA979"/>
          <cell r="BB979"/>
          <cell r="BC979"/>
          <cell r="BD979"/>
          <cell r="BE979"/>
          <cell r="BF979"/>
          <cell r="BG979"/>
          <cell r="BH979"/>
          <cell r="BI979"/>
          <cell r="BJ979"/>
          <cell r="BK979"/>
          <cell r="BL979"/>
          <cell r="BM979"/>
          <cell r="BN979"/>
          <cell r="BO979"/>
        </row>
        <row r="980">
          <cell r="S980"/>
          <cell r="T980"/>
          <cell r="U980"/>
          <cell r="V980"/>
          <cell r="W980"/>
          <cell r="AA980"/>
          <cell r="AC980"/>
          <cell r="AD980"/>
          <cell r="AE980"/>
          <cell r="AF980"/>
          <cell r="AG980"/>
          <cell r="AH980"/>
          <cell r="AI980"/>
          <cell r="AJ980"/>
          <cell r="AK980"/>
          <cell r="AL980"/>
          <cell r="AM980"/>
          <cell r="AN980"/>
          <cell r="AO980"/>
          <cell r="AP980"/>
          <cell r="AQ980"/>
          <cell r="AR980"/>
          <cell r="AS980"/>
          <cell r="AT980"/>
          <cell r="AU980"/>
          <cell r="AV980"/>
          <cell r="AW980"/>
          <cell r="AX980"/>
          <cell r="AY980"/>
          <cell r="AZ980"/>
          <cell r="BA980"/>
          <cell r="BB980"/>
          <cell r="BC980"/>
          <cell r="BD980"/>
          <cell r="BE980"/>
          <cell r="BF980"/>
          <cell r="BG980"/>
          <cell r="BH980"/>
          <cell r="BI980"/>
          <cell r="BJ980"/>
          <cell r="BK980"/>
          <cell r="BL980"/>
          <cell r="BM980"/>
          <cell r="BN980"/>
          <cell r="BO980"/>
        </row>
        <row r="981">
          <cell r="S981"/>
          <cell r="T981"/>
          <cell r="U981"/>
          <cell r="V981"/>
          <cell r="W981"/>
          <cell r="AA981"/>
          <cell r="AC981"/>
          <cell r="AD981"/>
          <cell r="AE981"/>
          <cell r="AF981"/>
          <cell r="AG981"/>
          <cell r="AH981"/>
          <cell r="AI981"/>
          <cell r="AJ981"/>
          <cell r="AK981"/>
          <cell r="AL981"/>
          <cell r="AM981"/>
          <cell r="AN981"/>
          <cell r="AO981"/>
          <cell r="AP981"/>
          <cell r="AQ981"/>
          <cell r="AR981"/>
          <cell r="AS981"/>
          <cell r="AT981"/>
          <cell r="AU981"/>
          <cell r="AV981"/>
          <cell r="AW981"/>
          <cell r="AX981"/>
          <cell r="AY981"/>
          <cell r="AZ981"/>
          <cell r="BA981"/>
          <cell r="BB981"/>
          <cell r="BC981"/>
          <cell r="BD981"/>
          <cell r="BE981"/>
          <cell r="BF981"/>
          <cell r="BG981"/>
          <cell r="BH981"/>
          <cell r="BI981"/>
          <cell r="BJ981"/>
          <cell r="BK981"/>
          <cell r="BL981"/>
          <cell r="BM981"/>
          <cell r="BN981"/>
          <cell r="BO981"/>
        </row>
        <row r="982">
          <cell r="S982"/>
          <cell r="T982"/>
          <cell r="U982"/>
          <cell r="V982"/>
          <cell r="W982"/>
          <cell r="AA982"/>
          <cell r="AC982"/>
          <cell r="AD982"/>
          <cell r="AE982"/>
          <cell r="AF982"/>
          <cell r="AG982"/>
          <cell r="AH982"/>
          <cell r="AI982"/>
          <cell r="AJ982"/>
          <cell r="AK982"/>
          <cell r="AL982"/>
          <cell r="AM982"/>
          <cell r="AN982"/>
          <cell r="AO982"/>
          <cell r="AP982"/>
          <cell r="AQ982"/>
          <cell r="AR982"/>
          <cell r="AS982"/>
          <cell r="AT982"/>
          <cell r="AU982"/>
          <cell r="AV982"/>
          <cell r="AW982"/>
          <cell r="AX982"/>
          <cell r="AY982"/>
          <cell r="AZ982"/>
          <cell r="BA982"/>
          <cell r="BB982"/>
          <cell r="BC982"/>
          <cell r="BD982"/>
          <cell r="BE982"/>
          <cell r="BF982"/>
          <cell r="BG982"/>
          <cell r="BH982"/>
          <cell r="BI982"/>
          <cell r="BJ982"/>
          <cell r="BK982"/>
          <cell r="BL982"/>
          <cell r="BM982"/>
          <cell r="BN982"/>
          <cell r="BO982"/>
        </row>
        <row r="983">
          <cell r="S983"/>
          <cell r="T983"/>
          <cell r="U983"/>
          <cell r="V983"/>
          <cell r="W983"/>
          <cell r="AA983"/>
          <cell r="AC983"/>
          <cell r="AD983"/>
          <cell r="AE983"/>
          <cell r="AF983"/>
          <cell r="AG983"/>
          <cell r="AH983"/>
          <cell r="AI983"/>
          <cell r="AJ983"/>
          <cell r="AK983"/>
          <cell r="AL983"/>
          <cell r="AM983"/>
          <cell r="AN983"/>
          <cell r="AO983"/>
          <cell r="AP983"/>
          <cell r="AQ983"/>
          <cell r="AR983"/>
          <cell r="AS983"/>
          <cell r="AT983"/>
          <cell r="AU983"/>
          <cell r="AV983"/>
          <cell r="AW983"/>
          <cell r="AX983"/>
          <cell r="AY983"/>
          <cell r="AZ983"/>
          <cell r="BA983"/>
          <cell r="BB983"/>
          <cell r="BC983"/>
          <cell r="BD983"/>
          <cell r="BE983"/>
          <cell r="BF983"/>
          <cell r="BG983"/>
          <cell r="BH983"/>
          <cell r="BI983"/>
          <cell r="BJ983"/>
          <cell r="BK983"/>
          <cell r="BL983"/>
          <cell r="BM983"/>
          <cell r="BN983"/>
          <cell r="BO983"/>
        </row>
        <row r="984">
          <cell r="S984"/>
          <cell r="T984"/>
          <cell r="U984"/>
          <cell r="V984"/>
          <cell r="W984"/>
          <cell r="AA984"/>
          <cell r="AC984"/>
          <cell r="AD984"/>
          <cell r="AE984"/>
          <cell r="AF984"/>
          <cell r="AG984"/>
          <cell r="AH984"/>
          <cell r="AI984"/>
          <cell r="AJ984"/>
          <cell r="AK984"/>
          <cell r="AL984"/>
          <cell r="AM984"/>
          <cell r="AN984"/>
          <cell r="AO984"/>
          <cell r="AP984"/>
          <cell r="AQ984"/>
          <cell r="AR984"/>
          <cell r="AS984"/>
          <cell r="AT984"/>
          <cell r="AU984"/>
          <cell r="AV984"/>
          <cell r="AW984"/>
          <cell r="AX984"/>
          <cell r="AY984"/>
          <cell r="AZ984"/>
          <cell r="BA984"/>
          <cell r="BB984"/>
          <cell r="BC984"/>
          <cell r="BD984"/>
          <cell r="BE984"/>
          <cell r="BF984"/>
          <cell r="BG984"/>
          <cell r="BH984"/>
          <cell r="BI984"/>
          <cell r="BJ984"/>
          <cell r="BK984"/>
          <cell r="BL984"/>
          <cell r="BM984"/>
          <cell r="BN984"/>
          <cell r="BO984"/>
        </row>
        <row r="985">
          <cell r="S985"/>
          <cell r="T985"/>
          <cell r="U985"/>
          <cell r="V985"/>
          <cell r="W985"/>
          <cell r="AA985"/>
          <cell r="AC985"/>
          <cell r="AD985"/>
          <cell r="AE985"/>
          <cell r="AF985"/>
          <cell r="AG985"/>
          <cell r="AH985"/>
          <cell r="AI985"/>
          <cell r="AJ985"/>
          <cell r="AK985"/>
          <cell r="AL985"/>
          <cell r="AM985"/>
          <cell r="AN985"/>
          <cell r="AO985"/>
          <cell r="AP985"/>
          <cell r="AQ985"/>
          <cell r="AR985"/>
          <cell r="AS985"/>
          <cell r="AT985"/>
          <cell r="AU985"/>
          <cell r="AV985"/>
          <cell r="AW985"/>
          <cell r="AX985"/>
          <cell r="AY985"/>
          <cell r="AZ985"/>
          <cell r="BA985"/>
          <cell r="BB985"/>
          <cell r="BC985"/>
          <cell r="BD985"/>
          <cell r="BE985"/>
          <cell r="BF985"/>
          <cell r="BG985"/>
          <cell r="BH985"/>
          <cell r="BI985"/>
          <cell r="BJ985"/>
          <cell r="BK985"/>
          <cell r="BL985"/>
          <cell r="BM985"/>
          <cell r="BN985"/>
          <cell r="BO985"/>
        </row>
        <row r="986">
          <cell r="S986"/>
          <cell r="T986"/>
          <cell r="U986"/>
          <cell r="V986"/>
          <cell r="W986"/>
          <cell r="AA986"/>
          <cell r="AC986"/>
          <cell r="AD986"/>
          <cell r="AE986"/>
          <cell r="AF986"/>
          <cell r="AG986"/>
          <cell r="AH986"/>
          <cell r="AI986"/>
          <cell r="AJ986"/>
          <cell r="AK986"/>
          <cell r="AL986"/>
          <cell r="AM986"/>
          <cell r="AN986"/>
          <cell r="AO986"/>
          <cell r="AP986"/>
          <cell r="AQ986"/>
          <cell r="AR986"/>
          <cell r="AS986"/>
          <cell r="AT986"/>
          <cell r="AU986"/>
          <cell r="AV986"/>
          <cell r="AW986"/>
          <cell r="AX986"/>
          <cell r="AY986"/>
          <cell r="AZ986"/>
          <cell r="BA986"/>
          <cell r="BB986"/>
          <cell r="BC986"/>
          <cell r="BD986"/>
          <cell r="BE986"/>
          <cell r="BF986"/>
          <cell r="BG986"/>
          <cell r="BH986"/>
          <cell r="BI986"/>
          <cell r="BJ986"/>
          <cell r="BK986"/>
          <cell r="BL986"/>
          <cell r="BM986"/>
          <cell r="BN986"/>
          <cell r="BO986"/>
        </row>
        <row r="987">
          <cell r="S987"/>
          <cell r="T987"/>
          <cell r="U987"/>
          <cell r="V987"/>
          <cell r="W987"/>
          <cell r="AA987"/>
          <cell r="AC987"/>
          <cell r="AD987"/>
          <cell r="AE987"/>
          <cell r="AF987"/>
          <cell r="AG987"/>
          <cell r="AH987"/>
          <cell r="AI987"/>
          <cell r="AJ987"/>
          <cell r="AK987"/>
          <cell r="AL987"/>
          <cell r="AM987"/>
          <cell r="AN987"/>
          <cell r="AO987"/>
          <cell r="AP987"/>
          <cell r="AQ987"/>
          <cell r="AR987"/>
          <cell r="AS987"/>
          <cell r="AT987"/>
          <cell r="AU987"/>
          <cell r="AV987"/>
          <cell r="AW987"/>
          <cell r="AX987"/>
          <cell r="AY987"/>
          <cell r="AZ987"/>
          <cell r="BA987"/>
          <cell r="BB987"/>
          <cell r="BC987"/>
          <cell r="BD987"/>
          <cell r="BE987"/>
          <cell r="BF987"/>
          <cell r="BG987"/>
          <cell r="BH987"/>
          <cell r="BI987"/>
          <cell r="BJ987"/>
          <cell r="BK987"/>
          <cell r="BL987"/>
          <cell r="BM987"/>
          <cell r="BN987"/>
          <cell r="BO987"/>
        </row>
        <row r="988">
          <cell r="S988"/>
          <cell r="T988"/>
          <cell r="U988"/>
          <cell r="V988"/>
          <cell r="W988"/>
          <cell r="AA988"/>
          <cell r="AC988"/>
          <cell r="AD988"/>
          <cell r="AE988"/>
          <cell r="AF988"/>
          <cell r="AG988"/>
          <cell r="AH988"/>
          <cell r="AI988"/>
          <cell r="AJ988"/>
          <cell r="AK988"/>
          <cell r="AL988"/>
          <cell r="AM988"/>
          <cell r="AN988"/>
          <cell r="AO988"/>
          <cell r="AP988"/>
          <cell r="AQ988"/>
          <cell r="AR988"/>
          <cell r="AS988"/>
          <cell r="AT988"/>
          <cell r="AU988"/>
          <cell r="AV988"/>
          <cell r="AW988"/>
          <cell r="AX988"/>
          <cell r="AY988"/>
          <cell r="AZ988"/>
          <cell r="BA988"/>
          <cell r="BB988"/>
          <cell r="BC988"/>
          <cell r="BD988"/>
          <cell r="BE988"/>
          <cell r="BF988"/>
          <cell r="BG988"/>
          <cell r="BH988"/>
          <cell r="BI988"/>
          <cell r="BJ988"/>
          <cell r="BK988"/>
          <cell r="BL988"/>
          <cell r="BM988"/>
          <cell r="BN988"/>
          <cell r="BO988"/>
        </row>
        <row r="989">
          <cell r="S989"/>
          <cell r="T989"/>
          <cell r="U989"/>
          <cell r="V989"/>
          <cell r="W989"/>
          <cell r="AA989"/>
          <cell r="AC989"/>
          <cell r="AD989"/>
          <cell r="AE989"/>
          <cell r="AF989"/>
          <cell r="AG989"/>
          <cell r="AH989"/>
          <cell r="AI989"/>
          <cell r="AJ989"/>
          <cell r="AK989"/>
          <cell r="AL989"/>
          <cell r="AM989"/>
          <cell r="AN989"/>
          <cell r="AO989"/>
          <cell r="AP989"/>
          <cell r="AQ989"/>
          <cell r="AR989"/>
          <cell r="AS989"/>
          <cell r="AT989"/>
          <cell r="AU989"/>
          <cell r="AV989"/>
          <cell r="AW989"/>
          <cell r="AX989"/>
          <cell r="AY989"/>
          <cell r="AZ989"/>
          <cell r="BA989"/>
          <cell r="BB989"/>
          <cell r="BC989"/>
          <cell r="BD989"/>
          <cell r="BE989"/>
          <cell r="BF989"/>
          <cell r="BG989"/>
          <cell r="BH989"/>
          <cell r="BI989"/>
          <cell r="BJ989"/>
          <cell r="BK989"/>
          <cell r="BL989"/>
          <cell r="BM989"/>
          <cell r="BN989"/>
          <cell r="BO989"/>
        </row>
        <row r="990">
          <cell r="S990"/>
          <cell r="T990"/>
          <cell r="U990"/>
          <cell r="V990"/>
          <cell r="W990"/>
          <cell r="AA990"/>
          <cell r="AC990"/>
          <cell r="AD990"/>
          <cell r="AE990"/>
          <cell r="AF990"/>
          <cell r="AG990"/>
          <cell r="AH990"/>
          <cell r="AI990"/>
          <cell r="AJ990"/>
          <cell r="AK990"/>
          <cell r="AL990"/>
          <cell r="AM990"/>
          <cell r="AN990"/>
          <cell r="AO990"/>
          <cell r="AP990"/>
          <cell r="AQ990"/>
          <cell r="AR990"/>
          <cell r="AS990"/>
          <cell r="AT990"/>
          <cell r="AU990"/>
          <cell r="AV990"/>
          <cell r="AW990"/>
          <cell r="AX990"/>
          <cell r="AY990"/>
          <cell r="AZ990"/>
          <cell r="BA990"/>
          <cell r="BB990"/>
          <cell r="BC990"/>
          <cell r="BD990"/>
          <cell r="BE990"/>
          <cell r="BF990"/>
          <cell r="BG990"/>
          <cell r="BH990"/>
          <cell r="BI990"/>
          <cell r="BJ990"/>
          <cell r="BK990"/>
          <cell r="BL990"/>
          <cell r="BM990"/>
          <cell r="BN990"/>
          <cell r="BO990"/>
        </row>
        <row r="991">
          <cell r="S991"/>
          <cell r="T991"/>
          <cell r="U991"/>
          <cell r="V991"/>
          <cell r="W991"/>
          <cell r="AA991"/>
          <cell r="AC991"/>
          <cell r="AD991"/>
          <cell r="AE991"/>
          <cell r="AF991"/>
          <cell r="AG991"/>
          <cell r="AH991"/>
          <cell r="AI991"/>
          <cell r="AJ991"/>
          <cell r="AK991"/>
          <cell r="AL991"/>
          <cell r="AM991"/>
          <cell r="AN991"/>
          <cell r="AO991"/>
          <cell r="AP991"/>
          <cell r="AQ991"/>
          <cell r="AR991"/>
          <cell r="AS991"/>
          <cell r="AT991"/>
          <cell r="AU991"/>
          <cell r="AV991"/>
          <cell r="AW991"/>
          <cell r="AX991"/>
          <cell r="AY991"/>
          <cell r="AZ991"/>
          <cell r="BA991"/>
          <cell r="BB991"/>
          <cell r="BC991"/>
          <cell r="BD991"/>
          <cell r="BE991"/>
          <cell r="BF991"/>
          <cell r="BG991"/>
          <cell r="BH991"/>
          <cell r="BI991"/>
          <cell r="BJ991"/>
          <cell r="BK991"/>
          <cell r="BL991"/>
          <cell r="BM991"/>
          <cell r="BN991"/>
          <cell r="BO991"/>
        </row>
        <row r="992">
          <cell r="S992"/>
          <cell r="T992"/>
          <cell r="U992"/>
          <cell r="V992"/>
          <cell r="W992"/>
          <cell r="AA992"/>
          <cell r="AC992"/>
          <cell r="AD992"/>
          <cell r="AE992"/>
          <cell r="AF992"/>
          <cell r="AG992"/>
          <cell r="AH992"/>
          <cell r="AI992"/>
          <cell r="AJ992"/>
          <cell r="AK992"/>
          <cell r="AL992"/>
          <cell r="AM992"/>
          <cell r="AN992"/>
          <cell r="AO992"/>
          <cell r="AP992"/>
          <cell r="AQ992"/>
          <cell r="AR992"/>
          <cell r="AS992"/>
          <cell r="AT992"/>
          <cell r="AU992"/>
          <cell r="AV992"/>
          <cell r="AW992"/>
          <cell r="AX992"/>
          <cell r="AY992"/>
          <cell r="AZ992"/>
          <cell r="BA992"/>
          <cell r="BB992"/>
          <cell r="BC992"/>
          <cell r="BD992"/>
          <cell r="BE992"/>
          <cell r="BF992"/>
          <cell r="BG992"/>
          <cell r="BH992"/>
          <cell r="BI992"/>
          <cell r="BJ992"/>
          <cell r="BK992"/>
          <cell r="BL992"/>
          <cell r="BM992"/>
          <cell r="BN992"/>
          <cell r="BO992"/>
        </row>
        <row r="993">
          <cell r="S993"/>
          <cell r="T993"/>
          <cell r="U993"/>
          <cell r="V993"/>
          <cell r="W993"/>
          <cell r="AA993"/>
          <cell r="AC993"/>
          <cell r="AD993"/>
          <cell r="AE993"/>
          <cell r="AF993"/>
          <cell r="AG993"/>
          <cell r="AH993"/>
          <cell r="AI993"/>
          <cell r="AJ993"/>
          <cell r="AK993"/>
          <cell r="AL993"/>
          <cell r="AM993"/>
          <cell r="AN993"/>
          <cell r="AO993"/>
          <cell r="AP993"/>
          <cell r="AQ993"/>
          <cell r="AR993"/>
          <cell r="AS993"/>
          <cell r="AT993"/>
          <cell r="AU993"/>
          <cell r="AV993"/>
          <cell r="AW993"/>
          <cell r="AX993"/>
          <cell r="AY993"/>
          <cell r="AZ993"/>
          <cell r="BA993"/>
          <cell r="BB993"/>
          <cell r="BC993"/>
          <cell r="BD993"/>
          <cell r="BE993"/>
          <cell r="BF993"/>
          <cell r="BG993"/>
          <cell r="BH993"/>
          <cell r="BI993"/>
          <cell r="BJ993"/>
          <cell r="BK993"/>
          <cell r="BL993"/>
          <cell r="BM993"/>
          <cell r="BN993"/>
          <cell r="BO993"/>
        </row>
        <row r="994">
          <cell r="S994"/>
          <cell r="T994"/>
          <cell r="U994"/>
          <cell r="V994"/>
          <cell r="W994"/>
          <cell r="AA994"/>
          <cell r="AC994"/>
          <cell r="AD994"/>
          <cell r="AE994"/>
          <cell r="AF994"/>
          <cell r="AG994"/>
          <cell r="AH994"/>
          <cell r="AI994"/>
          <cell r="AJ994"/>
          <cell r="AK994"/>
          <cell r="AL994"/>
          <cell r="AM994"/>
          <cell r="AN994"/>
          <cell r="AO994"/>
          <cell r="AP994"/>
          <cell r="AQ994"/>
          <cell r="AR994"/>
          <cell r="AS994"/>
          <cell r="AT994"/>
          <cell r="AU994"/>
          <cell r="AV994"/>
          <cell r="AW994"/>
          <cell r="AX994"/>
          <cell r="AY994"/>
          <cell r="AZ994"/>
          <cell r="BA994"/>
          <cell r="BB994"/>
          <cell r="BC994"/>
          <cell r="BD994"/>
          <cell r="BE994"/>
          <cell r="BF994"/>
          <cell r="BG994"/>
          <cell r="BH994"/>
          <cell r="BI994"/>
          <cell r="BJ994"/>
          <cell r="BK994"/>
          <cell r="BL994"/>
          <cell r="BM994"/>
          <cell r="BN994"/>
          <cell r="BO994"/>
        </row>
        <row r="995">
          <cell r="S995"/>
          <cell r="T995"/>
          <cell r="U995"/>
          <cell r="V995"/>
          <cell r="W995"/>
          <cell r="AA995"/>
          <cell r="AC995"/>
          <cell r="AD995"/>
          <cell r="AE995"/>
          <cell r="AF995"/>
          <cell r="AG995"/>
          <cell r="AH995"/>
          <cell r="AI995"/>
          <cell r="AJ995"/>
          <cell r="AK995"/>
          <cell r="AL995"/>
          <cell r="AM995"/>
          <cell r="AN995"/>
          <cell r="AO995"/>
          <cell r="AP995"/>
          <cell r="AQ995"/>
          <cell r="AR995"/>
          <cell r="AS995"/>
          <cell r="AT995"/>
          <cell r="AU995"/>
          <cell r="AV995"/>
          <cell r="AW995"/>
          <cell r="AX995"/>
          <cell r="AY995"/>
          <cell r="AZ995"/>
          <cell r="BA995"/>
          <cell r="BB995"/>
          <cell r="BC995"/>
          <cell r="BD995"/>
          <cell r="BE995"/>
          <cell r="BF995"/>
          <cell r="BG995"/>
          <cell r="BH995"/>
          <cell r="BI995"/>
          <cell r="BJ995"/>
          <cell r="BK995"/>
          <cell r="BL995"/>
          <cell r="BM995"/>
          <cell r="BN995"/>
          <cell r="BO995"/>
        </row>
        <row r="996">
          <cell r="S996"/>
          <cell r="T996"/>
          <cell r="U996"/>
          <cell r="V996"/>
          <cell r="W996"/>
          <cell r="AA996"/>
          <cell r="AC996"/>
          <cell r="AD996"/>
          <cell r="AE996"/>
          <cell r="AF996"/>
          <cell r="AG996"/>
          <cell r="AH996"/>
          <cell r="AI996"/>
          <cell r="AJ996"/>
          <cell r="AK996"/>
          <cell r="AL996"/>
          <cell r="AM996"/>
          <cell r="AN996"/>
          <cell r="AO996"/>
          <cell r="AP996"/>
          <cell r="AQ996"/>
          <cell r="AR996"/>
          <cell r="AS996"/>
          <cell r="AT996"/>
          <cell r="AU996"/>
          <cell r="AV996"/>
          <cell r="AW996"/>
          <cell r="AX996"/>
          <cell r="AY996"/>
          <cell r="AZ996"/>
          <cell r="BA996"/>
          <cell r="BB996"/>
          <cell r="BC996"/>
          <cell r="BD996"/>
          <cell r="BE996"/>
          <cell r="BF996"/>
          <cell r="BG996"/>
          <cell r="BH996"/>
          <cell r="BI996"/>
          <cell r="BJ996"/>
          <cell r="BK996"/>
          <cell r="BL996"/>
          <cell r="BM996"/>
          <cell r="BN996"/>
          <cell r="BO996"/>
        </row>
        <row r="997">
          <cell r="S997"/>
          <cell r="T997"/>
          <cell r="U997"/>
          <cell r="V997"/>
          <cell r="W997"/>
          <cell r="AA997"/>
          <cell r="AC997"/>
          <cell r="AD997"/>
          <cell r="AE997"/>
          <cell r="AF997"/>
          <cell r="AG997"/>
          <cell r="AH997"/>
          <cell r="AI997"/>
          <cell r="AJ997"/>
          <cell r="AK997"/>
          <cell r="AL997"/>
          <cell r="AM997"/>
          <cell r="AN997"/>
          <cell r="AO997"/>
          <cell r="AP997"/>
          <cell r="AQ997"/>
          <cell r="AR997"/>
          <cell r="AS997"/>
          <cell r="AT997"/>
          <cell r="AU997"/>
          <cell r="AV997"/>
          <cell r="AW997"/>
          <cell r="AX997"/>
          <cell r="AY997"/>
          <cell r="AZ997"/>
          <cell r="BA997"/>
          <cell r="BB997"/>
          <cell r="BC997"/>
          <cell r="BD997"/>
          <cell r="BE997"/>
          <cell r="BF997"/>
          <cell r="BG997"/>
          <cell r="BH997"/>
          <cell r="BI997"/>
          <cell r="BJ997"/>
          <cell r="BK997"/>
          <cell r="BL997"/>
          <cell r="BM997"/>
          <cell r="BN997"/>
          <cell r="BO997"/>
        </row>
        <row r="998">
          <cell r="S998"/>
          <cell r="T998"/>
          <cell r="U998"/>
          <cell r="V998"/>
          <cell r="W998"/>
          <cell r="AA998"/>
          <cell r="AC998"/>
          <cell r="AD998"/>
          <cell r="AE998"/>
          <cell r="AF998"/>
          <cell r="AG998"/>
          <cell r="AH998"/>
          <cell r="AI998"/>
          <cell r="AJ998"/>
          <cell r="AK998"/>
          <cell r="AL998"/>
          <cell r="AM998"/>
          <cell r="AN998"/>
          <cell r="AO998"/>
          <cell r="AP998"/>
          <cell r="AQ998"/>
          <cell r="AR998"/>
          <cell r="AS998"/>
          <cell r="AT998"/>
          <cell r="AU998"/>
          <cell r="AV998"/>
          <cell r="AW998"/>
          <cell r="AX998"/>
          <cell r="AY998"/>
          <cell r="AZ998"/>
          <cell r="BA998"/>
          <cell r="BB998"/>
          <cell r="BC998"/>
          <cell r="BD998"/>
          <cell r="BE998"/>
          <cell r="BF998"/>
          <cell r="BG998"/>
          <cell r="BH998"/>
          <cell r="BI998"/>
          <cell r="BJ998"/>
          <cell r="BK998"/>
          <cell r="BL998"/>
          <cell r="BM998"/>
          <cell r="BN998"/>
          <cell r="BO998"/>
        </row>
        <row r="999">
          <cell r="S999"/>
          <cell r="T999"/>
          <cell r="U999"/>
          <cell r="V999"/>
          <cell r="W999"/>
          <cell r="AA999"/>
          <cell r="AC999"/>
          <cell r="AD999"/>
          <cell r="AE999"/>
          <cell r="AF999"/>
          <cell r="AG999"/>
          <cell r="AH999"/>
          <cell r="AI999"/>
          <cell r="AJ999"/>
          <cell r="AK999"/>
          <cell r="AL999"/>
          <cell r="AM999"/>
          <cell r="AN999"/>
          <cell r="AO999"/>
          <cell r="AP999"/>
          <cell r="AQ999"/>
          <cell r="AR999"/>
          <cell r="AS999"/>
          <cell r="AT999"/>
          <cell r="AU999"/>
          <cell r="AV999"/>
          <cell r="AW999"/>
          <cell r="AX999"/>
          <cell r="AY999"/>
          <cell r="AZ999"/>
          <cell r="BA999"/>
          <cell r="BB999"/>
          <cell r="BC999"/>
          <cell r="BD999"/>
          <cell r="BE999"/>
          <cell r="BF999"/>
          <cell r="BG999"/>
          <cell r="BH999"/>
          <cell r="BI999"/>
          <cell r="BJ999"/>
          <cell r="BK999"/>
          <cell r="BL999"/>
          <cell r="BM999"/>
          <cell r="BN999"/>
          <cell r="BO999"/>
        </row>
        <row r="1000">
          <cell r="S1000"/>
          <cell r="T1000"/>
          <cell r="U1000"/>
          <cell r="V1000"/>
          <cell r="W1000"/>
          <cell r="AA1000"/>
          <cell r="AC1000"/>
          <cell r="AD1000"/>
          <cell r="AE1000"/>
          <cell r="AF1000"/>
          <cell r="AG1000"/>
          <cell r="AH1000"/>
          <cell r="AI1000"/>
          <cell r="AJ1000"/>
          <cell r="AK1000"/>
          <cell r="AL1000"/>
          <cell r="AM1000"/>
          <cell r="AN1000"/>
          <cell r="AO1000"/>
          <cell r="AP1000"/>
          <cell r="AQ1000"/>
          <cell r="AR1000"/>
          <cell r="AS1000"/>
          <cell r="AT1000"/>
          <cell r="AU1000"/>
          <cell r="AV1000"/>
          <cell r="AW1000"/>
          <cell r="AX1000"/>
          <cell r="AY1000"/>
          <cell r="AZ1000"/>
          <cell r="BA1000"/>
          <cell r="BB1000"/>
          <cell r="BC1000"/>
          <cell r="BD1000"/>
          <cell r="BE1000"/>
          <cell r="BF1000"/>
          <cell r="BG1000"/>
          <cell r="BH1000"/>
          <cell r="BI1000"/>
          <cell r="BJ1000"/>
          <cell r="BK1000"/>
          <cell r="BL1000"/>
          <cell r="BM1000"/>
          <cell r="BN1000"/>
          <cell r="BO1000"/>
        </row>
        <row r="1001">
          <cell r="S1001"/>
          <cell r="T1001"/>
          <cell r="U1001"/>
          <cell r="V1001"/>
          <cell r="W1001"/>
          <cell r="AA1001"/>
          <cell r="AC1001"/>
          <cell r="AD1001"/>
          <cell r="AE1001"/>
          <cell r="AF1001"/>
          <cell r="AG1001"/>
          <cell r="AH1001"/>
          <cell r="AI1001"/>
          <cell r="AJ1001"/>
          <cell r="AK1001"/>
          <cell r="AL1001"/>
          <cell r="AM1001"/>
          <cell r="AN1001"/>
          <cell r="AO1001"/>
          <cell r="AP1001"/>
          <cell r="AQ1001"/>
          <cell r="AR1001"/>
          <cell r="AS1001"/>
          <cell r="AT1001"/>
          <cell r="AU1001"/>
          <cell r="AV1001"/>
          <cell r="AW1001"/>
          <cell r="AX1001"/>
          <cell r="AY1001"/>
          <cell r="AZ1001"/>
          <cell r="BA1001"/>
          <cell r="BB1001"/>
          <cell r="BC1001"/>
          <cell r="BD1001"/>
          <cell r="BE1001"/>
          <cell r="BF1001"/>
          <cell r="BG1001"/>
          <cell r="BH1001"/>
          <cell r="BI1001"/>
          <cell r="BJ1001"/>
          <cell r="BK1001"/>
          <cell r="BL1001"/>
          <cell r="BM1001"/>
          <cell r="BN1001"/>
          <cell r="BO1001"/>
        </row>
        <row r="1002">
          <cell r="S1002"/>
          <cell r="T1002"/>
          <cell r="U1002"/>
          <cell r="V1002"/>
          <cell r="W1002"/>
          <cell r="AA1002"/>
          <cell r="AC1002"/>
          <cell r="AD1002"/>
          <cell r="AE1002"/>
          <cell r="AF1002"/>
          <cell r="AG1002"/>
          <cell r="AH1002"/>
          <cell r="AI1002"/>
          <cell r="AJ1002"/>
          <cell r="AK1002"/>
          <cell r="AL1002"/>
          <cell r="AM1002"/>
          <cell r="AN1002"/>
          <cell r="AO1002"/>
          <cell r="AP1002"/>
          <cell r="AQ1002"/>
          <cell r="AR1002"/>
          <cell r="AS1002"/>
          <cell r="AT1002"/>
          <cell r="AU1002"/>
          <cell r="AV1002"/>
          <cell r="AW1002"/>
          <cell r="AX1002"/>
          <cell r="AY1002"/>
          <cell r="AZ1002"/>
          <cell r="BA1002"/>
          <cell r="BB1002"/>
          <cell r="BC1002"/>
          <cell r="BD1002"/>
          <cell r="BE1002"/>
          <cell r="BF1002"/>
          <cell r="BG1002"/>
          <cell r="BH1002"/>
          <cell r="BI1002"/>
          <cell r="BJ1002"/>
          <cell r="BK1002"/>
          <cell r="BL1002"/>
          <cell r="BM1002"/>
          <cell r="BN1002"/>
          <cell r="BO1002"/>
        </row>
        <row r="1003">
          <cell r="S1003"/>
          <cell r="T1003"/>
          <cell r="U1003"/>
          <cell r="V1003"/>
          <cell r="W1003"/>
          <cell r="AA1003"/>
          <cell r="AC1003"/>
          <cell r="AD1003"/>
          <cell r="AE1003"/>
          <cell r="AF1003"/>
          <cell r="AG1003"/>
          <cell r="AH1003"/>
          <cell r="AI1003"/>
          <cell r="AJ1003"/>
          <cell r="AK1003"/>
          <cell r="AL1003"/>
          <cell r="AM1003"/>
          <cell r="AN1003"/>
          <cell r="AO1003"/>
          <cell r="AP1003"/>
          <cell r="AQ1003"/>
          <cell r="AR1003"/>
          <cell r="AS1003"/>
          <cell r="AT1003"/>
          <cell r="AU1003"/>
          <cell r="AV1003"/>
          <cell r="AW1003"/>
          <cell r="AX1003"/>
          <cell r="AY1003"/>
          <cell r="AZ1003"/>
          <cell r="BA1003"/>
          <cell r="BB1003"/>
          <cell r="BC1003"/>
          <cell r="BD1003"/>
          <cell r="BE1003"/>
          <cell r="BF1003"/>
          <cell r="BG1003"/>
          <cell r="BH1003"/>
          <cell r="BI1003"/>
          <cell r="BJ1003"/>
          <cell r="BK1003"/>
          <cell r="BL1003"/>
          <cell r="BM1003"/>
          <cell r="BN1003"/>
          <cell r="BO1003"/>
        </row>
        <row r="1004">
          <cell r="S1004"/>
          <cell r="T1004"/>
          <cell r="U1004"/>
          <cell r="V1004"/>
          <cell r="W1004"/>
          <cell r="AA1004"/>
          <cell r="AC1004"/>
          <cell r="AD1004"/>
          <cell r="AE1004"/>
          <cell r="AF1004"/>
          <cell r="AG1004"/>
          <cell r="AH1004"/>
          <cell r="AI1004"/>
          <cell r="AJ1004"/>
          <cell r="AK1004"/>
          <cell r="AL1004"/>
          <cell r="AM1004"/>
          <cell r="AN1004"/>
          <cell r="AO1004"/>
          <cell r="AP1004"/>
          <cell r="AQ1004"/>
          <cell r="AR1004"/>
          <cell r="AS1004"/>
          <cell r="AT1004"/>
          <cell r="AU1004"/>
          <cell r="AV1004"/>
          <cell r="AW1004"/>
          <cell r="AX1004"/>
          <cell r="AY1004"/>
          <cell r="AZ1004"/>
          <cell r="BA1004"/>
          <cell r="BB1004"/>
          <cell r="BC1004"/>
          <cell r="BD1004"/>
          <cell r="BE1004"/>
          <cell r="BF1004"/>
          <cell r="BG1004"/>
          <cell r="BH1004"/>
          <cell r="BI1004"/>
          <cell r="BJ1004"/>
          <cell r="BK1004"/>
          <cell r="BL1004"/>
          <cell r="BM1004"/>
          <cell r="BN1004"/>
          <cell r="BO1004"/>
        </row>
        <row r="1005">
          <cell r="S1005"/>
          <cell r="T1005"/>
          <cell r="U1005"/>
          <cell r="V1005"/>
          <cell r="W1005"/>
          <cell r="AA1005"/>
          <cell r="AC1005"/>
          <cell r="AD1005"/>
          <cell r="AE1005"/>
          <cell r="AF1005"/>
          <cell r="AG1005"/>
          <cell r="AH1005"/>
          <cell r="AI1005"/>
          <cell r="AJ1005"/>
          <cell r="AK1005"/>
          <cell r="AL1005"/>
          <cell r="AM1005"/>
          <cell r="AN1005"/>
          <cell r="AO1005"/>
          <cell r="AP1005"/>
          <cell r="AQ1005"/>
          <cell r="AR1005"/>
          <cell r="AS1005"/>
          <cell r="AT1005"/>
          <cell r="AU1005"/>
          <cell r="AV1005"/>
          <cell r="AW1005"/>
          <cell r="AX1005"/>
          <cell r="AY1005"/>
          <cell r="AZ1005"/>
          <cell r="BA1005"/>
          <cell r="BB1005"/>
          <cell r="BC1005"/>
          <cell r="BD1005"/>
          <cell r="BE1005"/>
          <cell r="BF1005"/>
          <cell r="BG1005"/>
          <cell r="BH1005"/>
          <cell r="BI1005"/>
          <cell r="BJ1005"/>
          <cell r="BK1005"/>
          <cell r="BL1005"/>
          <cell r="BM1005"/>
          <cell r="BN1005"/>
          <cell r="BO1005"/>
        </row>
        <row r="1006">
          <cell r="S1006"/>
          <cell r="T1006"/>
          <cell r="U1006"/>
          <cell r="V1006"/>
          <cell r="W1006"/>
          <cell r="AA1006"/>
          <cell r="AC1006"/>
          <cell r="AD1006"/>
          <cell r="AE1006"/>
          <cell r="AF1006"/>
          <cell r="AG1006"/>
          <cell r="AH1006"/>
          <cell r="AI1006"/>
          <cell r="AJ1006"/>
          <cell r="AK1006"/>
          <cell r="AL1006"/>
          <cell r="AM1006"/>
          <cell r="AN1006"/>
          <cell r="AO1006"/>
          <cell r="AP1006"/>
          <cell r="AQ1006"/>
          <cell r="AR1006"/>
          <cell r="AS1006"/>
          <cell r="AT1006"/>
          <cell r="AU1006"/>
          <cell r="AV1006"/>
          <cell r="AW1006"/>
          <cell r="AX1006"/>
          <cell r="AY1006"/>
          <cell r="AZ1006"/>
          <cell r="BA1006"/>
          <cell r="BB1006"/>
          <cell r="BC1006"/>
          <cell r="BD1006"/>
          <cell r="BE1006"/>
          <cell r="BF1006"/>
          <cell r="BG1006"/>
          <cell r="BH1006"/>
          <cell r="BI1006"/>
          <cell r="BJ1006"/>
          <cell r="BK1006"/>
          <cell r="BL1006"/>
          <cell r="BM1006"/>
          <cell r="BN1006"/>
          <cell r="BO1006"/>
        </row>
        <row r="1007">
          <cell r="S1007"/>
          <cell r="T1007"/>
          <cell r="U1007"/>
          <cell r="V1007"/>
          <cell r="W1007"/>
          <cell r="AA1007"/>
          <cell r="AC1007"/>
          <cell r="AD1007"/>
          <cell r="AE1007"/>
          <cell r="AF1007"/>
          <cell r="AG1007"/>
          <cell r="AH1007"/>
          <cell r="AI1007"/>
          <cell r="AJ1007"/>
          <cell r="AK1007"/>
          <cell r="AL1007"/>
          <cell r="AM1007"/>
          <cell r="AN1007"/>
          <cell r="AO1007"/>
          <cell r="AP1007"/>
          <cell r="AQ1007"/>
          <cell r="AR1007"/>
          <cell r="AS1007"/>
          <cell r="AT1007"/>
          <cell r="AU1007"/>
          <cell r="AV1007"/>
          <cell r="AW1007"/>
          <cell r="AX1007"/>
          <cell r="AY1007"/>
          <cell r="AZ1007"/>
          <cell r="BA1007"/>
          <cell r="BB1007"/>
          <cell r="BC1007"/>
          <cell r="BD1007"/>
          <cell r="BE1007"/>
          <cell r="BF1007"/>
          <cell r="BG1007"/>
          <cell r="BH1007"/>
          <cell r="BI1007"/>
          <cell r="BJ1007"/>
          <cell r="BK1007"/>
          <cell r="BL1007"/>
          <cell r="BM1007"/>
          <cell r="BN1007"/>
          <cell r="BO1007"/>
        </row>
        <row r="1008">
          <cell r="S1008"/>
          <cell r="T1008"/>
          <cell r="U1008"/>
          <cell r="V1008"/>
          <cell r="W1008"/>
          <cell r="AA1008"/>
          <cell r="AC1008"/>
          <cell r="AD1008"/>
          <cell r="AE1008"/>
          <cell r="AF1008"/>
          <cell r="AG1008"/>
          <cell r="AH1008"/>
          <cell r="AI1008"/>
          <cell r="AJ1008"/>
          <cell r="AK1008"/>
          <cell r="AL1008"/>
          <cell r="AM1008"/>
          <cell r="AN1008"/>
          <cell r="AO1008"/>
          <cell r="AP1008"/>
          <cell r="AQ1008"/>
          <cell r="AR1008"/>
          <cell r="AS1008"/>
          <cell r="AT1008"/>
          <cell r="AU1008"/>
          <cell r="AV1008"/>
          <cell r="AW1008"/>
          <cell r="AX1008"/>
          <cell r="AY1008"/>
          <cell r="AZ1008"/>
          <cell r="BA1008"/>
          <cell r="BB1008"/>
          <cell r="BC1008"/>
          <cell r="BD1008"/>
          <cell r="BE1008"/>
          <cell r="BF1008"/>
          <cell r="BG1008"/>
          <cell r="BH1008"/>
          <cell r="BI1008"/>
          <cell r="BJ1008"/>
          <cell r="BK1008"/>
          <cell r="BL1008"/>
          <cell r="BM1008"/>
          <cell r="BN1008"/>
          <cell r="BO1008"/>
        </row>
        <row r="1009">
          <cell r="S1009"/>
          <cell r="T1009"/>
          <cell r="U1009"/>
          <cell r="V1009"/>
          <cell r="W1009"/>
          <cell r="AA1009"/>
          <cell r="AC1009"/>
          <cell r="AD1009"/>
          <cell r="AE1009"/>
          <cell r="AF1009"/>
          <cell r="AG1009"/>
          <cell r="AH1009"/>
          <cell r="AI1009"/>
          <cell r="AJ1009"/>
          <cell r="AK1009"/>
          <cell r="AL1009"/>
          <cell r="AM1009"/>
          <cell r="AN1009"/>
          <cell r="AO1009"/>
          <cell r="AP1009"/>
          <cell r="AQ1009"/>
          <cell r="AR1009"/>
          <cell r="AS1009"/>
          <cell r="AT1009"/>
          <cell r="AU1009"/>
          <cell r="AV1009"/>
          <cell r="AW1009"/>
          <cell r="AX1009"/>
          <cell r="AY1009"/>
          <cell r="AZ1009"/>
          <cell r="BA1009"/>
          <cell r="BB1009"/>
          <cell r="BC1009"/>
          <cell r="BD1009"/>
          <cell r="BE1009"/>
          <cell r="BF1009"/>
          <cell r="BG1009"/>
          <cell r="BH1009"/>
          <cell r="BI1009"/>
          <cell r="BJ1009"/>
          <cell r="BK1009"/>
          <cell r="BL1009"/>
          <cell r="BM1009"/>
          <cell r="BN1009"/>
          <cell r="BO1009"/>
        </row>
        <row r="1010">
          <cell r="S1010"/>
          <cell r="T1010"/>
          <cell r="U1010"/>
          <cell r="V1010"/>
          <cell r="W1010"/>
          <cell r="AA1010"/>
          <cell r="AC1010"/>
          <cell r="AD1010"/>
          <cell r="AE1010"/>
          <cell r="AF1010"/>
          <cell r="AG1010"/>
          <cell r="AH1010"/>
          <cell r="AI1010"/>
          <cell r="AJ1010"/>
          <cell r="AK1010"/>
          <cell r="AL1010"/>
          <cell r="AM1010"/>
          <cell r="AN1010"/>
          <cell r="AO1010"/>
          <cell r="AP1010"/>
          <cell r="AQ1010"/>
          <cell r="AR1010"/>
          <cell r="AS1010"/>
          <cell r="AT1010"/>
          <cell r="AU1010"/>
          <cell r="AV1010"/>
          <cell r="AW1010"/>
          <cell r="AX1010"/>
          <cell r="AY1010"/>
          <cell r="AZ1010"/>
          <cell r="BA1010"/>
          <cell r="BB1010"/>
          <cell r="BC1010"/>
          <cell r="BD1010"/>
          <cell r="BE1010"/>
          <cell r="BF1010"/>
          <cell r="BG1010"/>
          <cell r="BH1010"/>
          <cell r="BI1010"/>
          <cell r="BJ1010"/>
          <cell r="BK1010"/>
          <cell r="BL1010"/>
          <cell r="BM1010"/>
          <cell r="BN1010"/>
          <cell r="BO1010"/>
        </row>
        <row r="1011">
          <cell r="S1011"/>
          <cell r="T1011"/>
          <cell r="U1011"/>
          <cell r="V1011"/>
          <cell r="W1011"/>
          <cell r="AA1011"/>
          <cell r="AC1011"/>
          <cell r="AD1011"/>
          <cell r="AE1011"/>
          <cell r="AF1011"/>
          <cell r="AG1011"/>
          <cell r="AH1011"/>
          <cell r="AI1011"/>
          <cell r="AJ1011"/>
          <cell r="AK1011"/>
          <cell r="AL1011"/>
          <cell r="AM1011"/>
          <cell r="AN1011"/>
          <cell r="AO1011"/>
          <cell r="AP1011"/>
          <cell r="AQ1011"/>
          <cell r="AR1011"/>
          <cell r="AS1011"/>
          <cell r="AT1011"/>
          <cell r="AU1011"/>
          <cell r="AV1011"/>
          <cell r="AW1011"/>
          <cell r="AX1011"/>
          <cell r="AY1011"/>
          <cell r="AZ1011"/>
          <cell r="BA1011"/>
          <cell r="BB1011"/>
          <cell r="BC1011"/>
          <cell r="BD1011"/>
          <cell r="BE1011"/>
          <cell r="BF1011"/>
          <cell r="BG1011"/>
          <cell r="BH1011"/>
          <cell r="BI1011"/>
          <cell r="BJ1011"/>
          <cell r="BK1011"/>
          <cell r="BL1011"/>
          <cell r="BM1011"/>
          <cell r="BN1011"/>
          <cell r="BO1011"/>
        </row>
        <row r="1012">
          <cell r="S1012"/>
          <cell r="T1012"/>
          <cell r="U1012"/>
          <cell r="V1012"/>
          <cell r="W1012"/>
          <cell r="AA1012"/>
          <cell r="AC1012"/>
          <cell r="AD1012"/>
          <cell r="AE1012"/>
          <cell r="AF1012"/>
          <cell r="AG1012"/>
          <cell r="AH1012"/>
          <cell r="AI1012"/>
          <cell r="AJ1012"/>
          <cell r="AK1012"/>
          <cell r="AL1012"/>
          <cell r="AM1012"/>
          <cell r="AN1012"/>
          <cell r="AO1012"/>
          <cell r="AP1012"/>
          <cell r="AQ1012"/>
          <cell r="AR1012"/>
          <cell r="AS1012"/>
          <cell r="AT1012"/>
          <cell r="AU1012"/>
          <cell r="AV1012"/>
          <cell r="AW1012"/>
          <cell r="AX1012"/>
          <cell r="AY1012"/>
          <cell r="AZ1012"/>
          <cell r="BA1012"/>
          <cell r="BB1012"/>
          <cell r="BC1012"/>
          <cell r="BD1012"/>
          <cell r="BE1012"/>
          <cell r="BF1012"/>
          <cell r="BG1012"/>
          <cell r="BH1012"/>
          <cell r="BI1012"/>
          <cell r="BJ1012"/>
          <cell r="BK1012"/>
          <cell r="BL1012"/>
          <cell r="BM1012"/>
          <cell r="BN1012"/>
          <cell r="BO1012"/>
        </row>
        <row r="1013">
          <cell r="S1013"/>
          <cell r="T1013"/>
          <cell r="U1013"/>
          <cell r="V1013"/>
          <cell r="W1013"/>
          <cell r="AA1013"/>
          <cell r="AC1013"/>
          <cell r="AD1013"/>
          <cell r="AE1013"/>
          <cell r="AF1013"/>
          <cell r="AG1013"/>
          <cell r="AH1013"/>
          <cell r="AI1013"/>
          <cell r="AJ1013"/>
          <cell r="AK1013"/>
          <cell r="AL1013"/>
          <cell r="AM1013"/>
          <cell r="AN1013"/>
          <cell r="AO1013"/>
          <cell r="AP1013"/>
          <cell r="AQ1013"/>
          <cell r="AR1013"/>
          <cell r="AS1013"/>
          <cell r="AT1013"/>
          <cell r="AU1013"/>
          <cell r="AV1013"/>
          <cell r="AW1013"/>
          <cell r="AX1013"/>
          <cell r="AY1013"/>
          <cell r="AZ1013"/>
          <cell r="BA1013"/>
          <cell r="BB1013"/>
          <cell r="BC1013"/>
          <cell r="BD1013"/>
          <cell r="BE1013"/>
          <cell r="BF1013"/>
          <cell r="BG1013"/>
          <cell r="BH1013"/>
          <cell r="BI1013"/>
          <cell r="BJ1013"/>
          <cell r="BK1013"/>
          <cell r="BL1013"/>
          <cell r="BM1013"/>
          <cell r="BN1013"/>
          <cell r="BO1013"/>
        </row>
        <row r="1014">
          <cell r="S1014"/>
          <cell r="T1014"/>
          <cell r="U1014"/>
          <cell r="V1014"/>
          <cell r="W1014"/>
          <cell r="AA1014"/>
          <cell r="AC1014"/>
          <cell r="AD1014"/>
          <cell r="AE1014"/>
          <cell r="AF1014"/>
          <cell r="AG1014"/>
          <cell r="AH1014"/>
          <cell r="AI1014"/>
          <cell r="AJ1014"/>
          <cell r="AK1014"/>
          <cell r="AL1014"/>
          <cell r="AM1014"/>
          <cell r="AN1014"/>
          <cell r="AO1014"/>
          <cell r="AP1014"/>
          <cell r="AQ1014"/>
          <cell r="AR1014"/>
          <cell r="AS1014"/>
          <cell r="AT1014"/>
          <cell r="AU1014"/>
          <cell r="AV1014"/>
          <cell r="AW1014"/>
          <cell r="AX1014"/>
          <cell r="AY1014"/>
          <cell r="AZ1014"/>
          <cell r="BA1014"/>
          <cell r="BB1014"/>
          <cell r="BC1014"/>
          <cell r="BD1014"/>
          <cell r="BE1014"/>
          <cell r="BF1014"/>
          <cell r="BG1014"/>
          <cell r="BH1014"/>
          <cell r="BI1014"/>
          <cell r="BJ1014"/>
          <cell r="BK1014"/>
          <cell r="BL1014"/>
          <cell r="BM1014"/>
          <cell r="BN1014"/>
          <cell r="BO1014"/>
        </row>
        <row r="1015">
          <cell r="S1015"/>
          <cell r="T1015"/>
          <cell r="U1015"/>
          <cell r="V1015"/>
          <cell r="W1015"/>
          <cell r="AA1015"/>
          <cell r="AC1015"/>
          <cell r="AD1015"/>
          <cell r="AE1015"/>
          <cell r="AF1015"/>
          <cell r="AG1015"/>
          <cell r="AH1015"/>
          <cell r="AI1015"/>
          <cell r="AJ1015"/>
          <cell r="AK1015"/>
          <cell r="AL1015"/>
          <cell r="AM1015"/>
          <cell r="AN1015"/>
          <cell r="AO1015"/>
          <cell r="AP1015"/>
          <cell r="AQ1015"/>
          <cell r="AR1015"/>
          <cell r="AS1015"/>
          <cell r="AT1015"/>
          <cell r="AU1015"/>
          <cell r="AV1015"/>
          <cell r="AW1015"/>
          <cell r="AX1015"/>
          <cell r="AY1015"/>
          <cell r="AZ1015"/>
          <cell r="BA1015"/>
          <cell r="BB1015"/>
          <cell r="BC1015"/>
          <cell r="BD1015"/>
          <cell r="BE1015"/>
          <cell r="BF1015"/>
          <cell r="BG1015"/>
          <cell r="BH1015"/>
          <cell r="BI1015"/>
          <cell r="BJ1015"/>
          <cell r="BK1015"/>
          <cell r="BL1015"/>
          <cell r="BM1015"/>
          <cell r="BN1015"/>
          <cell r="BO1015"/>
        </row>
        <row r="1016">
          <cell r="S1016"/>
          <cell r="T1016"/>
          <cell r="U1016"/>
          <cell r="V1016"/>
          <cell r="W1016"/>
          <cell r="AA1016"/>
          <cell r="AC1016"/>
          <cell r="AD1016"/>
          <cell r="AE1016"/>
          <cell r="AF1016"/>
          <cell r="AG1016"/>
          <cell r="AH1016"/>
          <cell r="AI1016"/>
          <cell r="AJ1016"/>
          <cell r="AK1016"/>
          <cell r="AL1016"/>
          <cell r="AM1016"/>
          <cell r="AN1016"/>
          <cell r="AO1016"/>
          <cell r="AP1016"/>
          <cell r="AQ1016"/>
          <cell r="AR1016"/>
          <cell r="AS1016"/>
          <cell r="AT1016"/>
          <cell r="AU1016"/>
          <cell r="AV1016"/>
          <cell r="AW1016"/>
          <cell r="AX1016"/>
          <cell r="AY1016"/>
          <cell r="AZ1016"/>
          <cell r="BA1016"/>
          <cell r="BB1016"/>
          <cell r="BC1016"/>
          <cell r="BD1016"/>
          <cell r="BE1016"/>
          <cell r="BF1016"/>
          <cell r="BG1016"/>
          <cell r="BH1016"/>
          <cell r="BI1016"/>
          <cell r="BJ1016"/>
          <cell r="BK1016"/>
          <cell r="BL1016"/>
          <cell r="BM1016"/>
          <cell r="BN1016"/>
          <cell r="BO1016"/>
        </row>
        <row r="1017">
          <cell r="S1017"/>
          <cell r="T1017"/>
          <cell r="U1017"/>
          <cell r="V1017"/>
          <cell r="W1017"/>
          <cell r="AA1017"/>
          <cell r="AC1017"/>
          <cell r="AD1017"/>
          <cell r="AE1017"/>
          <cell r="AF1017"/>
          <cell r="AG1017"/>
          <cell r="AH1017"/>
          <cell r="AI1017"/>
          <cell r="AJ1017"/>
          <cell r="AK1017"/>
          <cell r="AL1017"/>
          <cell r="AM1017"/>
          <cell r="AN1017"/>
          <cell r="AO1017"/>
          <cell r="AP1017"/>
          <cell r="AQ1017"/>
          <cell r="AR1017"/>
          <cell r="AS1017"/>
          <cell r="AT1017"/>
          <cell r="AU1017"/>
          <cell r="AV1017"/>
          <cell r="AW1017"/>
          <cell r="AX1017"/>
          <cell r="AY1017"/>
          <cell r="AZ1017"/>
          <cell r="BA1017"/>
          <cell r="BB1017"/>
          <cell r="BC1017"/>
          <cell r="BD1017"/>
          <cell r="BE1017"/>
          <cell r="BF1017"/>
          <cell r="BG1017"/>
          <cell r="BH1017"/>
          <cell r="BI1017"/>
          <cell r="BJ1017"/>
          <cell r="BK1017"/>
          <cell r="BL1017"/>
          <cell r="BM1017"/>
          <cell r="BN1017"/>
          <cell r="BO1017"/>
        </row>
        <row r="1018">
          <cell r="S1018"/>
          <cell r="T1018"/>
          <cell r="U1018"/>
          <cell r="V1018"/>
          <cell r="W1018"/>
          <cell r="AA1018"/>
          <cell r="AC1018"/>
          <cell r="AD1018"/>
          <cell r="AE1018"/>
          <cell r="AF1018"/>
          <cell r="AG1018"/>
          <cell r="AH1018"/>
          <cell r="AI1018"/>
          <cell r="AJ1018"/>
          <cell r="AK1018"/>
          <cell r="AL1018"/>
          <cell r="AM1018"/>
          <cell r="AN1018"/>
          <cell r="AO1018"/>
          <cell r="AP1018"/>
          <cell r="AQ1018"/>
          <cell r="AR1018"/>
          <cell r="AS1018"/>
          <cell r="AT1018"/>
          <cell r="AU1018"/>
          <cell r="AV1018"/>
          <cell r="AW1018"/>
          <cell r="AX1018"/>
          <cell r="AY1018"/>
          <cell r="AZ1018"/>
          <cell r="BA1018"/>
          <cell r="BB1018"/>
          <cell r="BC1018"/>
          <cell r="BD1018"/>
          <cell r="BE1018"/>
          <cell r="BF1018"/>
          <cell r="BG1018"/>
          <cell r="BH1018"/>
          <cell r="BI1018"/>
          <cell r="BJ1018"/>
          <cell r="BK1018"/>
          <cell r="BL1018"/>
          <cell r="BM1018"/>
          <cell r="BN1018"/>
          <cell r="BO1018"/>
        </row>
        <row r="1019">
          <cell r="S1019"/>
          <cell r="T1019"/>
          <cell r="U1019"/>
          <cell r="V1019"/>
          <cell r="W1019"/>
          <cell r="AA1019"/>
          <cell r="AC1019"/>
          <cell r="AD1019"/>
          <cell r="AE1019"/>
          <cell r="AF1019"/>
          <cell r="AG1019"/>
          <cell r="AH1019"/>
          <cell r="AI1019"/>
          <cell r="AJ1019"/>
          <cell r="AK1019"/>
          <cell r="AL1019"/>
          <cell r="AM1019"/>
          <cell r="AN1019"/>
          <cell r="AO1019"/>
          <cell r="AP1019"/>
          <cell r="AQ1019"/>
          <cell r="AR1019"/>
          <cell r="AS1019"/>
          <cell r="AT1019"/>
          <cell r="AU1019"/>
          <cell r="AV1019"/>
          <cell r="AW1019"/>
          <cell r="AX1019"/>
          <cell r="AY1019"/>
          <cell r="AZ1019"/>
          <cell r="BA1019"/>
          <cell r="BB1019"/>
          <cell r="BC1019"/>
          <cell r="BD1019"/>
          <cell r="BE1019"/>
          <cell r="BF1019"/>
          <cell r="BG1019"/>
          <cell r="BH1019"/>
          <cell r="BI1019"/>
          <cell r="BJ1019"/>
          <cell r="BK1019"/>
          <cell r="BL1019"/>
          <cell r="BM1019"/>
          <cell r="BN1019"/>
          <cell r="BO1019"/>
        </row>
        <row r="1020">
          <cell r="S1020"/>
          <cell r="T1020"/>
          <cell r="U1020"/>
          <cell r="V1020"/>
          <cell r="W1020"/>
          <cell r="AA1020"/>
          <cell r="AC1020"/>
          <cell r="AD1020"/>
          <cell r="AE1020"/>
          <cell r="AF1020"/>
          <cell r="AG1020"/>
          <cell r="AH1020"/>
          <cell r="AI1020"/>
          <cell r="AJ1020"/>
          <cell r="AK1020"/>
          <cell r="AL1020"/>
          <cell r="AM1020"/>
          <cell r="AN1020"/>
          <cell r="AO1020"/>
          <cell r="AP1020"/>
          <cell r="AQ1020"/>
          <cell r="AR1020"/>
          <cell r="AS1020"/>
          <cell r="AT1020"/>
          <cell r="AU1020"/>
          <cell r="AV1020"/>
          <cell r="AW1020"/>
          <cell r="AX1020"/>
          <cell r="AY1020"/>
          <cell r="AZ1020"/>
          <cell r="BA1020"/>
          <cell r="BB1020"/>
          <cell r="BC1020"/>
          <cell r="BD1020"/>
          <cell r="BE1020"/>
          <cell r="BF1020"/>
          <cell r="BG1020"/>
          <cell r="BH1020"/>
          <cell r="BI1020"/>
          <cell r="BJ1020"/>
          <cell r="BK1020"/>
          <cell r="BL1020"/>
          <cell r="BM1020"/>
          <cell r="BN1020"/>
          <cell r="BO1020"/>
        </row>
        <row r="1021">
          <cell r="S1021"/>
          <cell r="T1021"/>
          <cell r="U1021"/>
          <cell r="V1021"/>
          <cell r="W1021"/>
          <cell r="AA1021"/>
          <cell r="AC1021"/>
          <cell r="AD1021"/>
          <cell r="AE1021"/>
          <cell r="AF1021"/>
          <cell r="AG1021"/>
          <cell r="AH1021"/>
          <cell r="AI1021"/>
          <cell r="AJ1021"/>
          <cell r="AK1021"/>
          <cell r="AL1021"/>
          <cell r="AM1021"/>
          <cell r="AN1021"/>
          <cell r="AO1021"/>
          <cell r="AP1021"/>
          <cell r="AQ1021"/>
          <cell r="AR1021"/>
          <cell r="AS1021"/>
          <cell r="AT1021"/>
          <cell r="AU1021"/>
          <cell r="AV1021"/>
          <cell r="AW1021"/>
          <cell r="AX1021"/>
          <cell r="AY1021"/>
          <cell r="AZ1021"/>
          <cell r="BA1021"/>
          <cell r="BB1021"/>
          <cell r="BC1021"/>
          <cell r="BD1021"/>
          <cell r="BE1021"/>
          <cell r="BF1021"/>
          <cell r="BG1021"/>
          <cell r="BH1021"/>
          <cell r="BI1021"/>
          <cell r="BJ1021"/>
          <cell r="BK1021"/>
          <cell r="BL1021"/>
          <cell r="BM1021"/>
          <cell r="BN1021"/>
        </row>
        <row r="1022">
          <cell r="S1022"/>
          <cell r="T1022"/>
          <cell r="U1022"/>
          <cell r="V1022"/>
          <cell r="W1022"/>
          <cell r="AA1022"/>
          <cell r="AC1022"/>
          <cell r="AD1022"/>
          <cell r="AE1022"/>
          <cell r="AF1022"/>
          <cell r="AG1022"/>
          <cell r="AH1022"/>
          <cell r="AI1022"/>
          <cell r="AJ1022"/>
          <cell r="AK1022"/>
          <cell r="AL1022"/>
          <cell r="AM1022"/>
          <cell r="AN1022"/>
          <cell r="AO1022"/>
          <cell r="AP1022"/>
          <cell r="AQ1022"/>
          <cell r="AR1022"/>
          <cell r="AS1022"/>
          <cell r="AT1022"/>
          <cell r="AU1022"/>
          <cell r="AV1022"/>
          <cell r="AW1022"/>
          <cell r="AX1022"/>
          <cell r="AY1022"/>
          <cell r="AZ1022"/>
          <cell r="BA1022"/>
          <cell r="BB1022"/>
          <cell r="BC1022"/>
          <cell r="BD1022"/>
          <cell r="BE1022"/>
          <cell r="BF1022"/>
          <cell r="BG1022"/>
          <cell r="BH1022"/>
          <cell r="BI1022"/>
          <cell r="BJ1022"/>
          <cell r="BK1022"/>
          <cell r="BL1022"/>
          <cell r="BM1022"/>
          <cell r="BN1022"/>
        </row>
        <row r="1023">
          <cell r="S1023"/>
          <cell r="T1023"/>
          <cell r="U1023"/>
          <cell r="V1023"/>
          <cell r="W1023"/>
          <cell r="AA1023"/>
          <cell r="AC1023"/>
          <cell r="AD1023"/>
          <cell r="AE1023"/>
          <cell r="AF1023"/>
          <cell r="AG1023"/>
          <cell r="AH1023"/>
          <cell r="AI1023"/>
          <cell r="AJ1023"/>
          <cell r="AK1023"/>
          <cell r="AL1023"/>
          <cell r="AM1023"/>
          <cell r="AN1023"/>
          <cell r="AO1023"/>
          <cell r="AP1023"/>
          <cell r="AQ1023"/>
          <cell r="AR1023"/>
          <cell r="AS1023"/>
          <cell r="AT1023"/>
          <cell r="AU1023"/>
          <cell r="AV1023"/>
          <cell r="AW1023"/>
          <cell r="AX1023"/>
          <cell r="AY1023"/>
          <cell r="AZ1023"/>
          <cell r="BA1023"/>
          <cell r="BB1023"/>
          <cell r="BC1023"/>
          <cell r="BD1023"/>
          <cell r="BE1023"/>
          <cell r="BF1023"/>
          <cell r="BG1023"/>
          <cell r="BH1023"/>
          <cell r="BI1023"/>
          <cell r="BJ1023"/>
          <cell r="BK1023"/>
          <cell r="BL1023"/>
          <cell r="BM1023"/>
          <cell r="BN1023"/>
        </row>
        <row r="1024">
          <cell r="S1024"/>
          <cell r="T1024"/>
          <cell r="U1024"/>
          <cell r="V1024"/>
          <cell r="W1024"/>
          <cell r="AA1024"/>
          <cell r="AC1024"/>
          <cell r="AD1024"/>
          <cell r="AE1024"/>
          <cell r="AF1024"/>
          <cell r="AG1024"/>
          <cell r="AH1024"/>
          <cell r="AI1024"/>
          <cell r="AJ1024"/>
          <cell r="AK1024"/>
          <cell r="AL1024"/>
          <cell r="AM1024"/>
          <cell r="AN1024"/>
          <cell r="AO1024"/>
          <cell r="AP1024"/>
          <cell r="AQ1024"/>
          <cell r="AR1024"/>
          <cell r="AS1024"/>
          <cell r="AT1024"/>
          <cell r="AU1024"/>
          <cell r="AV1024"/>
          <cell r="AW1024"/>
          <cell r="AX1024"/>
          <cell r="AY1024"/>
          <cell r="AZ1024"/>
          <cell r="BA1024"/>
          <cell r="BB1024"/>
          <cell r="BC1024"/>
          <cell r="BD1024"/>
          <cell r="BE1024"/>
          <cell r="BF1024"/>
          <cell r="BG1024"/>
          <cell r="BH1024"/>
          <cell r="BI1024"/>
          <cell r="BJ1024"/>
          <cell r="BK1024"/>
          <cell r="BL1024"/>
          <cell r="BM1024"/>
          <cell r="BN1024"/>
        </row>
        <row r="1025">
          <cell r="S1025"/>
          <cell r="T1025"/>
          <cell r="U1025"/>
          <cell r="V1025"/>
          <cell r="W1025"/>
          <cell r="AA1025"/>
          <cell r="AC1025"/>
          <cell r="AD1025"/>
          <cell r="AE1025"/>
          <cell r="AF1025"/>
          <cell r="AG1025"/>
          <cell r="AH1025"/>
          <cell r="AI1025"/>
          <cell r="AJ1025"/>
          <cell r="AK1025"/>
          <cell r="AL1025"/>
          <cell r="AM1025"/>
          <cell r="AN1025"/>
          <cell r="AO1025"/>
          <cell r="AP1025"/>
          <cell r="AQ1025"/>
          <cell r="AR1025"/>
          <cell r="AS1025"/>
          <cell r="AT1025"/>
          <cell r="AU1025"/>
          <cell r="AV1025"/>
          <cell r="AW1025"/>
          <cell r="AX1025"/>
          <cell r="AY1025"/>
          <cell r="AZ1025"/>
          <cell r="BA1025"/>
          <cell r="BB1025"/>
          <cell r="BC1025"/>
          <cell r="BD1025"/>
          <cell r="BE1025"/>
          <cell r="BF1025"/>
          <cell r="BG1025"/>
          <cell r="BH1025"/>
          <cell r="BI1025"/>
          <cell r="BJ1025"/>
          <cell r="BK1025"/>
          <cell r="BL1025"/>
          <cell r="BM1025"/>
          <cell r="BN1025"/>
        </row>
        <row r="1026">
          <cell r="S1026"/>
          <cell r="T1026"/>
          <cell r="U1026"/>
          <cell r="V1026"/>
          <cell r="W1026"/>
          <cell r="AA1026"/>
          <cell r="AC1026"/>
          <cell r="AD1026"/>
          <cell r="AE1026"/>
          <cell r="AF1026"/>
          <cell r="AG1026"/>
          <cell r="AH1026"/>
          <cell r="AI1026"/>
          <cell r="AJ1026"/>
          <cell r="AK1026"/>
          <cell r="AL1026"/>
          <cell r="AM1026"/>
          <cell r="AN1026"/>
          <cell r="AO1026"/>
          <cell r="AP1026"/>
          <cell r="AQ1026"/>
          <cell r="AR1026"/>
          <cell r="AS1026"/>
          <cell r="AT1026"/>
          <cell r="AU1026"/>
          <cell r="AV1026"/>
          <cell r="AW1026"/>
          <cell r="AX1026"/>
          <cell r="AY1026"/>
          <cell r="AZ1026"/>
          <cell r="BA1026"/>
          <cell r="BB1026"/>
          <cell r="BC1026"/>
          <cell r="BD1026"/>
          <cell r="BE1026"/>
          <cell r="BF1026"/>
          <cell r="BG1026"/>
          <cell r="BH1026"/>
          <cell r="BI1026"/>
          <cell r="BJ1026"/>
          <cell r="BK1026"/>
          <cell r="BL1026"/>
          <cell r="BM1026"/>
          <cell r="BN1026"/>
        </row>
        <row r="1027">
          <cell r="S1027"/>
          <cell r="T1027"/>
          <cell r="U1027"/>
          <cell r="V1027"/>
          <cell r="W1027"/>
          <cell r="AA1027"/>
          <cell r="AC1027"/>
          <cell r="AD1027"/>
          <cell r="AE1027"/>
          <cell r="AF1027"/>
          <cell r="AG1027"/>
          <cell r="AH1027"/>
          <cell r="AI1027"/>
          <cell r="AJ1027"/>
          <cell r="AK1027"/>
          <cell r="AL1027"/>
          <cell r="AM1027"/>
          <cell r="AN1027"/>
          <cell r="AO1027"/>
          <cell r="AP1027"/>
          <cell r="AQ1027"/>
          <cell r="AR1027"/>
          <cell r="AS1027"/>
          <cell r="AT1027"/>
          <cell r="AU1027"/>
          <cell r="AV1027"/>
          <cell r="AW1027"/>
          <cell r="AX1027"/>
          <cell r="AY1027"/>
          <cell r="AZ1027"/>
          <cell r="BA1027"/>
          <cell r="BB1027"/>
          <cell r="BC1027"/>
          <cell r="BD1027"/>
          <cell r="BE1027"/>
          <cell r="BF1027"/>
          <cell r="BG1027"/>
          <cell r="BH1027"/>
          <cell r="BI1027"/>
          <cell r="BJ1027"/>
          <cell r="BK1027"/>
          <cell r="BL1027"/>
          <cell r="BM1027"/>
          <cell r="BN1027"/>
        </row>
        <row r="1028">
          <cell r="S1028"/>
          <cell r="T1028"/>
          <cell r="U1028"/>
          <cell r="V1028"/>
          <cell r="W1028"/>
          <cell r="AA1028"/>
          <cell r="AC1028"/>
          <cell r="AD1028"/>
          <cell r="AE1028"/>
          <cell r="AF1028"/>
          <cell r="AG1028"/>
          <cell r="AH1028"/>
          <cell r="AI1028"/>
          <cell r="AJ1028"/>
          <cell r="AK1028"/>
          <cell r="AL1028"/>
          <cell r="AM1028"/>
          <cell r="AN1028"/>
          <cell r="AO1028"/>
          <cell r="AP1028"/>
          <cell r="AQ1028"/>
          <cell r="AR1028"/>
          <cell r="AS1028"/>
          <cell r="AT1028"/>
          <cell r="AU1028"/>
          <cell r="AV1028"/>
          <cell r="AW1028"/>
          <cell r="AX1028"/>
          <cell r="AY1028"/>
          <cell r="AZ1028"/>
          <cell r="BA1028"/>
          <cell r="BB1028"/>
          <cell r="BC1028"/>
          <cell r="BD1028"/>
          <cell r="BE1028"/>
          <cell r="BF1028"/>
          <cell r="BG1028"/>
          <cell r="BH1028"/>
          <cell r="BI1028"/>
          <cell r="BJ1028"/>
          <cell r="BK1028"/>
          <cell r="BL1028"/>
          <cell r="BM1028"/>
          <cell r="BN1028"/>
        </row>
        <row r="1029">
          <cell r="S1029"/>
          <cell r="T1029"/>
          <cell r="U1029"/>
          <cell r="V1029"/>
          <cell r="W1029"/>
          <cell r="AA1029"/>
          <cell r="AC1029"/>
          <cell r="AD1029"/>
          <cell r="AE1029"/>
          <cell r="AF1029"/>
          <cell r="AG1029"/>
          <cell r="AH1029"/>
          <cell r="AI1029"/>
          <cell r="AJ1029"/>
          <cell r="AK1029"/>
          <cell r="AL1029"/>
          <cell r="AM1029"/>
          <cell r="AN1029"/>
          <cell r="AO1029"/>
          <cell r="AP1029"/>
          <cell r="AQ1029"/>
          <cell r="AR1029"/>
          <cell r="AS1029"/>
          <cell r="AT1029"/>
          <cell r="AU1029"/>
          <cell r="AV1029"/>
          <cell r="AW1029"/>
          <cell r="AX1029"/>
          <cell r="AY1029"/>
          <cell r="AZ1029"/>
          <cell r="BA1029"/>
          <cell r="BB1029"/>
          <cell r="BC1029"/>
          <cell r="BD1029"/>
          <cell r="BE1029"/>
          <cell r="BF1029"/>
          <cell r="BG1029"/>
          <cell r="BH1029"/>
          <cell r="BI1029"/>
          <cell r="BJ1029"/>
          <cell r="BK1029"/>
          <cell r="BL1029"/>
          <cell r="BM1029"/>
          <cell r="BN1029"/>
        </row>
        <row r="1030">
          <cell r="S1030"/>
          <cell r="T1030"/>
          <cell r="U1030"/>
          <cell r="V1030"/>
          <cell r="W1030"/>
          <cell r="AA1030"/>
          <cell r="AC1030"/>
          <cell r="AD1030"/>
          <cell r="AE1030"/>
          <cell r="AF1030"/>
          <cell r="AG1030"/>
          <cell r="AH1030"/>
          <cell r="AI1030"/>
          <cell r="AJ1030"/>
          <cell r="AK1030"/>
          <cell r="AL1030"/>
          <cell r="AM1030"/>
          <cell r="AN1030"/>
          <cell r="AO1030"/>
          <cell r="AP1030"/>
          <cell r="AQ1030"/>
          <cell r="AR1030"/>
          <cell r="AS1030"/>
          <cell r="AT1030"/>
          <cell r="AU1030"/>
          <cell r="AV1030"/>
          <cell r="AW1030"/>
          <cell r="AX1030"/>
          <cell r="AY1030"/>
          <cell r="AZ1030"/>
          <cell r="BA1030"/>
          <cell r="BB1030"/>
          <cell r="BC1030"/>
          <cell r="BD1030"/>
          <cell r="BE1030"/>
          <cell r="BF1030"/>
          <cell r="BG1030"/>
          <cell r="BH1030"/>
          <cell r="BI1030"/>
          <cell r="BJ1030"/>
          <cell r="BK1030"/>
          <cell r="BL1030"/>
          <cell r="BM1030"/>
          <cell r="BN1030"/>
        </row>
        <row r="1031">
          <cell r="S1031"/>
          <cell r="T1031"/>
          <cell r="U1031"/>
          <cell r="V1031"/>
          <cell r="W1031"/>
          <cell r="AA1031"/>
          <cell r="AC1031"/>
          <cell r="AD1031"/>
          <cell r="AE1031"/>
          <cell r="AF1031"/>
          <cell r="AG1031"/>
          <cell r="AH1031"/>
          <cell r="AI1031"/>
          <cell r="AJ1031"/>
          <cell r="AK1031"/>
          <cell r="AL1031"/>
          <cell r="AM1031"/>
          <cell r="AN1031"/>
          <cell r="AO1031"/>
          <cell r="AP1031"/>
          <cell r="AQ1031"/>
          <cell r="AR1031"/>
          <cell r="AS1031"/>
          <cell r="AT1031"/>
          <cell r="AU1031"/>
          <cell r="AV1031"/>
          <cell r="AW1031"/>
          <cell r="AX1031"/>
          <cell r="AY1031"/>
          <cell r="AZ1031"/>
          <cell r="BA1031"/>
          <cell r="BB1031"/>
          <cell r="BC1031"/>
          <cell r="BD1031"/>
          <cell r="BE1031"/>
          <cell r="BF1031"/>
          <cell r="BG1031"/>
          <cell r="BH1031"/>
          <cell r="BI1031"/>
          <cell r="BJ1031"/>
          <cell r="BK1031"/>
          <cell r="BL1031"/>
          <cell r="BM1031"/>
          <cell r="BN1031"/>
        </row>
        <row r="1032">
          <cell r="S1032"/>
          <cell r="T1032"/>
          <cell r="U1032"/>
          <cell r="V1032"/>
          <cell r="W1032"/>
          <cell r="AA1032"/>
          <cell r="AC1032"/>
          <cell r="AD1032"/>
          <cell r="AE1032"/>
          <cell r="AF1032"/>
          <cell r="AG1032"/>
          <cell r="AH1032"/>
          <cell r="AI1032"/>
          <cell r="AJ1032"/>
          <cell r="AK1032"/>
          <cell r="AL1032"/>
          <cell r="AM1032"/>
          <cell r="AN1032"/>
          <cell r="AO1032"/>
          <cell r="AP1032"/>
          <cell r="AQ1032"/>
          <cell r="AR1032"/>
          <cell r="AS1032"/>
          <cell r="AT1032"/>
          <cell r="AU1032"/>
          <cell r="AV1032"/>
          <cell r="AW1032"/>
          <cell r="AX1032"/>
          <cell r="AY1032"/>
          <cell r="AZ1032"/>
          <cell r="BA1032"/>
          <cell r="BB1032"/>
          <cell r="BC1032"/>
          <cell r="BD1032"/>
          <cell r="BE1032"/>
          <cell r="BF1032"/>
          <cell r="BG1032"/>
          <cell r="BH1032"/>
          <cell r="BI1032"/>
          <cell r="BJ1032"/>
          <cell r="BK1032"/>
          <cell r="BL1032"/>
          <cell r="BM1032"/>
          <cell r="BN1032"/>
        </row>
        <row r="1033">
          <cell r="S1033"/>
          <cell r="T1033"/>
          <cell r="U1033"/>
          <cell r="V1033"/>
          <cell r="W1033"/>
          <cell r="AA1033"/>
          <cell r="AC1033"/>
          <cell r="AD1033"/>
          <cell r="AE1033"/>
          <cell r="AF1033"/>
          <cell r="AG1033"/>
          <cell r="AH1033"/>
          <cell r="AI1033"/>
          <cell r="AJ1033"/>
          <cell r="AK1033"/>
          <cell r="AL1033"/>
          <cell r="AM1033"/>
          <cell r="AN1033"/>
          <cell r="AO1033"/>
          <cell r="AP1033"/>
          <cell r="AQ1033"/>
          <cell r="AR1033"/>
          <cell r="AS1033"/>
          <cell r="AT1033"/>
          <cell r="AU1033"/>
          <cell r="AV1033"/>
          <cell r="AW1033"/>
          <cell r="AX1033"/>
          <cell r="AY1033"/>
          <cell r="AZ1033"/>
          <cell r="BA1033"/>
          <cell r="BB1033"/>
          <cell r="BC1033"/>
          <cell r="BD1033"/>
          <cell r="BE1033"/>
          <cell r="BF1033"/>
          <cell r="BG1033"/>
          <cell r="BH1033"/>
          <cell r="BI1033"/>
          <cell r="BJ1033"/>
          <cell r="BK1033"/>
          <cell r="BL1033"/>
          <cell r="BM1033"/>
          <cell r="BN1033"/>
        </row>
        <row r="1034">
          <cell r="S1034"/>
          <cell r="T1034"/>
          <cell r="U1034"/>
          <cell r="V1034"/>
          <cell r="W1034"/>
          <cell r="AA1034"/>
          <cell r="AC1034"/>
          <cell r="AD1034"/>
          <cell r="AE1034"/>
          <cell r="AF1034"/>
          <cell r="AG1034"/>
          <cell r="AH1034"/>
          <cell r="AI1034"/>
          <cell r="AJ1034"/>
          <cell r="AK1034"/>
          <cell r="AL1034"/>
          <cell r="AM1034"/>
          <cell r="AN1034"/>
          <cell r="AO1034"/>
          <cell r="AP1034"/>
          <cell r="AQ1034"/>
          <cell r="AR1034"/>
          <cell r="AS1034"/>
          <cell r="AT1034"/>
          <cell r="AU1034"/>
          <cell r="AV1034"/>
          <cell r="AW1034"/>
          <cell r="AX1034"/>
          <cell r="AY1034"/>
          <cell r="AZ1034"/>
          <cell r="BA1034"/>
          <cell r="BB1034"/>
          <cell r="BC1034"/>
          <cell r="BD1034"/>
          <cell r="BE1034"/>
          <cell r="BF1034"/>
          <cell r="BG1034"/>
          <cell r="BH1034"/>
          <cell r="BI1034"/>
          <cell r="BJ1034"/>
          <cell r="BK1034"/>
          <cell r="BL1034"/>
          <cell r="BM1034"/>
          <cell r="BN1034"/>
        </row>
        <row r="1035">
          <cell r="S1035"/>
          <cell r="T1035"/>
          <cell r="U1035"/>
          <cell r="V1035"/>
          <cell r="W1035"/>
          <cell r="AA1035"/>
          <cell r="AC1035"/>
          <cell r="AD1035"/>
          <cell r="AE1035"/>
          <cell r="AF1035"/>
          <cell r="AG1035"/>
          <cell r="AH1035"/>
          <cell r="AI1035"/>
          <cell r="AJ1035"/>
          <cell r="AK1035"/>
          <cell r="AL1035"/>
          <cell r="AM1035"/>
          <cell r="AN1035"/>
          <cell r="AO1035"/>
          <cell r="AP1035"/>
          <cell r="AQ1035"/>
          <cell r="AR1035"/>
          <cell r="AS1035"/>
          <cell r="AT1035"/>
          <cell r="AU1035"/>
          <cell r="AV1035"/>
          <cell r="AW1035"/>
          <cell r="AX1035"/>
          <cell r="AY1035"/>
          <cell r="AZ1035"/>
          <cell r="BA1035"/>
          <cell r="BB1035"/>
          <cell r="BC1035"/>
          <cell r="BD1035"/>
          <cell r="BE1035"/>
          <cell r="BF1035"/>
          <cell r="BG1035"/>
          <cell r="BH1035"/>
          <cell r="BI1035"/>
          <cell r="BJ1035"/>
          <cell r="BK1035"/>
          <cell r="BL1035"/>
          <cell r="BM1035"/>
          <cell r="BN1035"/>
        </row>
        <row r="1036">
          <cell r="S1036"/>
          <cell r="T1036"/>
          <cell r="U1036"/>
          <cell r="V1036"/>
          <cell r="W1036"/>
          <cell r="AA1036"/>
          <cell r="AC1036"/>
          <cell r="AD1036"/>
          <cell r="AE1036"/>
          <cell r="AF1036"/>
          <cell r="AG1036"/>
          <cell r="AH1036"/>
          <cell r="AI1036"/>
          <cell r="AJ1036"/>
          <cell r="AK1036"/>
          <cell r="AL1036"/>
          <cell r="AM1036"/>
          <cell r="AN1036"/>
          <cell r="AO1036"/>
          <cell r="AP1036"/>
          <cell r="AQ1036"/>
          <cell r="AR1036"/>
          <cell r="AS1036"/>
          <cell r="AT1036"/>
          <cell r="AU1036"/>
          <cell r="AV1036"/>
          <cell r="AW1036"/>
          <cell r="AX1036"/>
          <cell r="AY1036"/>
          <cell r="AZ1036"/>
          <cell r="BA1036"/>
          <cell r="BB1036"/>
          <cell r="BC1036"/>
          <cell r="BD1036"/>
          <cell r="BE1036"/>
          <cell r="BF1036"/>
          <cell r="BG1036"/>
          <cell r="BH1036"/>
          <cell r="BI1036"/>
          <cell r="BJ1036"/>
          <cell r="BK1036"/>
          <cell r="BL1036"/>
          <cell r="BM1036"/>
          <cell r="BN1036"/>
        </row>
        <row r="1037">
          <cell r="S1037"/>
          <cell r="T1037"/>
          <cell r="U1037"/>
          <cell r="V1037"/>
          <cell r="W1037"/>
          <cell r="AA1037"/>
          <cell r="AC1037"/>
          <cell r="AD1037"/>
          <cell r="AE1037"/>
          <cell r="AF1037"/>
          <cell r="AG1037"/>
          <cell r="AH1037"/>
          <cell r="AI1037"/>
          <cell r="AJ1037"/>
          <cell r="AK1037"/>
          <cell r="AL1037"/>
          <cell r="AM1037"/>
          <cell r="AN1037"/>
          <cell r="AO1037"/>
          <cell r="AP1037"/>
          <cell r="AQ1037"/>
          <cell r="AR1037"/>
          <cell r="AS1037"/>
          <cell r="AT1037"/>
          <cell r="AU1037"/>
          <cell r="AV1037"/>
          <cell r="AW1037"/>
          <cell r="AX1037"/>
          <cell r="AY1037"/>
          <cell r="AZ1037"/>
          <cell r="BA1037"/>
          <cell r="BB1037"/>
          <cell r="BC1037"/>
          <cell r="BD1037"/>
          <cell r="BE1037"/>
          <cell r="BF1037"/>
          <cell r="BG1037"/>
          <cell r="BH1037"/>
          <cell r="BI1037"/>
          <cell r="BJ1037"/>
          <cell r="BK1037"/>
          <cell r="BL1037"/>
          <cell r="BM1037"/>
          <cell r="BN1037"/>
        </row>
        <row r="1038">
          <cell r="S1038"/>
          <cell r="T1038"/>
          <cell r="U1038"/>
          <cell r="V1038"/>
          <cell r="W1038"/>
          <cell r="AA1038"/>
          <cell r="AC1038"/>
          <cell r="AD1038"/>
          <cell r="AE1038"/>
          <cell r="AF1038"/>
          <cell r="AG1038"/>
          <cell r="AH1038"/>
          <cell r="AI1038"/>
          <cell r="AJ1038"/>
          <cell r="AK1038"/>
          <cell r="AL1038"/>
          <cell r="AM1038"/>
          <cell r="AN1038"/>
          <cell r="AO1038"/>
          <cell r="AP1038"/>
          <cell r="AQ1038"/>
          <cell r="AR1038"/>
          <cell r="AS1038"/>
          <cell r="AT1038"/>
          <cell r="AU1038"/>
          <cell r="AV1038"/>
          <cell r="AW1038"/>
          <cell r="AX1038"/>
          <cell r="AY1038"/>
          <cell r="AZ1038"/>
          <cell r="BA1038"/>
          <cell r="BB1038"/>
          <cell r="BC1038"/>
          <cell r="BD1038"/>
          <cell r="BE1038"/>
          <cell r="BF1038"/>
          <cell r="BG1038"/>
          <cell r="BH1038"/>
          <cell r="BI1038"/>
          <cell r="BJ1038"/>
          <cell r="BK1038"/>
          <cell r="BL1038"/>
          <cell r="BM1038"/>
          <cell r="BN1038"/>
        </row>
        <row r="1039">
          <cell r="S1039"/>
          <cell r="T1039"/>
          <cell r="U1039"/>
          <cell r="V1039"/>
          <cell r="W1039"/>
          <cell r="AA1039"/>
          <cell r="AC1039"/>
          <cell r="AD1039"/>
          <cell r="AE1039"/>
          <cell r="AF1039"/>
          <cell r="AG1039"/>
          <cell r="AH1039"/>
          <cell r="AI1039"/>
          <cell r="AJ1039"/>
          <cell r="AK1039"/>
          <cell r="AL1039"/>
          <cell r="AM1039"/>
          <cell r="AN1039"/>
          <cell r="AO1039"/>
          <cell r="AP1039"/>
          <cell r="AQ1039"/>
          <cell r="AR1039"/>
          <cell r="AS1039"/>
          <cell r="AT1039"/>
          <cell r="AU1039"/>
          <cell r="AV1039"/>
          <cell r="AW1039"/>
          <cell r="AX1039"/>
          <cell r="AY1039"/>
          <cell r="AZ1039"/>
          <cell r="BA1039"/>
          <cell r="BB1039"/>
          <cell r="BC1039"/>
          <cell r="BD1039"/>
          <cell r="BE1039"/>
          <cell r="BF1039"/>
          <cell r="BG1039"/>
          <cell r="BH1039"/>
          <cell r="BI1039"/>
          <cell r="BJ1039"/>
          <cell r="BK1039"/>
          <cell r="BL1039"/>
          <cell r="BM1039"/>
          <cell r="BN1039"/>
        </row>
        <row r="1040">
          <cell r="S1040"/>
          <cell r="T1040"/>
          <cell r="U1040"/>
          <cell r="V1040"/>
          <cell r="W1040"/>
          <cell r="AA1040"/>
          <cell r="AC1040"/>
          <cell r="AD1040"/>
          <cell r="AE1040"/>
          <cell r="AF1040"/>
          <cell r="AG1040"/>
          <cell r="AH1040"/>
          <cell r="AI1040"/>
          <cell r="AJ1040"/>
          <cell r="AK1040"/>
          <cell r="AL1040"/>
          <cell r="AM1040"/>
          <cell r="AN1040"/>
          <cell r="AO1040"/>
          <cell r="AP1040"/>
          <cell r="AQ1040"/>
          <cell r="AR1040"/>
          <cell r="AS1040"/>
          <cell r="AT1040"/>
          <cell r="AU1040"/>
          <cell r="AV1040"/>
          <cell r="AW1040"/>
          <cell r="AX1040"/>
          <cell r="AY1040"/>
          <cell r="AZ1040"/>
          <cell r="BA1040"/>
          <cell r="BB1040"/>
          <cell r="BC1040"/>
          <cell r="BD1040"/>
          <cell r="BE1040"/>
          <cell r="BF1040"/>
          <cell r="BG1040"/>
          <cell r="BH1040"/>
          <cell r="BI1040"/>
          <cell r="BJ1040"/>
          <cell r="BK1040"/>
          <cell r="BL1040"/>
          <cell r="BM1040"/>
          <cell r="BN1040"/>
        </row>
        <row r="1041">
          <cell r="S1041"/>
          <cell r="T1041"/>
          <cell r="U1041"/>
          <cell r="V1041"/>
          <cell r="W1041"/>
        </row>
        <row r="1042">
          <cell r="S1042"/>
          <cell r="T1042"/>
          <cell r="U1042"/>
          <cell r="V1042"/>
          <cell r="W1042"/>
        </row>
        <row r="1043">
          <cell r="S1043"/>
          <cell r="T1043"/>
          <cell r="U1043"/>
          <cell r="V1043"/>
          <cell r="W1043"/>
        </row>
        <row r="1044">
          <cell r="S1044"/>
          <cell r="T1044"/>
          <cell r="U1044"/>
          <cell r="V1044"/>
          <cell r="W1044"/>
        </row>
        <row r="1045">
          <cell r="S1045"/>
          <cell r="T1045"/>
          <cell r="U1045"/>
          <cell r="V1045"/>
          <cell r="W1045"/>
        </row>
        <row r="1046">
          <cell r="S1046"/>
          <cell r="T1046"/>
          <cell r="U1046"/>
          <cell r="V1046"/>
          <cell r="W1046"/>
        </row>
        <row r="1047">
          <cell r="S1047"/>
          <cell r="T1047"/>
          <cell r="U1047"/>
          <cell r="V1047"/>
          <cell r="W1047"/>
        </row>
        <row r="1048">
          <cell r="S1048"/>
          <cell r="T1048"/>
          <cell r="U1048"/>
          <cell r="V1048"/>
          <cell r="W1048"/>
        </row>
        <row r="1049">
          <cell r="S1049"/>
          <cell r="T1049"/>
          <cell r="U1049"/>
          <cell r="V1049"/>
          <cell r="W1049"/>
        </row>
        <row r="1050">
          <cell r="S1050"/>
          <cell r="T1050"/>
          <cell r="U1050"/>
          <cell r="V1050"/>
          <cell r="W1050"/>
        </row>
        <row r="1051">
          <cell r="S1051"/>
          <cell r="T1051"/>
          <cell r="U1051"/>
          <cell r="V1051"/>
          <cell r="W1051"/>
        </row>
        <row r="1052">
          <cell r="S1052"/>
          <cell r="T1052"/>
          <cell r="U1052"/>
          <cell r="V1052"/>
          <cell r="W1052"/>
        </row>
        <row r="1053">
          <cell r="S1053"/>
          <cell r="T1053"/>
          <cell r="U1053"/>
          <cell r="V1053"/>
          <cell r="W1053"/>
        </row>
        <row r="1054">
          <cell r="S1054"/>
          <cell r="T1054"/>
          <cell r="U1054"/>
          <cell r="V1054"/>
          <cell r="W1054"/>
        </row>
        <row r="1055">
          <cell r="S1055"/>
          <cell r="T1055"/>
          <cell r="U1055"/>
          <cell r="V1055"/>
          <cell r="W1055"/>
        </row>
        <row r="1056">
          <cell r="S1056"/>
          <cell r="T1056"/>
          <cell r="U1056"/>
          <cell r="V1056"/>
          <cell r="W1056"/>
        </row>
        <row r="1057">
          <cell r="S1057"/>
          <cell r="T1057"/>
          <cell r="U1057"/>
          <cell r="V1057"/>
          <cell r="W1057"/>
        </row>
        <row r="1058">
          <cell r="S1058"/>
          <cell r="T1058"/>
          <cell r="U1058"/>
          <cell r="V1058"/>
          <cell r="W1058"/>
        </row>
        <row r="1059">
          <cell r="S1059"/>
          <cell r="T1059"/>
          <cell r="U1059"/>
          <cell r="V1059"/>
          <cell r="W1059"/>
        </row>
        <row r="1060">
          <cell r="S1060"/>
          <cell r="T1060"/>
          <cell r="U1060"/>
          <cell r="V1060"/>
          <cell r="W1060"/>
        </row>
        <row r="1061">
          <cell r="S1061"/>
          <cell r="T1061"/>
          <cell r="U1061"/>
          <cell r="V1061"/>
          <cell r="W1061"/>
        </row>
        <row r="1062">
          <cell r="S1062"/>
          <cell r="T1062"/>
          <cell r="U1062"/>
          <cell r="V1062"/>
          <cell r="W1062"/>
        </row>
        <row r="1063">
          <cell r="S1063"/>
          <cell r="T1063"/>
          <cell r="U1063"/>
          <cell r="V1063"/>
          <cell r="W1063"/>
        </row>
        <row r="1064">
          <cell r="S1064"/>
          <cell r="T1064"/>
          <cell r="U1064"/>
          <cell r="V1064"/>
          <cell r="W1064"/>
        </row>
        <row r="1065">
          <cell r="S1065"/>
          <cell r="T1065"/>
          <cell r="U1065"/>
          <cell r="V1065"/>
          <cell r="W1065"/>
        </row>
        <row r="1066">
          <cell r="S1066"/>
          <cell r="T1066"/>
          <cell r="U1066"/>
          <cell r="V1066"/>
          <cell r="W1066"/>
        </row>
        <row r="1067">
          <cell r="S1067"/>
          <cell r="T1067"/>
          <cell r="U1067"/>
          <cell r="V1067"/>
          <cell r="W1067"/>
        </row>
        <row r="1068">
          <cell r="S1068"/>
          <cell r="T1068"/>
          <cell r="U1068"/>
          <cell r="V1068"/>
          <cell r="W1068"/>
        </row>
        <row r="1069">
          <cell r="S1069"/>
          <cell r="T1069"/>
          <cell r="U1069"/>
          <cell r="V1069"/>
          <cell r="W1069"/>
        </row>
        <row r="1070">
          <cell r="S1070"/>
          <cell r="T1070"/>
          <cell r="U1070"/>
          <cell r="V1070"/>
          <cell r="W1070"/>
        </row>
        <row r="1071">
          <cell r="S1071"/>
          <cell r="T1071"/>
          <cell r="U1071"/>
          <cell r="V1071"/>
          <cell r="W1071"/>
        </row>
        <row r="1072">
          <cell r="S1072"/>
          <cell r="T1072"/>
          <cell r="U1072"/>
          <cell r="V1072"/>
          <cell r="W1072"/>
        </row>
        <row r="1073">
          <cell r="S1073"/>
          <cell r="T1073"/>
          <cell r="U1073"/>
          <cell r="V1073"/>
          <cell r="W1073"/>
        </row>
        <row r="1074">
          <cell r="S1074"/>
          <cell r="T1074"/>
          <cell r="U1074"/>
          <cell r="V1074"/>
          <cell r="W1074"/>
        </row>
        <row r="1075">
          <cell r="S1075"/>
          <cell r="T1075"/>
          <cell r="U1075"/>
          <cell r="V1075"/>
          <cell r="W1075"/>
        </row>
        <row r="1076">
          <cell r="S1076"/>
          <cell r="T1076"/>
          <cell r="U1076"/>
          <cell r="V1076"/>
          <cell r="W1076"/>
        </row>
        <row r="1077">
          <cell r="S1077"/>
          <cell r="T1077"/>
          <cell r="U1077"/>
          <cell r="V1077"/>
          <cell r="W1077"/>
        </row>
        <row r="1078">
          <cell r="S1078"/>
          <cell r="T1078"/>
          <cell r="U1078"/>
          <cell r="V1078"/>
          <cell r="W1078"/>
        </row>
        <row r="1079">
          <cell r="S1079"/>
          <cell r="T1079"/>
          <cell r="U1079"/>
          <cell r="V1079"/>
          <cell r="W1079"/>
        </row>
        <row r="1080">
          <cell r="S1080"/>
          <cell r="T1080"/>
          <cell r="U1080"/>
          <cell r="V1080"/>
          <cell r="W1080"/>
        </row>
        <row r="1081">
          <cell r="S1081"/>
          <cell r="T1081"/>
          <cell r="U1081"/>
          <cell r="V1081"/>
          <cell r="W1081"/>
        </row>
        <row r="1082">
          <cell r="S1082"/>
          <cell r="T1082"/>
          <cell r="U1082"/>
          <cell r="V1082"/>
          <cell r="W1082"/>
        </row>
        <row r="1083">
          <cell r="S1083"/>
          <cell r="T1083"/>
          <cell r="U1083"/>
          <cell r="V1083"/>
          <cell r="W1083"/>
        </row>
        <row r="1084">
          <cell r="S1084"/>
          <cell r="T1084"/>
          <cell r="U1084"/>
          <cell r="V1084"/>
          <cell r="W1084"/>
        </row>
        <row r="1085">
          <cell r="S1085"/>
          <cell r="T1085"/>
          <cell r="U1085"/>
          <cell r="V1085"/>
          <cell r="W1085"/>
        </row>
        <row r="1086">
          <cell r="S1086"/>
          <cell r="T1086"/>
          <cell r="U1086"/>
          <cell r="V1086"/>
          <cell r="W1086"/>
        </row>
      </sheetData>
      <sheetData sheetId="4">
        <row r="1">
          <cell r="D1" t="str">
            <v>ACTIVO COGNOS</v>
          </cell>
        </row>
      </sheetData>
      <sheetData sheetId="5"/>
      <sheetData sheetId="6">
        <row r="1">
          <cell r="C1" t="str">
            <v>GRUPO</v>
          </cell>
        </row>
      </sheetData>
      <sheetData sheetId="7">
        <row r="1">
          <cell r="E1" t="str">
            <v>41639Importe</v>
          </cell>
          <cell r="F1" t="str">
            <v>41639%ATM</v>
          </cell>
          <cell r="G1" t="str">
            <v>42004Importe</v>
          </cell>
          <cell r="H1" t="str">
            <v>42004%ATM</v>
          </cell>
          <cell r="I1" t="str">
            <v>42094Importe</v>
          </cell>
          <cell r="J1" t="str">
            <v>42094%ATM</v>
          </cell>
          <cell r="K1" t="str">
            <v>42185Importe</v>
          </cell>
          <cell r="L1" t="str">
            <v>42185%ATM</v>
          </cell>
          <cell r="M1" t="str">
            <v>42277Importe</v>
          </cell>
          <cell r="N1" t="str">
            <v>42277%ATM</v>
          </cell>
          <cell r="O1" t="str">
            <v>42369Importe</v>
          </cell>
          <cell r="P1" t="str">
            <v>42369%ATM</v>
          </cell>
          <cell r="Q1" t="str">
            <v>42460Importe</v>
          </cell>
          <cell r="R1" t="str">
            <v>42460%ATM</v>
          </cell>
          <cell r="S1" t="str">
            <v>42551Importe</v>
          </cell>
          <cell r="T1" t="str">
            <v>42551%ATM</v>
          </cell>
          <cell r="U1" t="str">
            <v>42643Importe</v>
          </cell>
          <cell r="V1" t="str">
            <v>42643%ATM</v>
          </cell>
          <cell r="W1" t="str">
            <v>42735Importe</v>
          </cell>
          <cell r="X1" t="str">
            <v>42735%ATM</v>
          </cell>
          <cell r="Y1" t="str">
            <v>42825Importe</v>
          </cell>
          <cell r="Z1" t="str">
            <v>42825%ATM</v>
          </cell>
          <cell r="AA1" t="str">
            <v>42916Importe</v>
          </cell>
          <cell r="AB1" t="str">
            <v>42916%ATM</v>
          </cell>
          <cell r="AC1" t="str">
            <v>43008Importe</v>
          </cell>
          <cell r="AD1" t="str">
            <v>43008%ATM</v>
          </cell>
          <cell r="AE1" t="str">
            <v>43100Importe</v>
          </cell>
          <cell r="AF1" t="str">
            <v>43100%ATM</v>
          </cell>
          <cell r="AG1" t="str">
            <v>43190Importe</v>
          </cell>
          <cell r="AH1" t="str">
            <v>43190%ATM</v>
          </cell>
          <cell r="AI1" t="str">
            <v>43281Importe</v>
          </cell>
          <cell r="AJ1" t="str">
            <v>43281%ATM</v>
          </cell>
          <cell r="AK1" t="str">
            <v>43373Importe</v>
          </cell>
          <cell r="AL1" t="str">
            <v>43373%ATM</v>
          </cell>
          <cell r="AM1" t="str">
            <v>43465Importe</v>
          </cell>
          <cell r="AN1" t="str">
            <v>43465%ATM</v>
          </cell>
          <cell r="AO1" t="str">
            <v>43555Importe</v>
          </cell>
          <cell r="AP1" t="str">
            <v>43555%ATM</v>
          </cell>
          <cell r="AQ1" t="str">
            <v>43646Importe</v>
          </cell>
          <cell r="AR1" t="str">
            <v>43646%ATM</v>
          </cell>
          <cell r="AS1" t="str">
            <v>43738Importe</v>
          </cell>
          <cell r="AT1" t="str">
            <v>43738%ATM</v>
          </cell>
          <cell r="AU1" t="str">
            <v>43830Importe</v>
          </cell>
          <cell r="AV1" t="str">
            <v>43830%ATM</v>
          </cell>
          <cell r="AW1" t="str">
            <v>43921Importe</v>
          </cell>
          <cell r="AX1" t="str">
            <v>43921%ATM</v>
          </cell>
          <cell r="AY1" t="str">
            <v>44012Importe</v>
          </cell>
          <cell r="AZ1" t="str">
            <v>44012%ATM</v>
          </cell>
          <cell r="BA1" t="str">
            <v>44104Importe</v>
          </cell>
          <cell r="BB1" t="str">
            <v>44104%ATM</v>
          </cell>
          <cell r="BC1" t="str">
            <v>44196Importe</v>
          </cell>
          <cell r="BD1" t="str">
            <v>44196%ATM</v>
          </cell>
          <cell r="BE1" t="str">
            <v>44286Importe</v>
          </cell>
          <cell r="BF1" t="str">
            <v>44286%ATM</v>
          </cell>
          <cell r="BG1" t="str">
            <v>44377Importe</v>
          </cell>
          <cell r="BH1" t="str">
            <v>44377%ATM</v>
          </cell>
          <cell r="BI1" t="str">
            <v>44469Importe</v>
          </cell>
          <cell r="BJ1" t="str">
            <v>44469%ATM</v>
          </cell>
          <cell r="BK1" t="str">
            <v>44561Importe</v>
          </cell>
          <cell r="BL1" t="str">
            <v>44561%ATM</v>
          </cell>
          <cell r="BM1" t="str">
            <v>44651Importe</v>
          </cell>
          <cell r="BN1" t="str">
            <v>44651%ATM</v>
          </cell>
          <cell r="BO1" t="str">
            <v>44742Importe</v>
          </cell>
          <cell r="BP1" t="str">
            <v>44742%ATM</v>
          </cell>
          <cell r="BQ1" t="str">
            <v>44834Importe</v>
          </cell>
          <cell r="BR1" t="str">
            <v>44834%ATM</v>
          </cell>
          <cell r="BS1" t="str">
            <v>44926Importe</v>
          </cell>
          <cell r="BT1" t="str">
            <v>44926%ATM</v>
          </cell>
          <cell r="BU1" t="str">
            <v>45016Importe</v>
          </cell>
          <cell r="BV1" t="str">
            <v>45016%ATM</v>
          </cell>
          <cell r="BW1" t="str">
            <v>45107Importe</v>
          </cell>
          <cell r="BX1" t="str">
            <v>45107%ATM</v>
          </cell>
          <cell r="BY1" t="str">
            <v>45199Importe</v>
          </cell>
          <cell r="BZ1" t="str">
            <v>45199%ATM</v>
          </cell>
          <cell r="CA1" t="str">
            <v>45291Importe</v>
          </cell>
          <cell r="CB1" t="str">
            <v>45291%ATM</v>
          </cell>
          <cell r="CC1" t="str">
            <v>45382Importe</v>
          </cell>
          <cell r="CD1" t="str">
            <v>45382%ATM</v>
          </cell>
          <cell r="CE1" t="str">
            <v>45473Importe</v>
          </cell>
          <cell r="CF1" t="str">
            <v>45473%ATM</v>
          </cell>
          <cell r="CG1" t="str">
            <v>45565Importe</v>
          </cell>
          <cell r="CH1" t="str">
            <v>45565%ATM</v>
          </cell>
          <cell r="CI1" t="str">
            <v>45657Importe</v>
          </cell>
          <cell r="CJ1" t="str">
            <v>45657%ATM</v>
          </cell>
          <cell r="CK1" t="str">
            <v>45747Importe</v>
          </cell>
          <cell r="CL1" t="str">
            <v>45747%ATM</v>
          </cell>
          <cell r="CM1" t="str">
            <v>45838Importe</v>
          </cell>
          <cell r="CN1" t="str">
            <v>45838%ATM</v>
          </cell>
        </row>
        <row r="2">
          <cell r="E2" t="str">
            <v>Importe</v>
          </cell>
          <cell r="F2" t="str">
            <v>%ATM</v>
          </cell>
          <cell r="G2" t="str">
            <v>Importe</v>
          </cell>
          <cell r="H2" t="str">
            <v>%ATM</v>
          </cell>
          <cell r="I2" t="str">
            <v>Importe</v>
          </cell>
          <cell r="J2" t="str">
            <v>%ATM</v>
          </cell>
          <cell r="K2" t="str">
            <v>Importe</v>
          </cell>
          <cell r="L2" t="str">
            <v>%ATM</v>
          </cell>
          <cell r="M2" t="str">
            <v>Importe</v>
          </cell>
          <cell r="N2" t="str">
            <v>%ATM</v>
          </cell>
          <cell r="O2" t="str">
            <v>Importe</v>
          </cell>
          <cell r="P2" t="str">
            <v>%ATM</v>
          </cell>
          <cell r="Q2" t="str">
            <v>Importe</v>
          </cell>
          <cell r="R2" t="str">
            <v>%ATM</v>
          </cell>
          <cell r="S2" t="str">
            <v>Importe</v>
          </cell>
          <cell r="T2" t="str">
            <v>%ATM</v>
          </cell>
          <cell r="U2" t="str">
            <v>Importe</v>
          </cell>
          <cell r="V2" t="str">
            <v>%ATM</v>
          </cell>
          <cell r="W2" t="str">
            <v>Importe</v>
          </cell>
          <cell r="X2" t="str">
            <v>%ATM</v>
          </cell>
          <cell r="Y2" t="str">
            <v>Importe</v>
          </cell>
          <cell r="Z2" t="str">
            <v>%ATM</v>
          </cell>
          <cell r="AA2" t="str">
            <v>Importe</v>
          </cell>
          <cell r="AB2" t="str">
            <v>%ATM</v>
          </cell>
          <cell r="AC2" t="str">
            <v>Importe</v>
          </cell>
          <cell r="AD2" t="str">
            <v>%ATM</v>
          </cell>
          <cell r="AE2" t="str">
            <v>Importe</v>
          </cell>
          <cell r="AF2" t="str">
            <v>%ATM</v>
          </cell>
          <cell r="AG2" t="str">
            <v>Importe</v>
          </cell>
          <cell r="AH2" t="str">
            <v>%ATM</v>
          </cell>
          <cell r="AI2" t="str">
            <v>Importe</v>
          </cell>
          <cell r="AJ2" t="str">
            <v>%ATM</v>
          </cell>
          <cell r="AK2" t="str">
            <v>Importe</v>
          </cell>
          <cell r="AL2" t="str">
            <v>%ATM</v>
          </cell>
          <cell r="AM2" t="str">
            <v>Importe</v>
          </cell>
          <cell r="AN2" t="str">
            <v>%ATM</v>
          </cell>
          <cell r="AO2" t="str">
            <v>Importe</v>
          </cell>
          <cell r="AP2" t="str">
            <v>%ATM</v>
          </cell>
          <cell r="AQ2" t="str">
            <v>Importe</v>
          </cell>
          <cell r="AR2" t="str">
            <v>%ATM</v>
          </cell>
          <cell r="AS2" t="str">
            <v>Importe</v>
          </cell>
          <cell r="AT2" t="str">
            <v>%ATM</v>
          </cell>
          <cell r="AU2" t="str">
            <v>Importe</v>
          </cell>
          <cell r="AV2" t="str">
            <v>%ATM</v>
          </cell>
          <cell r="AW2" t="str">
            <v>Importe</v>
          </cell>
          <cell r="AX2" t="str">
            <v>%ATM</v>
          </cell>
          <cell r="AY2" t="str">
            <v>Importe</v>
          </cell>
          <cell r="AZ2" t="str">
            <v>%ATM</v>
          </cell>
          <cell r="BA2" t="str">
            <v>Importe</v>
          </cell>
          <cell r="BB2" t="str">
            <v>%ATM</v>
          </cell>
          <cell r="BC2" t="str">
            <v>Importe</v>
          </cell>
          <cell r="BD2" t="str">
            <v>%ATM</v>
          </cell>
          <cell r="BE2" t="str">
            <v>Importe</v>
          </cell>
          <cell r="BF2" t="str">
            <v>%ATM</v>
          </cell>
          <cell r="BG2" t="str">
            <v>Importe</v>
          </cell>
          <cell r="BH2" t="str">
            <v>%ATM</v>
          </cell>
          <cell r="BI2" t="str">
            <v>Importe</v>
          </cell>
          <cell r="BJ2" t="str">
            <v>%ATM</v>
          </cell>
          <cell r="BK2" t="str">
            <v>Importe</v>
          </cell>
          <cell r="BL2" t="str">
            <v>%ATM</v>
          </cell>
          <cell r="BM2" t="str">
            <v>Importe</v>
          </cell>
          <cell r="BN2" t="str">
            <v>%ATM</v>
          </cell>
          <cell r="BO2" t="str">
            <v>Importe</v>
          </cell>
          <cell r="BP2" t="str">
            <v>%ATM</v>
          </cell>
          <cell r="BQ2" t="str">
            <v>Importe</v>
          </cell>
          <cell r="BR2" t="str">
            <v>%ATM</v>
          </cell>
          <cell r="BS2" t="str">
            <v>Importe</v>
          </cell>
          <cell r="BT2" t="str">
            <v>%ATM</v>
          </cell>
          <cell r="BU2" t="str">
            <v>Importe</v>
          </cell>
          <cell r="BV2" t="str">
            <v>%ATM</v>
          </cell>
          <cell r="BW2" t="str">
            <v>Importe</v>
          </cell>
          <cell r="BX2" t="str">
            <v>%ATM</v>
          </cell>
          <cell r="BY2" t="str">
            <v>Importe</v>
          </cell>
          <cell r="BZ2" t="str">
            <v>%ATM</v>
          </cell>
          <cell r="CA2" t="str">
            <v>Importe</v>
          </cell>
          <cell r="CB2" t="str">
            <v>%ATM</v>
          </cell>
          <cell r="CC2" t="str">
            <v>Importe</v>
          </cell>
          <cell r="CD2" t="str">
            <v>%ATM</v>
          </cell>
          <cell r="CE2" t="str">
            <v>Importe</v>
          </cell>
          <cell r="CF2" t="str">
            <v>%ATM</v>
          </cell>
          <cell r="CG2" t="str">
            <v>Importe</v>
          </cell>
          <cell r="CH2" t="str">
            <v>%ATM</v>
          </cell>
          <cell r="CI2" t="str">
            <v>Importe</v>
          </cell>
          <cell r="CJ2" t="str">
            <v>%ATM</v>
          </cell>
          <cell r="CK2" t="str">
            <v>Importe</v>
          </cell>
          <cell r="CL2" t="str">
            <v>%ATM</v>
          </cell>
          <cell r="CM2" t="str">
            <v>Importe</v>
          </cell>
          <cell r="CN2" t="str">
            <v>%ATM</v>
          </cell>
        </row>
        <row r="3">
          <cell r="E3">
            <v>365</v>
          </cell>
          <cell r="G3">
            <v>365</v>
          </cell>
          <cell r="I3">
            <v>90</v>
          </cell>
          <cell r="K3">
            <v>181</v>
          </cell>
          <cell r="M3">
            <v>273</v>
          </cell>
          <cell r="O3">
            <v>365</v>
          </cell>
          <cell r="Q3">
            <v>91</v>
          </cell>
          <cell r="S3">
            <v>182</v>
          </cell>
          <cell r="U3">
            <v>274</v>
          </cell>
          <cell r="W3">
            <v>366</v>
          </cell>
          <cell r="Y3">
            <v>90</v>
          </cell>
          <cell r="AA3">
            <v>181</v>
          </cell>
          <cell r="AC3">
            <v>273</v>
          </cell>
          <cell r="AE3">
            <v>365</v>
          </cell>
          <cell r="AG3">
            <v>90</v>
          </cell>
          <cell r="AI3">
            <v>181</v>
          </cell>
          <cell r="AK3">
            <v>273</v>
          </cell>
          <cell r="AM3">
            <v>365</v>
          </cell>
          <cell r="AO3">
            <v>90</v>
          </cell>
          <cell r="AQ3">
            <v>181</v>
          </cell>
          <cell r="AS3">
            <v>273</v>
          </cell>
          <cell r="AU3">
            <v>365</v>
          </cell>
          <cell r="AW3">
            <v>91</v>
          </cell>
          <cell r="AY3">
            <v>182</v>
          </cell>
          <cell r="BA3">
            <v>274</v>
          </cell>
          <cell r="BC3">
            <v>366</v>
          </cell>
          <cell r="BE3">
            <v>90</v>
          </cell>
          <cell r="BG3">
            <v>181</v>
          </cell>
          <cell r="BI3">
            <v>273</v>
          </cell>
          <cell r="BK3">
            <v>365</v>
          </cell>
          <cell r="BM3">
            <v>90</v>
          </cell>
          <cell r="BO3">
            <v>181</v>
          </cell>
          <cell r="BQ3">
            <v>273</v>
          </cell>
          <cell r="BS3">
            <v>365</v>
          </cell>
          <cell r="BU3">
            <v>90</v>
          </cell>
          <cell r="BW3">
            <v>181</v>
          </cell>
          <cell r="BY3">
            <v>273</v>
          </cell>
          <cell r="CA3">
            <v>365</v>
          </cell>
          <cell r="CC3">
            <v>91</v>
          </cell>
          <cell r="CE3">
            <v>182</v>
          </cell>
          <cell r="CG3">
            <v>274</v>
          </cell>
          <cell r="CI3">
            <v>366</v>
          </cell>
          <cell r="CK3">
            <v>90</v>
          </cell>
          <cell r="CM3">
            <v>181</v>
          </cell>
          <cell r="CS3">
            <v>738895</v>
          </cell>
          <cell r="CU3">
            <v>784794</v>
          </cell>
        </row>
        <row r="4">
          <cell r="E4">
            <v>365</v>
          </cell>
          <cell r="G4">
            <v>365</v>
          </cell>
          <cell r="I4">
            <v>365</v>
          </cell>
          <cell r="K4">
            <v>365</v>
          </cell>
          <cell r="M4">
            <v>365</v>
          </cell>
          <cell r="O4">
            <v>365</v>
          </cell>
          <cell r="Q4">
            <v>366</v>
          </cell>
          <cell r="S4">
            <v>366</v>
          </cell>
          <cell r="U4">
            <v>366</v>
          </cell>
          <cell r="W4">
            <v>366</v>
          </cell>
          <cell r="Y4">
            <v>365</v>
          </cell>
          <cell r="AA4">
            <v>365</v>
          </cell>
          <cell r="AC4">
            <v>365</v>
          </cell>
          <cell r="AE4">
            <v>365</v>
          </cell>
          <cell r="AG4">
            <v>365</v>
          </cell>
          <cell r="AI4">
            <v>365</v>
          </cell>
          <cell r="AK4">
            <v>365</v>
          </cell>
          <cell r="AM4">
            <v>365</v>
          </cell>
          <cell r="AO4">
            <v>365</v>
          </cell>
          <cell r="AQ4">
            <v>365</v>
          </cell>
          <cell r="AS4">
            <v>365</v>
          </cell>
          <cell r="AU4">
            <v>365</v>
          </cell>
          <cell r="AW4">
            <v>366</v>
          </cell>
          <cell r="AY4">
            <v>366</v>
          </cell>
          <cell r="BA4">
            <v>366</v>
          </cell>
          <cell r="BC4">
            <v>366</v>
          </cell>
          <cell r="BE4">
            <v>365</v>
          </cell>
          <cell r="BG4">
            <v>365</v>
          </cell>
          <cell r="BI4">
            <v>365</v>
          </cell>
          <cell r="BK4">
            <v>365</v>
          </cell>
          <cell r="BM4">
            <v>365</v>
          </cell>
          <cell r="BO4">
            <v>365</v>
          </cell>
          <cell r="BQ4">
            <v>365</v>
          </cell>
          <cell r="BS4">
            <v>365</v>
          </cell>
          <cell r="BU4">
            <v>365</v>
          </cell>
          <cell r="BW4">
            <v>365</v>
          </cell>
          <cell r="BY4">
            <v>365</v>
          </cell>
          <cell r="CA4">
            <v>365</v>
          </cell>
          <cell r="CC4">
            <v>366</v>
          </cell>
          <cell r="CE4">
            <v>366</v>
          </cell>
          <cell r="CG4">
            <v>366</v>
          </cell>
          <cell r="CI4">
            <v>366</v>
          </cell>
          <cell r="CK4">
            <v>365</v>
          </cell>
          <cell r="CM4">
            <v>365</v>
          </cell>
          <cell r="CO4">
            <v>2023</v>
          </cell>
          <cell r="CP4">
            <v>2024</v>
          </cell>
        </row>
        <row r="5">
          <cell r="D5" t="str">
            <v>ACUMULADO</v>
          </cell>
          <cell r="E5">
            <v>41639</v>
          </cell>
          <cell r="F5" t="str">
            <v>ATM's</v>
          </cell>
          <cell r="G5">
            <v>42004</v>
          </cell>
          <cell r="H5" t="str">
            <v>ATM's</v>
          </cell>
          <cell r="I5">
            <v>42094</v>
          </cell>
          <cell r="J5" t="str">
            <v>ATM's</v>
          </cell>
          <cell r="K5">
            <v>42185</v>
          </cell>
          <cell r="L5" t="str">
            <v>ATM's</v>
          </cell>
          <cell r="M5">
            <v>42277</v>
          </cell>
          <cell r="N5" t="str">
            <v>ATM's</v>
          </cell>
          <cell r="O5">
            <v>42369</v>
          </cell>
          <cell r="P5" t="str">
            <v>ATM's</v>
          </cell>
          <cell r="Q5">
            <v>42460</v>
          </cell>
          <cell r="R5" t="str">
            <v>ATM's</v>
          </cell>
          <cell r="S5">
            <v>42551</v>
          </cell>
          <cell r="T5" t="str">
            <v>ATM's</v>
          </cell>
          <cell r="U5">
            <v>42643</v>
          </cell>
          <cell r="V5" t="str">
            <v>ATM's</v>
          </cell>
          <cell r="W5">
            <v>42735</v>
          </cell>
          <cell r="X5" t="str">
            <v>ATM's</v>
          </cell>
          <cell r="Y5">
            <v>42825</v>
          </cell>
          <cell r="Z5" t="str">
            <v>ATM's</v>
          </cell>
          <cell r="AA5">
            <v>42916</v>
          </cell>
          <cell r="AB5" t="str">
            <v>ATM's</v>
          </cell>
          <cell r="AC5">
            <v>43008</v>
          </cell>
          <cell r="AD5" t="str">
            <v>ATM's</v>
          </cell>
          <cell r="AE5">
            <v>43100</v>
          </cell>
          <cell r="AF5" t="str">
            <v>ATM's</v>
          </cell>
          <cell r="AG5">
            <v>43190</v>
          </cell>
          <cell r="AH5" t="str">
            <v>ATM's</v>
          </cell>
          <cell r="AI5">
            <v>43281</v>
          </cell>
          <cell r="AJ5" t="str">
            <v>ATM's</v>
          </cell>
          <cell r="AK5">
            <v>43373</v>
          </cell>
          <cell r="AL5" t="str">
            <v>ATM's</v>
          </cell>
          <cell r="AM5">
            <v>43465</v>
          </cell>
          <cell r="AN5" t="str">
            <v>ATM's</v>
          </cell>
          <cell r="AO5">
            <v>43555</v>
          </cell>
          <cell r="AP5" t="str">
            <v>ATM's</v>
          </cell>
          <cell r="AQ5">
            <v>43646</v>
          </cell>
          <cell r="AR5" t="str">
            <v>ATM's</v>
          </cell>
          <cell r="AS5">
            <v>43738</v>
          </cell>
          <cell r="AT5" t="str">
            <v>ATM's</v>
          </cell>
          <cell r="AU5">
            <v>43830</v>
          </cell>
          <cell r="AV5" t="str">
            <v>ATM's</v>
          </cell>
          <cell r="AW5">
            <v>43921</v>
          </cell>
          <cell r="AX5" t="str">
            <v>ATM's</v>
          </cell>
          <cell r="AY5">
            <v>44012</v>
          </cell>
          <cell r="AZ5" t="str">
            <v>ATM's</v>
          </cell>
          <cell r="BA5">
            <v>44104</v>
          </cell>
          <cell r="BB5" t="str">
            <v>ATM's</v>
          </cell>
          <cell r="BC5">
            <v>44196</v>
          </cell>
          <cell r="BD5" t="str">
            <v>ATM's</v>
          </cell>
          <cell r="BE5">
            <v>44286</v>
          </cell>
          <cell r="BF5" t="str">
            <v>ATM's</v>
          </cell>
          <cell r="BG5">
            <v>44377</v>
          </cell>
          <cell r="BH5" t="str">
            <v>ATM's</v>
          </cell>
          <cell r="BI5">
            <v>44469</v>
          </cell>
          <cell r="BJ5" t="str">
            <v>ATM's</v>
          </cell>
          <cell r="BK5">
            <v>44561</v>
          </cell>
          <cell r="BL5" t="str">
            <v>ATM's</v>
          </cell>
          <cell r="BM5">
            <v>44651</v>
          </cell>
          <cell r="BN5" t="str">
            <v>ATM's</v>
          </cell>
          <cell r="BO5">
            <v>44742</v>
          </cell>
          <cell r="BP5" t="str">
            <v>ATM's</v>
          </cell>
          <cell r="BQ5">
            <v>44834</v>
          </cell>
          <cell r="BR5" t="str">
            <v>ATM's</v>
          </cell>
          <cell r="BS5">
            <v>44926</v>
          </cell>
          <cell r="BT5" t="str">
            <v>ATM's</v>
          </cell>
          <cell r="BU5">
            <v>45016</v>
          </cell>
          <cell r="BV5" t="str">
            <v>ATM's</v>
          </cell>
          <cell r="BW5">
            <v>45107</v>
          </cell>
          <cell r="BX5" t="str">
            <v>ATM's</v>
          </cell>
          <cell r="BY5">
            <v>45199</v>
          </cell>
          <cell r="BZ5" t="str">
            <v>ATM's</v>
          </cell>
          <cell r="CA5">
            <v>45291</v>
          </cell>
          <cell r="CB5" t="str">
            <v>ATM's</v>
          </cell>
          <cell r="CC5">
            <v>45382</v>
          </cell>
          <cell r="CD5" t="str">
            <v>ATM's</v>
          </cell>
          <cell r="CE5">
            <v>45473</v>
          </cell>
          <cell r="CF5" t="str">
            <v>ATM's</v>
          </cell>
          <cell r="CG5">
            <v>45565</v>
          </cell>
          <cell r="CH5" t="str">
            <v>ATM's</v>
          </cell>
          <cell r="CI5">
            <v>45657</v>
          </cell>
          <cell r="CJ5" t="str">
            <v>ATM's</v>
          </cell>
          <cell r="CK5">
            <v>45747</v>
          </cell>
          <cell r="CL5" t="str">
            <v>ATM's</v>
          </cell>
          <cell r="CM5">
            <v>45838</v>
          </cell>
          <cell r="CN5" t="str">
            <v>ATM's</v>
          </cell>
          <cell r="CS5">
            <v>45838</v>
          </cell>
          <cell r="CT5" t="str">
            <v>% Atm</v>
          </cell>
          <cell r="CU5">
            <v>45473</v>
          </cell>
          <cell r="CV5">
            <v>45747</v>
          </cell>
          <cell r="CW5">
            <v>45107</v>
          </cell>
          <cell r="CX5" t="str">
            <v>Var. Int.</v>
          </cell>
          <cell r="CY5" t="str">
            <v>%</v>
          </cell>
          <cell r="CZ5" t="str">
            <v>Var. Trimestral</v>
          </cell>
          <cell r="DA5" t="str">
            <v>Var. Int.ant.</v>
          </cell>
          <cell r="DB5" t="str">
            <v>%</v>
          </cell>
        </row>
        <row r="6"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  <cell r="N6">
            <v>13</v>
          </cell>
          <cell r="O6">
            <v>14</v>
          </cell>
          <cell r="P6">
            <v>15</v>
          </cell>
          <cell r="Q6">
            <v>16</v>
          </cell>
          <cell r="R6">
            <v>17</v>
          </cell>
          <cell r="S6">
            <v>18</v>
          </cell>
          <cell r="T6">
            <v>19</v>
          </cell>
          <cell r="U6">
            <v>20</v>
          </cell>
          <cell r="V6">
            <v>21</v>
          </cell>
          <cell r="W6">
            <v>22</v>
          </cell>
          <cell r="X6">
            <v>23</v>
          </cell>
          <cell r="Y6">
            <v>24</v>
          </cell>
          <cell r="Z6">
            <v>25</v>
          </cell>
          <cell r="AA6">
            <v>26</v>
          </cell>
          <cell r="AB6">
            <v>27</v>
          </cell>
          <cell r="AC6">
            <v>28</v>
          </cell>
          <cell r="AD6">
            <v>29</v>
          </cell>
          <cell r="AE6">
            <v>30</v>
          </cell>
          <cell r="AF6">
            <v>31</v>
          </cell>
          <cell r="AG6">
            <v>32</v>
          </cell>
          <cell r="AH6">
            <v>33</v>
          </cell>
          <cell r="AI6">
            <v>34</v>
          </cell>
          <cell r="AJ6">
            <v>35</v>
          </cell>
          <cell r="AK6">
            <v>36</v>
          </cell>
          <cell r="AL6">
            <v>37</v>
          </cell>
          <cell r="AM6">
            <v>38</v>
          </cell>
          <cell r="AN6">
            <v>39</v>
          </cell>
          <cell r="AO6">
            <v>40</v>
          </cell>
          <cell r="AP6">
            <v>41</v>
          </cell>
          <cell r="AQ6">
            <v>42</v>
          </cell>
          <cell r="AR6">
            <v>43</v>
          </cell>
          <cell r="AS6">
            <v>44</v>
          </cell>
          <cell r="AT6">
            <v>45</v>
          </cell>
          <cell r="AU6">
            <v>46</v>
          </cell>
          <cell r="AV6">
            <v>47</v>
          </cell>
          <cell r="AW6">
            <v>48</v>
          </cell>
          <cell r="AX6">
            <v>49</v>
          </cell>
          <cell r="AY6">
            <v>50</v>
          </cell>
          <cell r="AZ6">
            <v>51</v>
          </cell>
          <cell r="BA6">
            <v>52</v>
          </cell>
          <cell r="BB6">
            <v>53</v>
          </cell>
          <cell r="BC6">
            <v>54</v>
          </cell>
          <cell r="BD6">
            <v>55</v>
          </cell>
          <cell r="BE6">
            <v>56</v>
          </cell>
          <cell r="BF6">
            <v>57</v>
          </cell>
          <cell r="BG6">
            <v>58</v>
          </cell>
          <cell r="BH6">
            <v>59</v>
          </cell>
          <cell r="BI6">
            <v>60</v>
          </cell>
          <cell r="BJ6">
            <v>61</v>
          </cell>
          <cell r="BK6">
            <v>62</v>
          </cell>
          <cell r="BL6">
            <v>63</v>
          </cell>
          <cell r="BM6">
            <v>64</v>
          </cell>
          <cell r="BN6">
            <v>65</v>
          </cell>
          <cell r="BO6">
            <v>66</v>
          </cell>
          <cell r="BP6">
            <v>67</v>
          </cell>
          <cell r="BQ6">
            <v>68</v>
          </cell>
          <cell r="BR6">
            <v>69</v>
          </cell>
          <cell r="BS6">
            <v>70</v>
          </cell>
          <cell r="BT6">
            <v>71</v>
          </cell>
          <cell r="BU6">
            <v>72</v>
          </cell>
          <cell r="BV6">
            <v>73</v>
          </cell>
          <cell r="BW6">
            <v>74</v>
          </cell>
          <cell r="BX6">
            <v>75</v>
          </cell>
          <cell r="BY6">
            <v>76</v>
          </cell>
          <cell r="BZ6">
            <v>77</v>
          </cell>
          <cell r="CA6">
            <v>78</v>
          </cell>
          <cell r="CB6">
            <v>79</v>
          </cell>
          <cell r="CC6">
            <v>80</v>
          </cell>
          <cell r="CD6">
            <v>81</v>
          </cell>
          <cell r="CE6">
            <v>82</v>
          </cell>
          <cell r="CF6">
            <v>83</v>
          </cell>
          <cell r="CG6">
            <v>84</v>
          </cell>
          <cell r="CH6">
            <v>85</v>
          </cell>
          <cell r="CI6">
            <v>86</v>
          </cell>
          <cell r="CJ6">
            <v>87</v>
          </cell>
          <cell r="CK6">
            <v>88</v>
          </cell>
          <cell r="CL6">
            <v>89</v>
          </cell>
          <cell r="CM6">
            <v>90</v>
          </cell>
          <cell r="CN6">
            <v>91</v>
          </cell>
        </row>
        <row r="7">
          <cell r="B7" t="str">
            <v>0001</v>
          </cell>
          <cell r="C7">
            <v>1</v>
          </cell>
          <cell r="D7" t="str">
            <v>Ingresos por intereses</v>
          </cell>
          <cell r="E7">
            <v>1179728</v>
          </cell>
          <cell r="F7">
            <v>2.7300000000000001E-2</v>
          </cell>
          <cell r="G7">
            <v>945352</v>
          </cell>
          <cell r="H7">
            <v>2.3800000000000002E-2</v>
          </cell>
          <cell r="I7">
            <v>211053</v>
          </cell>
          <cell r="J7">
            <v>2.3E-2</v>
          </cell>
          <cell r="K7">
            <v>417325</v>
          </cell>
          <cell r="L7">
            <v>2.18E-2</v>
          </cell>
          <cell r="M7">
            <v>625339</v>
          </cell>
          <cell r="N7">
            <v>2.1399999999999999E-2</v>
          </cell>
          <cell r="O7">
            <v>826975</v>
          </cell>
          <cell r="P7">
            <v>2.1000000000000001E-2</v>
          </cell>
          <cell r="Q7">
            <v>187839</v>
          </cell>
          <cell r="R7">
            <v>1.89E-2</v>
          </cell>
          <cell r="S7">
            <v>368978.94900000002</v>
          </cell>
          <cell r="T7">
            <v>1.8599999999999998E-2</v>
          </cell>
          <cell r="U7">
            <v>536485.59400000004</v>
          </cell>
          <cell r="V7">
            <v>1.7999999999999999E-2</v>
          </cell>
          <cell r="W7">
            <v>712015.005</v>
          </cell>
          <cell r="X7">
            <v>1.7999999999999999E-2</v>
          </cell>
          <cell r="Y7">
            <v>176763.177</v>
          </cell>
          <cell r="Z7">
            <v>1.8200000000000001E-2</v>
          </cell>
          <cell r="AA7">
            <v>347582.42099999997</v>
          </cell>
          <cell r="AB7">
            <v>1.77E-2</v>
          </cell>
          <cell r="AC7">
            <v>509207.88</v>
          </cell>
          <cell r="AD7">
            <v>1.72E-2</v>
          </cell>
          <cell r="AE7">
            <v>670864.76800000004</v>
          </cell>
          <cell r="AF7">
            <v>1.6799999999999999E-2</v>
          </cell>
          <cell r="AG7">
            <v>181150</v>
          </cell>
          <cell r="AH7">
            <v>1.78E-2</v>
          </cell>
          <cell r="AI7">
            <v>357638</v>
          </cell>
          <cell r="AJ7">
            <v>1.7299999999999999E-2</v>
          </cell>
          <cell r="AK7">
            <v>530258</v>
          </cell>
          <cell r="AL7">
            <v>1.6899999999999998E-2</v>
          </cell>
          <cell r="AM7">
            <v>708691</v>
          </cell>
          <cell r="AN7">
            <v>1.67E-2</v>
          </cell>
          <cell r="AO7">
            <v>176289</v>
          </cell>
          <cell r="AP7">
            <v>1.6199999999999999E-2</v>
          </cell>
          <cell r="AQ7">
            <v>350557</v>
          </cell>
          <cell r="AR7">
            <v>1.5900000000000001E-2</v>
          </cell>
          <cell r="AS7">
            <v>522691</v>
          </cell>
          <cell r="AT7">
            <v>1.5599999999999999E-2</v>
          </cell>
          <cell r="AU7">
            <v>704293</v>
          </cell>
          <cell r="AV7">
            <v>1.55E-2</v>
          </cell>
          <cell r="AW7">
            <v>172376</v>
          </cell>
          <cell r="AX7">
            <v>1.4500000000000001E-2</v>
          </cell>
          <cell r="AY7">
            <v>347082.46500000003</v>
          </cell>
          <cell r="AZ7">
            <v>1.41E-2</v>
          </cell>
          <cell r="BA7">
            <v>522747.185</v>
          </cell>
          <cell r="BB7">
            <v>1.3899999999999999E-2</v>
          </cell>
          <cell r="BC7">
            <v>703362.02500000002</v>
          </cell>
          <cell r="BD7">
            <v>1.38E-2</v>
          </cell>
          <cell r="BE7">
            <v>212050.86300000001</v>
          </cell>
          <cell r="BF7">
            <v>1.5900000000000001E-2</v>
          </cell>
          <cell r="BG7">
            <v>403273.62</v>
          </cell>
          <cell r="BH7">
            <v>1.4800000000000001E-2</v>
          </cell>
          <cell r="BI7">
            <v>585676.76199999999</v>
          </cell>
          <cell r="BJ7">
            <v>1.41E-2</v>
          </cell>
          <cell r="BK7">
            <v>763357.38</v>
          </cell>
          <cell r="BL7">
            <v>1.3599999999999999E-2</v>
          </cell>
          <cell r="BM7">
            <v>190779.321</v>
          </cell>
          <cell r="BN7">
            <v>1.3100000000000001E-2</v>
          </cell>
          <cell r="BO7">
            <v>382555.54200000002</v>
          </cell>
          <cell r="BP7">
            <v>1.2800000000000001E-2</v>
          </cell>
          <cell r="BQ7">
            <v>574007.51399999997</v>
          </cell>
          <cell r="BR7">
            <v>1.26E-2</v>
          </cell>
          <cell r="BS7">
            <v>844776.93200000003</v>
          </cell>
          <cell r="BT7">
            <v>1.38E-2</v>
          </cell>
          <cell r="BU7">
            <v>348541.408</v>
          </cell>
          <cell r="BV7">
            <v>2.2599999999999999E-2</v>
          </cell>
          <cell r="BW7">
            <v>798428.67</v>
          </cell>
          <cell r="BX7">
            <v>2.58E-2</v>
          </cell>
          <cell r="BY7">
            <v>1336450.463</v>
          </cell>
          <cell r="BZ7">
            <v>2.8799999999999999E-2</v>
          </cell>
          <cell r="CA7">
            <v>1876214.32</v>
          </cell>
          <cell r="CB7">
            <v>3.04E-2</v>
          </cell>
          <cell r="CC7">
            <v>560661.18999999994</v>
          </cell>
          <cell r="CD7">
            <v>3.7499999999999999E-2</v>
          </cell>
          <cell r="CE7">
            <v>1119745</v>
          </cell>
          <cell r="CF7">
            <v>3.73E-2</v>
          </cell>
          <cell r="CG7">
            <v>1682733.94</v>
          </cell>
          <cell r="CH7">
            <v>3.7100000000000001E-2</v>
          </cell>
          <cell r="CI7">
            <v>2212585.63</v>
          </cell>
          <cell r="CJ7">
            <v>3.6299999999999999E-2</v>
          </cell>
          <cell r="CK7">
            <v>489762.94</v>
          </cell>
          <cell r="CL7">
            <v>3.1699999999999999E-2</v>
          </cell>
          <cell r="CM7">
            <v>947883.06</v>
          </cell>
          <cell r="CN7">
            <v>3.0200000000000001E-2</v>
          </cell>
          <cell r="CS7">
            <v>947883.06</v>
          </cell>
          <cell r="CT7">
            <v>3.0200000000000001E-2</v>
          </cell>
          <cell r="CU7">
            <v>1119745</v>
          </cell>
          <cell r="CV7">
            <v>489763</v>
          </cell>
          <cell r="CW7">
            <v>798428.67</v>
          </cell>
          <cell r="CX7">
            <v>-171862</v>
          </cell>
          <cell r="CY7">
            <v>-0.153</v>
          </cell>
          <cell r="CZ7">
            <v>458120</v>
          </cell>
          <cell r="DA7">
            <v>321316</v>
          </cell>
          <cell r="DB7">
            <v>0.40200000000000002</v>
          </cell>
        </row>
        <row r="8">
          <cell r="B8" t="str">
            <v>0009</v>
          </cell>
          <cell r="C8">
            <v>5</v>
          </cell>
          <cell r="D8" t="str">
            <v>Gastos por intereses</v>
          </cell>
          <cell r="E8">
            <v>-554033</v>
          </cell>
          <cell r="F8">
            <v>-1.2800000000000001E-2</v>
          </cell>
          <cell r="G8">
            <v>-417037</v>
          </cell>
          <cell r="H8">
            <v>-1.0500000000000001E-2</v>
          </cell>
          <cell r="I8">
            <v>-76755</v>
          </cell>
          <cell r="J8">
            <v>-8.3999999999999995E-3</v>
          </cell>
          <cell r="K8">
            <v>-146266</v>
          </cell>
          <cell r="L8">
            <v>-7.6E-3</v>
          </cell>
          <cell r="M8">
            <v>-205550</v>
          </cell>
          <cell r="N8">
            <v>-7.0000000000000001E-3</v>
          </cell>
          <cell r="O8">
            <v>-262262</v>
          </cell>
          <cell r="P8">
            <v>-6.7000000000000002E-3</v>
          </cell>
          <cell r="Q8">
            <v>-45975</v>
          </cell>
          <cell r="R8">
            <v>-4.5999999999999999E-3</v>
          </cell>
          <cell r="S8">
            <v>-84232.099000000002</v>
          </cell>
          <cell r="T8">
            <v>-4.1999999999999997E-3</v>
          </cell>
          <cell r="U8">
            <v>-116307.675</v>
          </cell>
          <cell r="V8">
            <v>-3.8999999999999998E-3</v>
          </cell>
          <cell r="W8">
            <v>-154317.397</v>
          </cell>
          <cell r="X8">
            <v>-3.8999999999999998E-3</v>
          </cell>
          <cell r="Y8">
            <v>-27383.066999999999</v>
          </cell>
          <cell r="Z8">
            <v>-2.8E-3</v>
          </cell>
          <cell r="AA8">
            <v>-54791.017999999996</v>
          </cell>
          <cell r="AB8">
            <v>-2.8E-3</v>
          </cell>
          <cell r="AC8">
            <v>-87400.581999999995</v>
          </cell>
          <cell r="AD8">
            <v>-2.8999999999999998E-3</v>
          </cell>
          <cell r="AE8">
            <v>-122722.541</v>
          </cell>
          <cell r="AF8">
            <v>-3.0999999999999999E-3</v>
          </cell>
          <cell r="AG8">
            <v>-30890</v>
          </cell>
          <cell r="AH8">
            <v>-3.0000000000000001E-3</v>
          </cell>
          <cell r="AI8">
            <v>-63464</v>
          </cell>
          <cell r="AJ8">
            <v>-3.0999999999999999E-3</v>
          </cell>
          <cell r="AK8">
            <v>-98914</v>
          </cell>
          <cell r="AL8">
            <v>-3.2000000000000002E-3</v>
          </cell>
          <cell r="AM8">
            <v>-122650</v>
          </cell>
          <cell r="AN8">
            <v>-2.8999999999999998E-3</v>
          </cell>
          <cell r="AO8">
            <v>-28171</v>
          </cell>
          <cell r="AP8">
            <v>-2.5999999999999999E-3</v>
          </cell>
          <cell r="AQ8">
            <v>-56640</v>
          </cell>
          <cell r="AR8">
            <v>-2.5999999999999999E-3</v>
          </cell>
          <cell r="AS8">
            <v>-85589</v>
          </cell>
          <cell r="AT8">
            <v>-2.5999999999999999E-3</v>
          </cell>
          <cell r="AU8">
            <v>-114497</v>
          </cell>
          <cell r="AV8">
            <v>-2.5000000000000001E-3</v>
          </cell>
          <cell r="AW8">
            <v>-24720</v>
          </cell>
          <cell r="AX8">
            <v>-2.0999999999999999E-3</v>
          </cell>
          <cell r="AY8">
            <v>-49021.08</v>
          </cell>
          <cell r="AZ8">
            <v>-2E-3</v>
          </cell>
          <cell r="BA8">
            <v>-72843.027000000002</v>
          </cell>
          <cell r="BB8">
            <v>-1.9E-3</v>
          </cell>
          <cell r="BC8">
            <v>-92717.585999999996</v>
          </cell>
          <cell r="BD8">
            <v>-1.8E-3</v>
          </cell>
          <cell r="BE8">
            <v>-23524.064999999999</v>
          </cell>
          <cell r="BF8">
            <v>-1.8E-3</v>
          </cell>
          <cell r="BG8">
            <v>-43076.792999999998</v>
          </cell>
          <cell r="BH8">
            <v>-1.6000000000000001E-3</v>
          </cell>
          <cell r="BI8">
            <v>-66124.557000000001</v>
          </cell>
          <cell r="BJ8">
            <v>-1.6000000000000001E-3</v>
          </cell>
          <cell r="BK8">
            <v>-90943.138999999996</v>
          </cell>
          <cell r="BL8">
            <v>-1.6000000000000001E-3</v>
          </cell>
          <cell r="BM8">
            <v>-29579.841</v>
          </cell>
          <cell r="BN8">
            <v>-2E-3</v>
          </cell>
          <cell r="BO8">
            <v>-53719.798999999999</v>
          </cell>
          <cell r="BP8">
            <v>-1.8E-3</v>
          </cell>
          <cell r="BQ8">
            <v>-77570.301999999996</v>
          </cell>
          <cell r="BR8">
            <v>-1.6999999999999999E-3</v>
          </cell>
          <cell r="BS8">
            <v>-141898.60699999999</v>
          </cell>
          <cell r="BT8">
            <v>-2.3E-3</v>
          </cell>
          <cell r="BU8">
            <v>-140589.96100000001</v>
          </cell>
          <cell r="BV8">
            <v>-9.1000000000000004E-3</v>
          </cell>
          <cell r="BW8">
            <v>-329254.82400000002</v>
          </cell>
          <cell r="BX8">
            <v>-1.06E-2</v>
          </cell>
          <cell r="BY8">
            <v>-567715.83799999999</v>
          </cell>
          <cell r="BZ8">
            <v>-1.2200000000000001E-2</v>
          </cell>
          <cell r="CA8">
            <v>-812642.92</v>
          </cell>
          <cell r="CB8">
            <v>-1.32E-2</v>
          </cell>
          <cell r="CC8">
            <v>-255396.22</v>
          </cell>
          <cell r="CD8">
            <v>-1.7100000000000001E-2</v>
          </cell>
          <cell r="CE8">
            <v>-505768</v>
          </cell>
          <cell r="CF8">
            <v>-1.6799999999999999E-2</v>
          </cell>
          <cell r="CG8">
            <v>-757112.42</v>
          </cell>
          <cell r="CH8">
            <v>-1.67E-2</v>
          </cell>
          <cell r="CI8">
            <v>-997283.66</v>
          </cell>
          <cell r="CJ8">
            <v>-1.6400000000000001E-2</v>
          </cell>
          <cell r="CK8">
            <v>-215655.36</v>
          </cell>
          <cell r="CL8">
            <v>-1.4E-2</v>
          </cell>
          <cell r="CM8">
            <v>-407229.38</v>
          </cell>
          <cell r="CN8">
            <v>-1.2999999999999999E-2</v>
          </cell>
          <cell r="CS8">
            <v>-407229.38</v>
          </cell>
          <cell r="CT8">
            <v>-1.2999999999999999E-2</v>
          </cell>
          <cell r="CU8">
            <v>-505768</v>
          </cell>
          <cell r="CV8">
            <v>-215655</v>
          </cell>
          <cell r="CW8">
            <v>-329254.82</v>
          </cell>
          <cell r="CX8">
            <v>98539</v>
          </cell>
          <cell r="CY8">
            <v>-0.19500000000000001</v>
          </cell>
          <cell r="CZ8">
            <v>-191574</v>
          </cell>
          <cell r="DA8">
            <v>-176513</v>
          </cell>
          <cell r="DB8">
            <v>0.53600000000000003</v>
          </cell>
        </row>
        <row r="9">
          <cell r="B9" t="str">
            <v>Mi</v>
          </cell>
          <cell r="C9">
            <v>15</v>
          </cell>
          <cell r="D9" t="str">
            <v>MARGEN DE INTERESES</v>
          </cell>
          <cell r="E9">
            <v>625695</v>
          </cell>
          <cell r="F9">
            <v>1.4500000000000001E-2</v>
          </cell>
          <cell r="G9">
            <v>528315</v>
          </cell>
          <cell r="H9">
            <v>1.3299999999999999E-2</v>
          </cell>
          <cell r="I9">
            <v>134298</v>
          </cell>
          <cell r="J9">
            <v>1.46E-2</v>
          </cell>
          <cell r="K9">
            <v>271059</v>
          </cell>
          <cell r="L9">
            <v>1.4200000000000001E-2</v>
          </cell>
          <cell r="M9">
            <v>419789</v>
          </cell>
          <cell r="N9">
            <v>1.44E-2</v>
          </cell>
          <cell r="O9">
            <v>564713</v>
          </cell>
          <cell r="P9">
            <v>1.44E-2</v>
          </cell>
          <cell r="Q9">
            <v>141864</v>
          </cell>
          <cell r="R9">
            <v>1.43E-2</v>
          </cell>
          <cell r="S9">
            <v>284746.84999999998</v>
          </cell>
          <cell r="T9">
            <v>1.43E-2</v>
          </cell>
          <cell r="U9">
            <v>420177.91899999999</v>
          </cell>
          <cell r="V9">
            <v>1.41E-2</v>
          </cell>
          <cell r="W9">
            <v>557697.60800000001</v>
          </cell>
          <cell r="X9">
            <v>1.41E-2</v>
          </cell>
          <cell r="Y9">
            <v>149380.10999999999</v>
          </cell>
          <cell r="Z9">
            <v>1.54E-2</v>
          </cell>
          <cell r="AA9">
            <v>292791.40299999999</v>
          </cell>
          <cell r="AB9">
            <v>1.49E-2</v>
          </cell>
          <cell r="AC9">
            <v>421807.29800000001</v>
          </cell>
          <cell r="AD9">
            <v>1.4200000000000001E-2</v>
          </cell>
          <cell r="AE9">
            <v>548142.22699999996</v>
          </cell>
          <cell r="AF9">
            <v>1.38E-2</v>
          </cell>
          <cell r="AG9">
            <v>150260</v>
          </cell>
          <cell r="AH9">
            <v>1.4800000000000001E-2</v>
          </cell>
          <cell r="AI9">
            <v>294174</v>
          </cell>
          <cell r="AJ9">
            <v>1.4200000000000001E-2</v>
          </cell>
          <cell r="AK9">
            <v>431344</v>
          </cell>
          <cell r="AL9">
            <v>1.37E-2</v>
          </cell>
          <cell r="AM9">
            <v>586041</v>
          </cell>
          <cell r="AN9">
            <v>1.38E-2</v>
          </cell>
          <cell r="AO9">
            <v>148118</v>
          </cell>
          <cell r="AP9">
            <v>1.3599999999999999E-2</v>
          </cell>
          <cell r="AQ9">
            <v>293917</v>
          </cell>
          <cell r="AR9">
            <v>1.3299999999999999E-2</v>
          </cell>
          <cell r="AS9">
            <v>437102</v>
          </cell>
          <cell r="AT9">
            <v>1.2999999999999999E-2</v>
          </cell>
          <cell r="AU9">
            <v>589796</v>
          </cell>
          <cell r="AV9">
            <v>1.2999999999999999E-2</v>
          </cell>
          <cell r="AW9">
            <v>147656</v>
          </cell>
          <cell r="AX9">
            <v>1.24E-2</v>
          </cell>
          <cell r="AY9">
            <v>298061.38500000001</v>
          </cell>
          <cell r="AZ9">
            <v>1.21E-2</v>
          </cell>
          <cell r="BA9">
            <v>449904.158</v>
          </cell>
          <cell r="BB9">
            <v>1.2E-2</v>
          </cell>
          <cell r="BC9">
            <v>610644.43900000001</v>
          </cell>
          <cell r="BD9">
            <v>1.2E-2</v>
          </cell>
          <cell r="BE9">
            <v>188526.79800000001</v>
          </cell>
          <cell r="BF9">
            <v>1.41E-2</v>
          </cell>
          <cell r="BG9">
            <v>360196.82699999999</v>
          </cell>
          <cell r="BH9">
            <v>1.32E-2</v>
          </cell>
          <cell r="BI9">
            <v>519552.20500000002</v>
          </cell>
          <cell r="BJ9">
            <v>1.2500000000000001E-2</v>
          </cell>
          <cell r="BK9">
            <v>672414.24100000004</v>
          </cell>
          <cell r="BL9">
            <v>1.2E-2</v>
          </cell>
          <cell r="BM9">
            <v>161199.48000000001</v>
          </cell>
          <cell r="BN9">
            <v>1.11E-2</v>
          </cell>
          <cell r="BO9">
            <v>328835.74300000002</v>
          </cell>
          <cell r="BP9">
            <v>1.0999999999999999E-2</v>
          </cell>
          <cell r="BQ9">
            <v>496437.212</v>
          </cell>
          <cell r="BR9">
            <v>1.09E-2</v>
          </cell>
          <cell r="BS9">
            <v>702878.32499999995</v>
          </cell>
          <cell r="BT9">
            <v>1.15E-2</v>
          </cell>
          <cell r="BU9">
            <v>207951.44699999999</v>
          </cell>
          <cell r="BV9">
            <v>1.35E-2</v>
          </cell>
          <cell r="BW9">
            <v>469173.84600000002</v>
          </cell>
          <cell r="BX9">
            <v>1.52E-2</v>
          </cell>
          <cell r="BY9">
            <v>768734.625</v>
          </cell>
          <cell r="BZ9">
            <v>1.66E-2</v>
          </cell>
          <cell r="CA9">
            <v>1063571.3999999999</v>
          </cell>
          <cell r="CB9">
            <v>1.72E-2</v>
          </cell>
          <cell r="CC9">
            <v>305264.96999999997</v>
          </cell>
          <cell r="CD9">
            <v>2.0400000000000001E-2</v>
          </cell>
          <cell r="CE9">
            <v>613977</v>
          </cell>
          <cell r="CF9">
            <v>2.0400000000000001E-2</v>
          </cell>
          <cell r="CG9">
            <v>925621.52</v>
          </cell>
          <cell r="CH9">
            <v>2.0400000000000001E-2</v>
          </cell>
          <cell r="CI9">
            <v>1215301.97</v>
          </cell>
          <cell r="CJ9">
            <v>0.02</v>
          </cell>
          <cell r="CK9">
            <v>274107.58</v>
          </cell>
          <cell r="CL9">
            <v>1.78E-2</v>
          </cell>
          <cell r="CM9">
            <v>540653.68000000005</v>
          </cell>
          <cell r="CN9">
            <v>1.72E-2</v>
          </cell>
          <cell r="CS9">
            <v>540653.68000000005</v>
          </cell>
          <cell r="CT9">
            <v>1.72E-2</v>
          </cell>
          <cell r="CU9">
            <v>613977</v>
          </cell>
          <cell r="CV9">
            <v>274108</v>
          </cell>
          <cell r="CW9">
            <v>469173.85</v>
          </cell>
          <cell r="CX9">
            <v>-73323</v>
          </cell>
          <cell r="CY9">
            <v>-0.11899999999999999</v>
          </cell>
          <cell r="CZ9">
            <v>266546</v>
          </cell>
          <cell r="DA9">
            <v>144803</v>
          </cell>
          <cell r="DB9">
            <v>0.309</v>
          </cell>
          <cell r="DC9">
            <v>4.1000000000000002E-2</v>
          </cell>
        </row>
        <row r="10">
          <cell r="B10" t="str">
            <v>0016</v>
          </cell>
          <cell r="C10">
            <v>20</v>
          </cell>
          <cell r="D10" t="str">
            <v>Ingresos por dividendos</v>
          </cell>
          <cell r="E10">
            <v>2503</v>
          </cell>
          <cell r="F10">
            <v>1E-4</v>
          </cell>
          <cell r="G10">
            <v>3358</v>
          </cell>
          <cell r="H10">
            <v>1E-4</v>
          </cell>
          <cell r="I10">
            <v>122</v>
          </cell>
          <cell r="J10">
            <v>0</v>
          </cell>
          <cell r="K10">
            <v>1465</v>
          </cell>
          <cell r="L10">
            <v>1E-4</v>
          </cell>
          <cell r="M10">
            <v>3434</v>
          </cell>
          <cell r="N10">
            <v>1E-4</v>
          </cell>
          <cell r="O10">
            <v>3512</v>
          </cell>
          <cell r="P10">
            <v>1E-4</v>
          </cell>
          <cell r="Q10">
            <v>197</v>
          </cell>
          <cell r="R10">
            <v>0</v>
          </cell>
          <cell r="S10">
            <v>3975.3220000000001</v>
          </cell>
          <cell r="T10">
            <v>2.0000000000000001E-4</v>
          </cell>
          <cell r="U10">
            <v>4166.9040000000005</v>
          </cell>
          <cell r="V10">
            <v>1E-4</v>
          </cell>
          <cell r="W10">
            <v>4909.4809999999998</v>
          </cell>
          <cell r="X10">
            <v>1E-4</v>
          </cell>
          <cell r="Y10">
            <v>361.31200000000001</v>
          </cell>
          <cell r="Z10">
            <v>0</v>
          </cell>
          <cell r="AA10">
            <v>2343.5650000000001</v>
          </cell>
          <cell r="AB10">
            <v>1E-4</v>
          </cell>
          <cell r="AC10">
            <v>5719.95</v>
          </cell>
          <cell r="AD10">
            <v>2.0000000000000001E-4</v>
          </cell>
          <cell r="AE10">
            <v>7919.4859999999999</v>
          </cell>
          <cell r="AF10">
            <v>2.0000000000000001E-4</v>
          </cell>
          <cell r="AG10">
            <v>243</v>
          </cell>
          <cell r="AH10">
            <v>0</v>
          </cell>
          <cell r="AI10">
            <v>2654</v>
          </cell>
          <cell r="AJ10">
            <v>1E-4</v>
          </cell>
          <cell r="AK10">
            <v>5392</v>
          </cell>
          <cell r="AL10">
            <v>2.0000000000000001E-4</v>
          </cell>
          <cell r="AM10">
            <v>6622</v>
          </cell>
          <cell r="AN10">
            <v>2.0000000000000001E-4</v>
          </cell>
          <cell r="AO10">
            <v>500</v>
          </cell>
          <cell r="AP10">
            <v>0</v>
          </cell>
          <cell r="AQ10">
            <v>3139</v>
          </cell>
          <cell r="AR10">
            <v>1E-4</v>
          </cell>
          <cell r="AS10">
            <v>6097</v>
          </cell>
          <cell r="AT10">
            <v>2.0000000000000001E-4</v>
          </cell>
          <cell r="AU10">
            <v>8705</v>
          </cell>
          <cell r="AV10">
            <v>2.0000000000000001E-4</v>
          </cell>
          <cell r="AW10">
            <v>855</v>
          </cell>
          <cell r="AX10">
            <v>1E-4</v>
          </cell>
          <cell r="AY10">
            <v>2814.8240000000001</v>
          </cell>
          <cell r="AZ10">
            <v>1E-4</v>
          </cell>
          <cell r="BA10">
            <v>5922.06</v>
          </cell>
          <cell r="BB10">
            <v>2.0000000000000001E-4</v>
          </cell>
          <cell r="BC10">
            <v>8877.7849999999999</v>
          </cell>
          <cell r="BD10">
            <v>2.0000000000000001E-4</v>
          </cell>
          <cell r="BE10">
            <v>463.11</v>
          </cell>
          <cell r="BF10">
            <v>0</v>
          </cell>
          <cell r="BG10">
            <v>1005.112</v>
          </cell>
          <cell r="BH10">
            <v>0</v>
          </cell>
          <cell r="BI10">
            <v>2670.174</v>
          </cell>
          <cell r="BJ10">
            <v>1E-4</v>
          </cell>
          <cell r="BK10">
            <v>3924.88</v>
          </cell>
          <cell r="BL10">
            <v>1E-4</v>
          </cell>
          <cell r="BM10">
            <v>856.44100000000003</v>
          </cell>
          <cell r="BN10">
            <v>1E-4</v>
          </cell>
          <cell r="BO10">
            <v>2188.3679999999999</v>
          </cell>
          <cell r="BP10">
            <v>1E-4</v>
          </cell>
          <cell r="BQ10">
            <v>3117.893</v>
          </cell>
          <cell r="BR10">
            <v>1E-4</v>
          </cell>
          <cell r="BS10">
            <v>3778.4470000000001</v>
          </cell>
          <cell r="BT10">
            <v>1E-4</v>
          </cell>
          <cell r="BU10">
            <v>912.13</v>
          </cell>
          <cell r="BV10">
            <v>1E-4</v>
          </cell>
          <cell r="BW10">
            <v>2074.9459999999999</v>
          </cell>
          <cell r="BX10">
            <v>1E-4</v>
          </cell>
          <cell r="BY10">
            <v>3492.0309999999999</v>
          </cell>
          <cell r="BZ10">
            <v>1E-4</v>
          </cell>
          <cell r="CA10">
            <v>4723.8900000000003</v>
          </cell>
          <cell r="CB10">
            <v>1E-4</v>
          </cell>
          <cell r="CC10">
            <v>923.41</v>
          </cell>
          <cell r="CD10">
            <v>1E-4</v>
          </cell>
          <cell r="CE10">
            <v>2735</v>
          </cell>
          <cell r="CF10">
            <v>1E-4</v>
          </cell>
          <cell r="CG10">
            <v>4093.52</v>
          </cell>
          <cell r="CH10">
            <v>1E-4</v>
          </cell>
          <cell r="CI10">
            <v>5488.2</v>
          </cell>
          <cell r="CJ10">
            <v>1E-4</v>
          </cell>
          <cell r="CK10">
            <v>2125.38</v>
          </cell>
          <cell r="CL10">
            <v>1E-4</v>
          </cell>
          <cell r="CM10">
            <v>4216.28</v>
          </cell>
          <cell r="CN10">
            <v>1E-4</v>
          </cell>
          <cell r="CS10">
            <v>4216.28</v>
          </cell>
          <cell r="CT10">
            <v>1E-4</v>
          </cell>
          <cell r="CU10">
            <v>2735</v>
          </cell>
          <cell r="CV10">
            <v>2125</v>
          </cell>
          <cell r="CW10">
            <v>2074.9499999999998</v>
          </cell>
          <cell r="CX10">
            <v>1481</v>
          </cell>
          <cell r="CY10">
            <v>0.54200000000000004</v>
          </cell>
          <cell r="CZ10">
            <v>2091</v>
          </cell>
          <cell r="DA10">
            <v>660</v>
          </cell>
          <cell r="DB10">
            <v>0.318</v>
          </cell>
        </row>
        <row r="11">
          <cell r="B11" t="str">
            <v>COMNET</v>
          </cell>
          <cell r="D11" t="str">
            <v>Comisiones netas</v>
          </cell>
          <cell r="E11">
            <v>269887</v>
          </cell>
          <cell r="F11">
            <v>6.1999999999999998E-3</v>
          </cell>
          <cell r="G11">
            <v>282166</v>
          </cell>
          <cell r="H11">
            <v>7.1000000000000004E-3</v>
          </cell>
          <cell r="I11">
            <v>63952</v>
          </cell>
          <cell r="J11">
            <v>7.0000000000000001E-3</v>
          </cell>
          <cell r="K11">
            <v>132307</v>
          </cell>
          <cell r="L11">
            <v>6.8999999999999999E-3</v>
          </cell>
          <cell r="M11">
            <v>196826</v>
          </cell>
          <cell r="N11">
            <v>6.7000000000000002E-3</v>
          </cell>
          <cell r="O11">
            <v>262954</v>
          </cell>
          <cell r="P11">
            <v>6.7000000000000002E-3</v>
          </cell>
          <cell r="Q11">
            <v>62458</v>
          </cell>
          <cell r="R11">
            <v>6.3E-3</v>
          </cell>
          <cell r="S11">
            <v>127672.13499999999</v>
          </cell>
          <cell r="T11">
            <v>6.4000000000000003E-3</v>
          </cell>
          <cell r="U11">
            <v>190915.552</v>
          </cell>
          <cell r="V11">
            <v>6.4000000000000003E-3</v>
          </cell>
          <cell r="W11">
            <v>261451.94099999999</v>
          </cell>
          <cell r="X11">
            <v>6.6E-3</v>
          </cell>
          <cell r="Y11">
            <v>61565.646999999997</v>
          </cell>
          <cell r="Z11">
            <v>6.3E-3</v>
          </cell>
          <cell r="AA11">
            <v>130591.84600000001</v>
          </cell>
          <cell r="AB11">
            <v>6.7000000000000002E-3</v>
          </cell>
          <cell r="AC11">
            <v>195226.24799999999</v>
          </cell>
          <cell r="AD11">
            <v>6.6E-3</v>
          </cell>
          <cell r="AE11">
            <v>267092.97499999998</v>
          </cell>
          <cell r="AF11">
            <v>6.7000000000000002E-3</v>
          </cell>
          <cell r="AG11">
            <v>66679</v>
          </cell>
          <cell r="AH11">
            <v>6.6E-3</v>
          </cell>
          <cell r="AI11">
            <v>132531</v>
          </cell>
          <cell r="AJ11">
            <v>6.4000000000000003E-3</v>
          </cell>
          <cell r="AK11">
            <v>196065</v>
          </cell>
          <cell r="AL11">
            <v>6.1999999999999998E-3</v>
          </cell>
          <cell r="AM11">
            <v>261692</v>
          </cell>
          <cell r="AN11">
            <v>6.1999999999999998E-3</v>
          </cell>
          <cell r="AO11">
            <v>61051</v>
          </cell>
          <cell r="AP11">
            <v>5.5999999999999999E-3</v>
          </cell>
          <cell r="AQ11">
            <v>122148</v>
          </cell>
          <cell r="AR11">
            <v>5.4999999999999997E-3</v>
          </cell>
          <cell r="AS11">
            <v>183024</v>
          </cell>
          <cell r="AT11">
            <v>5.4999999999999997E-3</v>
          </cell>
          <cell r="AU11">
            <v>245260</v>
          </cell>
          <cell r="AV11">
            <v>5.4000000000000003E-3</v>
          </cell>
          <cell r="AW11">
            <v>63322</v>
          </cell>
          <cell r="AX11">
            <v>5.3E-3</v>
          </cell>
          <cell r="AY11">
            <v>114709.52</v>
          </cell>
          <cell r="AZ11">
            <v>4.7000000000000002E-3</v>
          </cell>
          <cell r="BA11">
            <v>169534.72700000001</v>
          </cell>
          <cell r="BB11">
            <v>4.4999999999999997E-3</v>
          </cell>
          <cell r="BC11">
            <v>224983.758</v>
          </cell>
          <cell r="BD11">
            <v>4.4000000000000003E-3</v>
          </cell>
          <cell r="BE11">
            <v>54368.110999999997</v>
          </cell>
          <cell r="BF11">
            <v>4.1000000000000003E-3</v>
          </cell>
          <cell r="BG11">
            <v>109316.57</v>
          </cell>
          <cell r="BH11">
            <v>4.0000000000000001E-3</v>
          </cell>
          <cell r="BI11">
            <v>165889.55900000001</v>
          </cell>
          <cell r="BJ11">
            <v>4.0000000000000001E-3</v>
          </cell>
          <cell r="BK11">
            <v>224602.04800000001</v>
          </cell>
          <cell r="BL11">
            <v>4.0000000000000001E-3</v>
          </cell>
          <cell r="BM11">
            <v>67276.879000000001</v>
          </cell>
          <cell r="BN11">
            <v>4.5999999999999999E-3</v>
          </cell>
          <cell r="BO11">
            <v>134903.26800000001</v>
          </cell>
          <cell r="BP11">
            <v>4.4999999999999997E-3</v>
          </cell>
          <cell r="BQ11">
            <v>198397.88</v>
          </cell>
          <cell r="BR11">
            <v>4.4000000000000003E-3</v>
          </cell>
          <cell r="BS11">
            <v>264011.35700000002</v>
          </cell>
          <cell r="BT11">
            <v>4.3E-3</v>
          </cell>
          <cell r="BU11">
            <v>70100.514999999999</v>
          </cell>
          <cell r="BV11">
            <v>4.4999999999999997E-3</v>
          </cell>
          <cell r="BW11">
            <v>135836.75</v>
          </cell>
          <cell r="BX11">
            <v>4.4000000000000003E-3</v>
          </cell>
          <cell r="BY11">
            <v>201745.73699999999</v>
          </cell>
          <cell r="BZ11">
            <v>4.3E-3</v>
          </cell>
          <cell r="CA11">
            <v>271478.03000000003</v>
          </cell>
          <cell r="CB11">
            <v>4.4000000000000003E-3</v>
          </cell>
          <cell r="CC11">
            <v>68052.61</v>
          </cell>
          <cell r="CD11">
            <v>4.5999999999999999E-3</v>
          </cell>
          <cell r="CE11">
            <v>150197</v>
          </cell>
          <cell r="CF11">
            <v>5.0000000000000001E-3</v>
          </cell>
          <cell r="CG11">
            <v>230491.32</v>
          </cell>
          <cell r="CH11">
            <v>5.1000000000000004E-3</v>
          </cell>
          <cell r="CI11">
            <v>308137.84000000003</v>
          </cell>
          <cell r="CJ11">
            <v>5.1000000000000004E-3</v>
          </cell>
          <cell r="CK11">
            <v>85428.82</v>
          </cell>
          <cell r="CL11">
            <v>5.4999999999999997E-3</v>
          </cell>
          <cell r="CM11">
            <v>167944.36</v>
          </cell>
          <cell r="CN11">
            <v>5.4000000000000003E-3</v>
          </cell>
          <cell r="CS11">
            <v>167944.36</v>
          </cell>
          <cell r="CT11">
            <v>5.4000000000000003E-3</v>
          </cell>
          <cell r="CU11">
            <v>150197</v>
          </cell>
          <cell r="CV11">
            <v>85429</v>
          </cell>
          <cell r="CW11">
            <v>135836.75</v>
          </cell>
          <cell r="CX11">
            <v>17747</v>
          </cell>
          <cell r="CY11">
            <v>0.11799999999999999</v>
          </cell>
          <cell r="CZ11">
            <v>82515</v>
          </cell>
          <cell r="DA11">
            <v>14360</v>
          </cell>
          <cell r="DB11">
            <v>0.106</v>
          </cell>
          <cell r="DC11">
            <v>0.12587965536409099</v>
          </cell>
        </row>
        <row r="12">
          <cell r="B12" t="str">
            <v>0020</v>
          </cell>
          <cell r="C12">
            <v>30</v>
          </cell>
          <cell r="D12" t="str">
            <v>Ingresos por comisiones</v>
          </cell>
          <cell r="E12">
            <v>295477</v>
          </cell>
          <cell r="F12">
            <v>6.7999999999999996E-3</v>
          </cell>
          <cell r="G12">
            <v>305847</v>
          </cell>
          <cell r="H12">
            <v>7.7000000000000002E-3</v>
          </cell>
          <cell r="I12">
            <v>66893</v>
          </cell>
          <cell r="J12">
            <v>7.3000000000000001E-3</v>
          </cell>
          <cell r="K12">
            <v>138842</v>
          </cell>
          <cell r="L12">
            <v>7.3000000000000001E-3</v>
          </cell>
          <cell r="M12">
            <v>207120</v>
          </cell>
          <cell r="N12">
            <v>7.1000000000000004E-3</v>
          </cell>
          <cell r="O12">
            <v>277740</v>
          </cell>
          <cell r="P12">
            <v>7.1000000000000004E-3</v>
          </cell>
          <cell r="Q12">
            <v>65874</v>
          </cell>
          <cell r="R12">
            <v>6.6E-3</v>
          </cell>
          <cell r="S12">
            <v>135109.655</v>
          </cell>
          <cell r="T12">
            <v>6.7999999999999996E-3</v>
          </cell>
          <cell r="U12">
            <v>203969.03400000001</v>
          </cell>
          <cell r="V12">
            <v>6.8999999999999999E-3</v>
          </cell>
          <cell r="W12">
            <v>278696.36800000002</v>
          </cell>
          <cell r="X12">
            <v>7.0000000000000001E-3</v>
          </cell>
          <cell r="Y12">
            <v>66485.315000000002</v>
          </cell>
          <cell r="Z12">
            <v>6.7999999999999996E-3</v>
          </cell>
          <cell r="AA12">
            <v>141106.63399999999</v>
          </cell>
          <cell r="AB12">
            <v>7.1999999999999998E-3</v>
          </cell>
          <cell r="AC12">
            <v>210650.18700000001</v>
          </cell>
          <cell r="AD12">
            <v>7.1000000000000004E-3</v>
          </cell>
          <cell r="AE12">
            <v>290338.70400000003</v>
          </cell>
          <cell r="AF12">
            <v>7.3000000000000001E-3</v>
          </cell>
          <cell r="AG12">
            <v>70117</v>
          </cell>
          <cell r="AH12">
            <v>6.8999999999999999E-3</v>
          </cell>
          <cell r="AI12">
            <v>143288</v>
          </cell>
          <cell r="AJ12">
            <v>6.8999999999999999E-3</v>
          </cell>
          <cell r="AK12">
            <v>212500</v>
          </cell>
          <cell r="AL12">
            <v>6.7999999999999996E-3</v>
          </cell>
          <cell r="AM12">
            <v>286152</v>
          </cell>
          <cell r="AN12">
            <v>6.7000000000000002E-3</v>
          </cell>
          <cell r="AO12">
            <v>67409</v>
          </cell>
          <cell r="AP12">
            <v>6.1999999999999998E-3</v>
          </cell>
          <cell r="AQ12">
            <v>136334</v>
          </cell>
          <cell r="AR12">
            <v>6.1999999999999998E-3</v>
          </cell>
          <cell r="AS12">
            <v>205005</v>
          </cell>
          <cell r="AT12">
            <v>6.1000000000000004E-3</v>
          </cell>
          <cell r="AU12">
            <v>275453</v>
          </cell>
          <cell r="AV12">
            <v>6.1000000000000004E-3</v>
          </cell>
          <cell r="AW12">
            <v>69966</v>
          </cell>
          <cell r="AX12">
            <v>5.8999999999999999E-3</v>
          </cell>
          <cell r="AY12">
            <v>128479.62300000001</v>
          </cell>
          <cell r="AZ12">
            <v>5.1999999999999998E-3</v>
          </cell>
          <cell r="BA12">
            <v>193152.16200000001</v>
          </cell>
          <cell r="BB12">
            <v>5.1000000000000004E-3</v>
          </cell>
          <cell r="BC12">
            <v>259615.777</v>
          </cell>
          <cell r="BD12">
            <v>5.1000000000000004E-3</v>
          </cell>
          <cell r="BE12">
            <v>63469.285000000003</v>
          </cell>
          <cell r="BF12">
            <v>4.7000000000000002E-3</v>
          </cell>
          <cell r="BG12">
            <v>127917.01</v>
          </cell>
          <cell r="BH12">
            <v>4.7000000000000002E-3</v>
          </cell>
          <cell r="BI12">
            <v>196274.84400000001</v>
          </cell>
          <cell r="BJ12">
            <v>4.7000000000000002E-3</v>
          </cell>
          <cell r="BK12">
            <v>268534.02799999999</v>
          </cell>
          <cell r="BL12">
            <v>4.7999999999999996E-3</v>
          </cell>
          <cell r="BM12">
            <v>78258.986000000004</v>
          </cell>
          <cell r="BN12">
            <v>5.4000000000000003E-3</v>
          </cell>
          <cell r="BO12">
            <v>158535.5</v>
          </cell>
          <cell r="BP12">
            <v>5.3E-3</v>
          </cell>
          <cell r="BQ12">
            <v>234175.715</v>
          </cell>
          <cell r="BR12">
            <v>5.1000000000000004E-3</v>
          </cell>
          <cell r="BS12">
            <v>313950.23100000003</v>
          </cell>
          <cell r="BT12">
            <v>5.1000000000000004E-3</v>
          </cell>
          <cell r="BU12">
            <v>81762.845000000001</v>
          </cell>
          <cell r="BV12">
            <v>5.3E-3</v>
          </cell>
          <cell r="BW12">
            <v>159406.55300000001</v>
          </cell>
          <cell r="BX12">
            <v>5.1000000000000004E-3</v>
          </cell>
          <cell r="BY12">
            <v>238124.75700000001</v>
          </cell>
          <cell r="BZ12">
            <v>5.1000000000000004E-3</v>
          </cell>
          <cell r="CA12">
            <v>321123.84999999998</v>
          </cell>
          <cell r="CB12">
            <v>5.1999999999999998E-3</v>
          </cell>
          <cell r="CC12">
            <v>77753.66</v>
          </cell>
          <cell r="CD12">
            <v>5.1999999999999998E-3</v>
          </cell>
          <cell r="CE12">
            <v>170284</v>
          </cell>
          <cell r="CF12">
            <v>5.7000000000000002E-3</v>
          </cell>
          <cell r="CG12">
            <v>261657.53</v>
          </cell>
          <cell r="CH12">
            <v>5.7999999999999996E-3</v>
          </cell>
          <cell r="CI12">
            <v>352881.46</v>
          </cell>
          <cell r="CJ12">
            <v>5.7999999999999996E-3</v>
          </cell>
          <cell r="CK12">
            <v>95975.79</v>
          </cell>
          <cell r="CL12">
            <v>6.1999999999999998E-3</v>
          </cell>
          <cell r="CM12">
            <v>189788.84</v>
          </cell>
          <cell r="CN12">
            <v>6.1000000000000004E-3</v>
          </cell>
          <cell r="CS12">
            <v>189788.84</v>
          </cell>
          <cell r="CT12">
            <v>6.1000000000000004E-3</v>
          </cell>
          <cell r="CU12">
            <v>170284</v>
          </cell>
          <cell r="CV12">
            <v>95976</v>
          </cell>
          <cell r="CW12">
            <v>159406.54999999999</v>
          </cell>
          <cell r="CX12">
            <v>19505</v>
          </cell>
          <cell r="CY12">
            <v>0.115</v>
          </cell>
          <cell r="CZ12">
            <v>93813</v>
          </cell>
          <cell r="DA12">
            <v>10877</v>
          </cell>
          <cell r="DB12">
            <v>6.8000000000000005E-2</v>
          </cell>
        </row>
        <row r="13">
          <cell r="B13" t="str">
            <v>0021</v>
          </cell>
          <cell r="C13">
            <v>35</v>
          </cell>
          <cell r="D13" t="str">
            <v>Gastos por comisiones</v>
          </cell>
          <cell r="E13">
            <v>-25590</v>
          </cell>
          <cell r="F13">
            <v>-5.9999999999999995E-4</v>
          </cell>
          <cell r="G13">
            <v>-23681</v>
          </cell>
          <cell r="H13">
            <v>-5.9999999999999995E-4</v>
          </cell>
          <cell r="I13">
            <v>-2941</v>
          </cell>
          <cell r="J13">
            <v>-2.9999999999999997E-4</v>
          </cell>
          <cell r="K13">
            <v>-6535</v>
          </cell>
          <cell r="L13">
            <v>-2.9999999999999997E-4</v>
          </cell>
          <cell r="M13">
            <v>-10294</v>
          </cell>
          <cell r="N13">
            <v>-4.0000000000000002E-4</v>
          </cell>
          <cell r="O13">
            <v>-14786</v>
          </cell>
          <cell r="P13">
            <v>-4.0000000000000002E-4</v>
          </cell>
          <cell r="Q13">
            <v>-3416</v>
          </cell>
          <cell r="R13">
            <v>-2.9999999999999997E-4</v>
          </cell>
          <cell r="S13">
            <v>-7437.52</v>
          </cell>
          <cell r="T13">
            <v>-4.0000000000000002E-4</v>
          </cell>
          <cell r="U13">
            <v>-13053.482</v>
          </cell>
          <cell r="V13">
            <v>-4.0000000000000002E-4</v>
          </cell>
          <cell r="W13">
            <v>-17244.427</v>
          </cell>
          <cell r="X13">
            <v>-4.0000000000000002E-4</v>
          </cell>
          <cell r="Y13">
            <v>-4919.6679999999997</v>
          </cell>
          <cell r="Z13">
            <v>-5.0000000000000001E-4</v>
          </cell>
          <cell r="AA13">
            <v>-10514.788</v>
          </cell>
          <cell r="AB13">
            <v>-5.0000000000000001E-4</v>
          </cell>
          <cell r="AC13">
            <v>-15423.939</v>
          </cell>
          <cell r="AD13">
            <v>-5.0000000000000001E-4</v>
          </cell>
          <cell r="AE13">
            <v>-23245.728999999999</v>
          </cell>
          <cell r="AF13">
            <v>-5.9999999999999995E-4</v>
          </cell>
          <cell r="AG13">
            <v>-3438</v>
          </cell>
          <cell r="AH13">
            <v>-2.9999999999999997E-4</v>
          </cell>
          <cell r="AI13">
            <v>-10757</v>
          </cell>
          <cell r="AJ13">
            <v>-5.0000000000000001E-4</v>
          </cell>
          <cell r="AK13">
            <v>-16435</v>
          </cell>
          <cell r="AL13">
            <v>-5.0000000000000001E-4</v>
          </cell>
          <cell r="AM13">
            <v>-24460</v>
          </cell>
          <cell r="AN13">
            <v>-5.9999999999999995E-4</v>
          </cell>
          <cell r="AO13">
            <v>-6358</v>
          </cell>
          <cell r="AP13">
            <v>-5.9999999999999995E-4</v>
          </cell>
          <cell r="AQ13">
            <v>-14186</v>
          </cell>
          <cell r="AR13">
            <v>-5.9999999999999995E-4</v>
          </cell>
          <cell r="AS13">
            <v>-21981</v>
          </cell>
          <cell r="AT13">
            <v>-6.9999999999999999E-4</v>
          </cell>
          <cell r="AU13">
            <v>-30193</v>
          </cell>
          <cell r="AV13">
            <v>-6.9999999999999999E-4</v>
          </cell>
          <cell r="AW13">
            <v>-6644</v>
          </cell>
          <cell r="AX13">
            <v>-5.9999999999999995E-4</v>
          </cell>
          <cell r="AY13">
            <v>-13770.102999999999</v>
          </cell>
          <cell r="AZ13">
            <v>-5.9999999999999995E-4</v>
          </cell>
          <cell r="BA13">
            <v>-23617.435000000001</v>
          </cell>
          <cell r="BB13">
            <v>-5.9999999999999995E-4</v>
          </cell>
          <cell r="BC13">
            <v>-34632.019</v>
          </cell>
          <cell r="BD13">
            <v>-6.9999999999999999E-4</v>
          </cell>
          <cell r="BE13">
            <v>-9101.1740000000009</v>
          </cell>
          <cell r="BF13">
            <v>-6.9999999999999999E-4</v>
          </cell>
          <cell r="BG13">
            <v>-18600.439999999999</v>
          </cell>
          <cell r="BH13">
            <v>-6.9999999999999999E-4</v>
          </cell>
          <cell r="BI13">
            <v>-30385.285</v>
          </cell>
          <cell r="BJ13">
            <v>-6.9999999999999999E-4</v>
          </cell>
          <cell r="BK13">
            <v>-43931.98</v>
          </cell>
          <cell r="BL13">
            <v>-8.0000000000000004E-4</v>
          </cell>
          <cell r="BM13">
            <v>-10982.107</v>
          </cell>
          <cell r="BN13">
            <v>-8.0000000000000004E-4</v>
          </cell>
          <cell r="BO13">
            <v>-23632.232</v>
          </cell>
          <cell r="BP13">
            <v>-8.0000000000000004E-4</v>
          </cell>
          <cell r="BQ13">
            <v>-35777.834999999999</v>
          </cell>
          <cell r="BR13">
            <v>-8.0000000000000004E-4</v>
          </cell>
          <cell r="BS13">
            <v>-49938.874000000003</v>
          </cell>
          <cell r="BT13">
            <v>-8.0000000000000004E-4</v>
          </cell>
          <cell r="BU13">
            <v>-11662.33</v>
          </cell>
          <cell r="BV13">
            <v>-8.0000000000000004E-4</v>
          </cell>
          <cell r="BW13">
            <v>-23569.803</v>
          </cell>
          <cell r="BX13">
            <v>-8.0000000000000004E-4</v>
          </cell>
          <cell r="BY13">
            <v>-36379.019999999997</v>
          </cell>
          <cell r="BZ13">
            <v>-8.0000000000000004E-4</v>
          </cell>
          <cell r="CA13">
            <v>-49645.82</v>
          </cell>
          <cell r="CB13">
            <v>-8.0000000000000004E-4</v>
          </cell>
          <cell r="CC13">
            <v>-9701.0499999999993</v>
          </cell>
          <cell r="CD13">
            <v>-5.9999999999999995E-4</v>
          </cell>
          <cell r="CE13">
            <v>-20087</v>
          </cell>
          <cell r="CF13">
            <v>-6.9999999999999999E-4</v>
          </cell>
          <cell r="CG13">
            <v>-31166.21</v>
          </cell>
          <cell r="CH13">
            <v>-6.9999999999999999E-4</v>
          </cell>
          <cell r="CI13">
            <v>-44743.62</v>
          </cell>
          <cell r="CJ13">
            <v>-6.9999999999999999E-4</v>
          </cell>
          <cell r="CK13">
            <v>-10546.97</v>
          </cell>
          <cell r="CL13">
            <v>-6.9999999999999999E-4</v>
          </cell>
          <cell r="CM13">
            <v>-21844.48</v>
          </cell>
          <cell r="CN13">
            <v>-6.9999999999999999E-4</v>
          </cell>
          <cell r="CS13">
            <v>-21844.48</v>
          </cell>
          <cell r="CT13">
            <v>-6.9999999999999999E-4</v>
          </cell>
          <cell r="CU13">
            <v>-20087</v>
          </cell>
          <cell r="CV13">
            <v>-10547</v>
          </cell>
          <cell r="CW13">
            <v>-23569.8</v>
          </cell>
          <cell r="CX13">
            <v>-1757</v>
          </cell>
          <cell r="CY13">
            <v>8.6999999999999994E-2</v>
          </cell>
          <cell r="CZ13">
            <v>-11297</v>
          </cell>
          <cell r="DA13">
            <v>3483</v>
          </cell>
          <cell r="DB13">
            <v>-0.14799999999999999</v>
          </cell>
        </row>
        <row r="14">
          <cell r="B14" t="str">
            <v>0033</v>
          </cell>
          <cell r="C14">
            <v>50</v>
          </cell>
          <cell r="D14" t="str">
            <v>Diferencias de cambio</v>
          </cell>
          <cell r="E14">
            <v>1795</v>
          </cell>
          <cell r="F14">
            <v>0</v>
          </cell>
          <cell r="G14">
            <v>2341</v>
          </cell>
          <cell r="H14">
            <v>1E-4</v>
          </cell>
          <cell r="I14">
            <v>1643</v>
          </cell>
          <cell r="J14">
            <v>2.0000000000000001E-4</v>
          </cell>
          <cell r="K14">
            <v>2273</v>
          </cell>
          <cell r="L14">
            <v>1E-4</v>
          </cell>
          <cell r="M14">
            <v>2909</v>
          </cell>
          <cell r="N14">
            <v>1E-4</v>
          </cell>
          <cell r="O14">
            <v>3752</v>
          </cell>
          <cell r="P14">
            <v>1E-4</v>
          </cell>
          <cell r="Q14">
            <v>484</v>
          </cell>
          <cell r="R14">
            <v>0</v>
          </cell>
          <cell r="S14">
            <v>1223.482</v>
          </cell>
          <cell r="T14">
            <v>1E-4</v>
          </cell>
          <cell r="U14">
            <v>1803.693</v>
          </cell>
          <cell r="V14">
            <v>1E-4</v>
          </cell>
          <cell r="W14">
            <v>2764.248</v>
          </cell>
          <cell r="X14">
            <v>1E-4</v>
          </cell>
          <cell r="Y14">
            <v>848.577</v>
          </cell>
          <cell r="Z14">
            <v>1E-4</v>
          </cell>
          <cell r="AA14">
            <v>1009.376</v>
          </cell>
          <cell r="AB14">
            <v>1E-4</v>
          </cell>
          <cell r="AC14">
            <v>1751.6410000000001</v>
          </cell>
          <cell r="AD14">
            <v>1E-4</v>
          </cell>
          <cell r="AE14">
            <v>2123.6370000000002</v>
          </cell>
          <cell r="AF14">
            <v>1E-4</v>
          </cell>
          <cell r="AG14">
            <v>492</v>
          </cell>
          <cell r="AH14">
            <v>0</v>
          </cell>
          <cell r="AI14">
            <v>768</v>
          </cell>
          <cell r="AJ14">
            <v>0</v>
          </cell>
          <cell r="AK14">
            <v>1302</v>
          </cell>
          <cell r="AL14">
            <v>0</v>
          </cell>
          <cell r="AM14">
            <v>1535</v>
          </cell>
          <cell r="AN14">
            <v>0</v>
          </cell>
          <cell r="AO14">
            <v>959</v>
          </cell>
          <cell r="AP14">
            <v>1E-4</v>
          </cell>
          <cell r="AQ14">
            <v>1144</v>
          </cell>
          <cell r="AR14">
            <v>1E-4</v>
          </cell>
          <cell r="AS14">
            <v>1798</v>
          </cell>
          <cell r="AT14">
            <v>1E-4</v>
          </cell>
          <cell r="AU14">
            <v>3160</v>
          </cell>
          <cell r="AV14">
            <v>1E-4</v>
          </cell>
          <cell r="AW14">
            <v>-243</v>
          </cell>
          <cell r="AX14">
            <v>0</v>
          </cell>
          <cell r="AY14">
            <v>418.565</v>
          </cell>
          <cell r="AZ14">
            <v>0</v>
          </cell>
          <cell r="BA14">
            <v>1074.2159999999999</v>
          </cell>
          <cell r="BB14">
            <v>0</v>
          </cell>
          <cell r="BC14">
            <v>1530.223</v>
          </cell>
          <cell r="BD14">
            <v>0</v>
          </cell>
          <cell r="BE14">
            <v>883.04899999999998</v>
          </cell>
          <cell r="BF14">
            <v>1E-4</v>
          </cell>
          <cell r="BG14">
            <v>1495.0050000000001</v>
          </cell>
          <cell r="BH14">
            <v>1E-4</v>
          </cell>
          <cell r="BI14">
            <v>2363.7150000000001</v>
          </cell>
          <cell r="BJ14">
            <v>1E-4</v>
          </cell>
          <cell r="BK14">
            <v>3816.614</v>
          </cell>
          <cell r="BL14">
            <v>1E-4</v>
          </cell>
          <cell r="BM14">
            <v>1032.808</v>
          </cell>
          <cell r="BN14">
            <v>1E-4</v>
          </cell>
          <cell r="BO14">
            <v>3629.3629999999998</v>
          </cell>
          <cell r="BP14">
            <v>1E-4</v>
          </cell>
          <cell r="BQ14">
            <v>8854.0390000000007</v>
          </cell>
          <cell r="BR14">
            <v>2.0000000000000001E-4</v>
          </cell>
          <cell r="BS14">
            <v>6466.06</v>
          </cell>
          <cell r="BT14">
            <v>1E-4</v>
          </cell>
          <cell r="BU14">
            <v>887.94299999999998</v>
          </cell>
          <cell r="BV14">
            <v>1E-4</v>
          </cell>
          <cell r="BW14">
            <v>504.94299999999998</v>
          </cell>
          <cell r="BX14">
            <v>0</v>
          </cell>
          <cell r="BY14">
            <v>809.08500000000004</v>
          </cell>
          <cell r="BZ14">
            <v>0</v>
          </cell>
          <cell r="CA14">
            <v>1159.76</v>
          </cell>
          <cell r="CB14">
            <v>0</v>
          </cell>
          <cell r="CC14">
            <v>183.76</v>
          </cell>
          <cell r="CD14">
            <v>0</v>
          </cell>
          <cell r="CE14">
            <v>919</v>
          </cell>
          <cell r="CF14">
            <v>0</v>
          </cell>
          <cell r="CG14">
            <v>1374.54</v>
          </cell>
          <cell r="CH14">
            <v>0</v>
          </cell>
          <cell r="CI14">
            <v>1823.98</v>
          </cell>
          <cell r="CJ14">
            <v>0</v>
          </cell>
          <cell r="CK14">
            <v>163.22</v>
          </cell>
          <cell r="CL14">
            <v>0</v>
          </cell>
          <cell r="CM14">
            <v>2194.0700000000002</v>
          </cell>
          <cell r="CN14">
            <v>1E-4</v>
          </cell>
          <cell r="CS14">
            <v>2194.0700000000002</v>
          </cell>
          <cell r="CT14">
            <v>1E-4</v>
          </cell>
          <cell r="CU14">
            <v>919</v>
          </cell>
          <cell r="CV14">
            <v>163</v>
          </cell>
          <cell r="CW14">
            <v>504.94</v>
          </cell>
          <cell r="CX14">
            <v>1275</v>
          </cell>
          <cell r="CY14">
            <v>1.387</v>
          </cell>
          <cell r="CZ14">
            <v>2031</v>
          </cell>
          <cell r="DA14">
            <v>414</v>
          </cell>
          <cell r="DB14">
            <v>0.82</v>
          </cell>
        </row>
        <row r="15">
          <cell r="B15" t="str">
            <v>0165</v>
          </cell>
          <cell r="C15">
            <v>25</v>
          </cell>
          <cell r="D15" t="str">
            <v>Resultados entidades valoradas por el metodo de la participación</v>
          </cell>
          <cell r="E15">
            <v>9386</v>
          </cell>
          <cell r="F15">
            <v>2.0000000000000001E-4</v>
          </cell>
          <cell r="G15">
            <v>14332</v>
          </cell>
          <cell r="H15">
            <v>4.0000000000000002E-4</v>
          </cell>
          <cell r="I15">
            <v>3491</v>
          </cell>
          <cell r="J15">
            <v>4.0000000000000002E-4</v>
          </cell>
          <cell r="K15">
            <v>8010</v>
          </cell>
          <cell r="L15">
            <v>4.0000000000000002E-4</v>
          </cell>
          <cell r="M15">
            <v>13014</v>
          </cell>
          <cell r="N15">
            <v>4.0000000000000002E-4</v>
          </cell>
          <cell r="O15">
            <v>17248</v>
          </cell>
          <cell r="P15">
            <v>4.0000000000000002E-4</v>
          </cell>
          <cell r="Q15">
            <v>4517</v>
          </cell>
          <cell r="R15">
            <v>5.0000000000000001E-4</v>
          </cell>
          <cell r="S15">
            <v>8146.7820000000002</v>
          </cell>
          <cell r="T15">
            <v>4.0000000000000002E-4</v>
          </cell>
          <cell r="U15">
            <v>11560.13</v>
          </cell>
          <cell r="V15">
            <v>4.0000000000000002E-4</v>
          </cell>
          <cell r="W15">
            <v>15767.092000000001</v>
          </cell>
          <cell r="X15">
            <v>4.0000000000000002E-4</v>
          </cell>
          <cell r="Y15">
            <v>4416.3069999999998</v>
          </cell>
          <cell r="Z15">
            <v>5.0000000000000001E-4</v>
          </cell>
          <cell r="AA15">
            <v>10422.971</v>
          </cell>
          <cell r="AB15">
            <v>5.0000000000000001E-4</v>
          </cell>
          <cell r="AC15">
            <v>16524.816999999999</v>
          </cell>
          <cell r="AD15">
            <v>5.9999999999999995E-4</v>
          </cell>
          <cell r="AE15">
            <v>23100.755000000001</v>
          </cell>
          <cell r="AF15">
            <v>5.9999999999999995E-4</v>
          </cell>
          <cell r="AG15">
            <v>6959</v>
          </cell>
          <cell r="AH15">
            <v>6.9999999999999999E-4</v>
          </cell>
          <cell r="AI15">
            <v>13595</v>
          </cell>
          <cell r="AJ15">
            <v>6.9999999999999999E-4</v>
          </cell>
          <cell r="AK15">
            <v>21469</v>
          </cell>
          <cell r="AL15">
            <v>6.9999999999999999E-4</v>
          </cell>
          <cell r="AM15">
            <v>30983</v>
          </cell>
          <cell r="AN15">
            <v>6.9999999999999999E-4</v>
          </cell>
          <cell r="AO15">
            <v>8804</v>
          </cell>
          <cell r="AP15">
            <v>8.0000000000000004E-4</v>
          </cell>
          <cell r="AQ15">
            <v>17366</v>
          </cell>
          <cell r="AR15">
            <v>8.0000000000000004E-4</v>
          </cell>
          <cell r="AS15">
            <v>23922</v>
          </cell>
          <cell r="AT15">
            <v>6.9999999999999999E-4</v>
          </cell>
          <cell r="AU15">
            <v>38435</v>
          </cell>
          <cell r="AV15">
            <v>8.0000000000000004E-4</v>
          </cell>
          <cell r="AW15">
            <v>6937</v>
          </cell>
          <cell r="AX15">
            <v>5.9999999999999995E-4</v>
          </cell>
          <cell r="AY15">
            <v>17554.559000000001</v>
          </cell>
          <cell r="AZ15">
            <v>6.9999999999999999E-4</v>
          </cell>
          <cell r="BA15">
            <v>25451.010999999999</v>
          </cell>
          <cell r="BB15">
            <v>6.9999999999999999E-4</v>
          </cell>
          <cell r="BC15">
            <v>34839.031999999999</v>
          </cell>
          <cell r="BD15">
            <v>6.9999999999999999E-4</v>
          </cell>
          <cell r="BE15">
            <v>10444.175999999999</v>
          </cell>
          <cell r="BF15">
            <v>8.0000000000000004E-4</v>
          </cell>
          <cell r="BG15">
            <v>22018.754000000001</v>
          </cell>
          <cell r="BH15">
            <v>8.0000000000000004E-4</v>
          </cell>
          <cell r="BI15">
            <v>32178.273000000001</v>
          </cell>
          <cell r="BJ15">
            <v>8.0000000000000004E-4</v>
          </cell>
          <cell r="BK15">
            <v>44473.722000000002</v>
          </cell>
          <cell r="BL15">
            <v>8.0000000000000004E-4</v>
          </cell>
          <cell r="BM15">
            <v>13358.492</v>
          </cell>
          <cell r="BN15">
            <v>8.9999999999999998E-4</v>
          </cell>
          <cell r="BO15">
            <v>21481.359</v>
          </cell>
          <cell r="BP15">
            <v>6.9999999999999999E-4</v>
          </cell>
          <cell r="BQ15">
            <v>35793.561999999998</v>
          </cell>
          <cell r="BR15">
            <v>8.0000000000000004E-4</v>
          </cell>
          <cell r="BS15">
            <v>42929.580999999998</v>
          </cell>
          <cell r="BT15">
            <v>6.9999999999999999E-4</v>
          </cell>
          <cell r="BU15">
            <v>12546.861000000001</v>
          </cell>
          <cell r="BV15">
            <v>8.0000000000000004E-4</v>
          </cell>
          <cell r="BW15">
            <v>24439.311000000002</v>
          </cell>
          <cell r="BX15">
            <v>8.0000000000000004E-4</v>
          </cell>
          <cell r="BY15">
            <v>34965.690999999999</v>
          </cell>
          <cell r="BZ15">
            <v>8.0000000000000004E-4</v>
          </cell>
          <cell r="CA15">
            <v>45422.92</v>
          </cell>
          <cell r="CB15">
            <v>6.9999999999999999E-4</v>
          </cell>
          <cell r="CC15">
            <v>9677.0499999999993</v>
          </cell>
          <cell r="CD15">
            <v>5.9999999999999995E-4</v>
          </cell>
          <cell r="CE15">
            <v>21851</v>
          </cell>
          <cell r="CF15">
            <v>6.9999999999999999E-4</v>
          </cell>
          <cell r="CG15">
            <v>32317.93</v>
          </cell>
          <cell r="CH15">
            <v>6.9999999999999999E-4</v>
          </cell>
          <cell r="CI15">
            <v>44213.4</v>
          </cell>
          <cell r="CJ15">
            <v>6.9999999999999999E-4</v>
          </cell>
          <cell r="CK15">
            <v>10721.58</v>
          </cell>
          <cell r="CL15">
            <v>6.9999999999999999E-4</v>
          </cell>
          <cell r="CM15">
            <v>21152.79</v>
          </cell>
          <cell r="CN15">
            <v>6.9999999999999999E-4</v>
          </cell>
          <cell r="CS15">
            <v>21152.79</v>
          </cell>
          <cell r="CT15">
            <v>6.9999999999999999E-4</v>
          </cell>
          <cell r="CU15">
            <v>21851</v>
          </cell>
          <cell r="CV15">
            <v>10722</v>
          </cell>
          <cell r="CW15">
            <v>24439.311000000002</v>
          </cell>
          <cell r="CX15">
            <v>-698.21</v>
          </cell>
          <cell r="CY15">
            <v>-3.2000000000000001E-2</v>
          </cell>
          <cell r="CZ15">
            <v>10431</v>
          </cell>
          <cell r="DA15">
            <v>-2588.31</v>
          </cell>
          <cell r="DB15">
            <v>-0.106</v>
          </cell>
        </row>
        <row r="16">
          <cell r="B16" t="str">
            <v>rof</v>
          </cell>
          <cell r="C16">
            <v>40</v>
          </cell>
          <cell r="D16" t="str">
            <v>Ganancias/Pérdidas por activos y pasivos financieros</v>
          </cell>
          <cell r="E16">
            <v>234823</v>
          </cell>
          <cell r="F16">
            <v>5.4000000000000003E-3</v>
          </cell>
          <cell r="G16">
            <v>367337</v>
          </cell>
          <cell r="H16">
            <v>9.2999999999999992E-3</v>
          </cell>
          <cell r="I16">
            <v>16156</v>
          </cell>
          <cell r="J16">
            <v>1.8E-3</v>
          </cell>
          <cell r="K16">
            <v>30854</v>
          </cell>
          <cell r="L16">
            <v>1.6000000000000001E-3</v>
          </cell>
          <cell r="M16">
            <v>113688</v>
          </cell>
          <cell r="N16">
            <v>3.8999999999999998E-3</v>
          </cell>
          <cell r="O16">
            <v>105479</v>
          </cell>
          <cell r="P16">
            <v>2.7000000000000001E-3</v>
          </cell>
          <cell r="Q16">
            <v>81796</v>
          </cell>
          <cell r="R16">
            <v>8.2000000000000007E-3</v>
          </cell>
          <cell r="S16">
            <v>103010.694</v>
          </cell>
          <cell r="T16">
            <v>5.1999999999999998E-3</v>
          </cell>
          <cell r="U16">
            <v>128628.023</v>
          </cell>
          <cell r="V16">
            <v>4.3E-3</v>
          </cell>
          <cell r="W16">
            <v>186149.345</v>
          </cell>
          <cell r="X16">
            <v>4.7000000000000002E-3</v>
          </cell>
          <cell r="Y16">
            <v>22127.417000000001</v>
          </cell>
          <cell r="Z16">
            <v>2.3E-3</v>
          </cell>
          <cell r="AA16">
            <v>66193.922999999995</v>
          </cell>
          <cell r="AB16">
            <v>3.3999999999999998E-3</v>
          </cell>
          <cell r="AC16">
            <v>100987.879</v>
          </cell>
          <cell r="AD16">
            <v>3.3999999999999998E-3</v>
          </cell>
          <cell r="AE16">
            <v>153768.27299999999</v>
          </cell>
          <cell r="AF16">
            <v>3.8999999999999998E-3</v>
          </cell>
          <cell r="AG16">
            <v>38353</v>
          </cell>
          <cell r="AH16">
            <v>3.8E-3</v>
          </cell>
          <cell r="AI16">
            <v>86027</v>
          </cell>
          <cell r="AJ16">
            <v>4.1999999999999997E-3</v>
          </cell>
          <cell r="AK16">
            <v>85892</v>
          </cell>
          <cell r="AL16">
            <v>2.7000000000000001E-3</v>
          </cell>
          <cell r="AM16">
            <v>78983</v>
          </cell>
          <cell r="AN16">
            <v>1.9E-3</v>
          </cell>
          <cell r="AO16">
            <v>26712</v>
          </cell>
          <cell r="AP16">
            <v>2.3999999999999998E-3</v>
          </cell>
          <cell r="AQ16">
            <v>242721</v>
          </cell>
          <cell r="AR16">
            <v>1.0999999999999999E-2</v>
          </cell>
          <cell r="AS16">
            <v>296262</v>
          </cell>
          <cell r="AT16">
            <v>8.8000000000000005E-3</v>
          </cell>
          <cell r="AU16">
            <v>295677</v>
          </cell>
          <cell r="AV16">
            <v>6.4999999999999997E-3</v>
          </cell>
          <cell r="AW16">
            <v>16669</v>
          </cell>
          <cell r="AX16">
            <v>1.4E-3</v>
          </cell>
          <cell r="AY16">
            <v>196709.72500000001</v>
          </cell>
          <cell r="AZ16">
            <v>8.0000000000000002E-3</v>
          </cell>
          <cell r="BA16">
            <v>205934.54199999999</v>
          </cell>
          <cell r="BB16">
            <v>5.4999999999999997E-3</v>
          </cell>
          <cell r="BC16">
            <v>215541.663</v>
          </cell>
          <cell r="BD16">
            <v>4.1999999999999997E-3</v>
          </cell>
          <cell r="BE16">
            <v>461075.304</v>
          </cell>
          <cell r="BF16">
            <v>3.4500000000000003E-2</v>
          </cell>
          <cell r="BG16">
            <v>470405.31199999998</v>
          </cell>
          <cell r="BH16">
            <v>1.7299999999999999E-2</v>
          </cell>
          <cell r="BI16">
            <v>466810.53399999999</v>
          </cell>
          <cell r="BJ16">
            <v>1.12E-2</v>
          </cell>
          <cell r="BK16">
            <v>466568.592</v>
          </cell>
          <cell r="BL16">
            <v>8.3000000000000001E-3</v>
          </cell>
          <cell r="BM16">
            <v>120207.95299999999</v>
          </cell>
          <cell r="BN16">
            <v>8.3000000000000001E-3</v>
          </cell>
          <cell r="BO16">
            <v>120089.45600000001</v>
          </cell>
          <cell r="BP16">
            <v>4.0000000000000001E-3</v>
          </cell>
          <cell r="BQ16">
            <v>130951.359</v>
          </cell>
          <cell r="BR16">
            <v>2.8999999999999998E-3</v>
          </cell>
          <cell r="BS16">
            <v>101919.212</v>
          </cell>
          <cell r="BT16">
            <v>1.6999999999999999E-3</v>
          </cell>
          <cell r="BU16">
            <v>3402.0419999999999</v>
          </cell>
          <cell r="BV16">
            <v>2.0000000000000001E-4</v>
          </cell>
          <cell r="BW16">
            <v>-3210.37</v>
          </cell>
          <cell r="BX16">
            <v>-1E-4</v>
          </cell>
          <cell r="BY16">
            <v>-5234.5659999999998</v>
          </cell>
          <cell r="BZ16">
            <v>-1E-4</v>
          </cell>
          <cell r="CA16">
            <v>-1738.41</v>
          </cell>
          <cell r="CB16">
            <v>0</v>
          </cell>
          <cell r="CC16">
            <v>4377.92</v>
          </cell>
          <cell r="CD16">
            <v>2.9999999999999997E-4</v>
          </cell>
          <cell r="CE16">
            <v>4117</v>
          </cell>
          <cell r="CF16">
            <v>1E-4</v>
          </cell>
          <cell r="CG16">
            <v>4281.24</v>
          </cell>
          <cell r="CH16">
            <v>1E-4</v>
          </cell>
          <cell r="CI16">
            <v>-15105.55</v>
          </cell>
          <cell r="CJ16">
            <v>-2.0000000000000001E-4</v>
          </cell>
          <cell r="CK16">
            <v>3600.3</v>
          </cell>
          <cell r="CL16">
            <v>2.0000000000000001E-4</v>
          </cell>
          <cell r="CM16">
            <v>-5648.44</v>
          </cell>
          <cell r="CN16">
            <v>-2.0000000000000001E-4</v>
          </cell>
          <cell r="CS16">
            <v>-5648.44</v>
          </cell>
          <cell r="CT16">
            <v>-2.0000000000000001E-4</v>
          </cell>
          <cell r="CU16">
            <v>4117</v>
          </cell>
          <cell r="CV16">
            <v>3600</v>
          </cell>
          <cell r="CW16">
            <v>-3210.37</v>
          </cell>
          <cell r="CX16">
            <v>-9765</v>
          </cell>
          <cell r="CY16">
            <v>-2.3719999999999999</v>
          </cell>
          <cell r="CZ16">
            <v>-9248</v>
          </cell>
          <cell r="DA16">
            <v>7327</v>
          </cell>
          <cell r="DB16">
            <v>-2.282</v>
          </cell>
        </row>
        <row r="17">
          <cell r="B17" t="str">
            <v>0022</v>
          </cell>
          <cell r="D17" t="str">
            <v>No valorados a valor razonable con cambios en resultados</v>
          </cell>
          <cell r="F17">
            <v>0</v>
          </cell>
          <cell r="H17">
            <v>0</v>
          </cell>
          <cell r="I17">
            <v>16142</v>
          </cell>
          <cell r="J17">
            <v>1.8E-3</v>
          </cell>
          <cell r="K17">
            <v>30732</v>
          </cell>
          <cell r="L17">
            <v>1.6000000000000001E-3</v>
          </cell>
          <cell r="M17">
            <v>38003</v>
          </cell>
          <cell r="N17">
            <v>1.2999999999999999E-3</v>
          </cell>
          <cell r="O17">
            <v>65130</v>
          </cell>
          <cell r="P17">
            <v>1.6999999999999999E-3</v>
          </cell>
          <cell r="Q17">
            <v>82054</v>
          </cell>
          <cell r="R17">
            <v>8.3000000000000001E-3</v>
          </cell>
          <cell r="S17">
            <v>103465.341</v>
          </cell>
          <cell r="T17">
            <v>5.1999999999999998E-3</v>
          </cell>
          <cell r="U17">
            <v>129081.71400000001</v>
          </cell>
          <cell r="V17">
            <v>4.3E-3</v>
          </cell>
          <cell r="W17">
            <v>139014.09400000001</v>
          </cell>
          <cell r="X17">
            <v>3.5000000000000001E-3</v>
          </cell>
          <cell r="Y17">
            <v>12006.543</v>
          </cell>
          <cell r="Z17">
            <v>1.1999999999999999E-3</v>
          </cell>
          <cell r="AA17">
            <v>37652.076999999997</v>
          </cell>
          <cell r="AB17">
            <v>1.9E-3</v>
          </cell>
          <cell r="AC17">
            <v>71349.737999999998</v>
          </cell>
          <cell r="AD17">
            <v>2.3999999999999998E-3</v>
          </cell>
          <cell r="AE17">
            <v>123349.522</v>
          </cell>
          <cell r="AF17">
            <v>3.0999999999999999E-3</v>
          </cell>
          <cell r="AG17">
            <v>6160</v>
          </cell>
          <cell r="AH17">
            <v>5.9999999999999995E-4</v>
          </cell>
          <cell r="AI17">
            <v>54936</v>
          </cell>
          <cell r="AJ17">
            <v>2.7000000000000001E-3</v>
          </cell>
          <cell r="AK17">
            <v>55020</v>
          </cell>
          <cell r="AL17">
            <v>1.8E-3</v>
          </cell>
          <cell r="AM17">
            <v>55680</v>
          </cell>
          <cell r="AN17">
            <v>1.2999999999999999E-3</v>
          </cell>
          <cell r="AO17">
            <v>-357</v>
          </cell>
          <cell r="AP17">
            <v>0</v>
          </cell>
          <cell r="AQ17">
            <v>211956</v>
          </cell>
          <cell r="AR17">
            <v>9.5999999999999992E-3</v>
          </cell>
          <cell r="AS17">
            <v>211195</v>
          </cell>
          <cell r="AT17">
            <v>6.3E-3</v>
          </cell>
          <cell r="AU17">
            <v>209430</v>
          </cell>
          <cell r="AV17">
            <v>4.5999999999999999E-3</v>
          </cell>
          <cell r="AW17">
            <v>2868</v>
          </cell>
          <cell r="AX17">
            <v>2.0000000000000001E-4</v>
          </cell>
          <cell r="AY17">
            <v>131907.22399999999</v>
          </cell>
          <cell r="AZ17">
            <v>5.4000000000000003E-3</v>
          </cell>
          <cell r="BA17">
            <v>137736.304</v>
          </cell>
          <cell r="BB17">
            <v>3.7000000000000002E-3</v>
          </cell>
          <cell r="BC17">
            <v>136932.66399999999</v>
          </cell>
          <cell r="BD17">
            <v>2.7000000000000001E-3</v>
          </cell>
          <cell r="BE17">
            <v>461976.929</v>
          </cell>
          <cell r="BF17">
            <v>3.4599999999999999E-2</v>
          </cell>
          <cell r="BG17">
            <v>441040.80699999997</v>
          </cell>
          <cell r="BH17">
            <v>1.6199999999999999E-2</v>
          </cell>
          <cell r="BI17">
            <v>441509.78499999997</v>
          </cell>
          <cell r="BJ17">
            <v>1.06E-2</v>
          </cell>
          <cell r="BK17">
            <v>440547.89899999998</v>
          </cell>
          <cell r="BL17">
            <v>7.7999999999999996E-3</v>
          </cell>
          <cell r="BM17">
            <v>4206.1139999999996</v>
          </cell>
          <cell r="BN17">
            <v>2.9999999999999997E-4</v>
          </cell>
          <cell r="BO17">
            <v>9111.3369999999995</v>
          </cell>
          <cell r="BP17">
            <v>2.9999999999999997E-4</v>
          </cell>
          <cell r="BQ17">
            <v>22207.903999999999</v>
          </cell>
          <cell r="BR17">
            <v>5.0000000000000001E-4</v>
          </cell>
          <cell r="BS17">
            <v>34373.483</v>
          </cell>
          <cell r="BT17">
            <v>5.9999999999999995E-4</v>
          </cell>
          <cell r="BU17">
            <v>-1470.0340000000001</v>
          </cell>
          <cell r="BV17">
            <v>-1E-4</v>
          </cell>
          <cell r="BW17">
            <v>-9832.1479999999992</v>
          </cell>
          <cell r="BX17">
            <v>-2.9999999999999997E-4</v>
          </cell>
          <cell r="BY17">
            <v>-12971.12</v>
          </cell>
          <cell r="BZ17">
            <v>-2.9999999999999997E-4</v>
          </cell>
          <cell r="CA17">
            <v>-13275.14</v>
          </cell>
          <cell r="CB17">
            <v>-2.0000000000000001E-4</v>
          </cell>
          <cell r="CC17">
            <v>-2792.75</v>
          </cell>
          <cell r="CD17">
            <v>-2.0000000000000001E-4</v>
          </cell>
          <cell r="CE17">
            <v>-3947</v>
          </cell>
          <cell r="CF17">
            <v>-1E-4</v>
          </cell>
          <cell r="CG17">
            <v>-6209.05</v>
          </cell>
          <cell r="CH17">
            <v>-1E-4</v>
          </cell>
          <cell r="CI17">
            <v>-27430.400000000001</v>
          </cell>
          <cell r="CJ17">
            <v>-5.0000000000000001E-4</v>
          </cell>
          <cell r="CK17">
            <v>-3425.17</v>
          </cell>
          <cell r="CL17">
            <v>-2.0000000000000001E-4</v>
          </cell>
          <cell r="CM17">
            <v>-13196.28</v>
          </cell>
          <cell r="CN17">
            <v>-4.0000000000000002E-4</v>
          </cell>
          <cell r="CS17">
            <v>-13196.28</v>
          </cell>
          <cell r="CT17">
            <v>-4.0000000000000002E-4</v>
          </cell>
          <cell r="CU17">
            <v>-3947</v>
          </cell>
          <cell r="CV17">
            <v>-3425</v>
          </cell>
          <cell r="CW17">
            <v>-9832.15</v>
          </cell>
          <cell r="CX17">
            <v>-9249</v>
          </cell>
          <cell r="CY17">
            <v>2.343</v>
          </cell>
          <cell r="CZ17">
            <v>-9771</v>
          </cell>
          <cell r="DA17">
            <v>5885</v>
          </cell>
          <cell r="DB17">
            <v>-0.59899999999999998</v>
          </cell>
        </row>
        <row r="18">
          <cell r="B18" t="str">
            <v>0028</v>
          </cell>
          <cell r="D18" t="str">
            <v>Mantenidos para negociar</v>
          </cell>
          <cell r="F18">
            <v>0</v>
          </cell>
          <cell r="H18">
            <v>0</v>
          </cell>
          <cell r="I18">
            <v>57</v>
          </cell>
          <cell r="J18">
            <v>0</v>
          </cell>
          <cell r="K18">
            <v>141</v>
          </cell>
          <cell r="L18">
            <v>0</v>
          </cell>
          <cell r="M18">
            <v>386</v>
          </cell>
          <cell r="N18">
            <v>0</v>
          </cell>
          <cell r="O18">
            <v>474</v>
          </cell>
          <cell r="P18">
            <v>0</v>
          </cell>
          <cell r="Q18">
            <v>-186</v>
          </cell>
          <cell r="R18">
            <v>0</v>
          </cell>
          <cell r="S18">
            <v>-235.33099999999999</v>
          </cell>
          <cell r="T18">
            <v>0</v>
          </cell>
          <cell r="U18">
            <v>-259.31799999999998</v>
          </cell>
          <cell r="V18">
            <v>0</v>
          </cell>
          <cell r="W18">
            <v>82.619</v>
          </cell>
          <cell r="X18">
            <v>0</v>
          </cell>
          <cell r="Y18">
            <v>47.301000000000002</v>
          </cell>
          <cell r="Z18">
            <v>0</v>
          </cell>
          <cell r="AA18">
            <v>-775.95799999999997</v>
          </cell>
          <cell r="AB18">
            <v>0</v>
          </cell>
          <cell r="AC18">
            <v>319.70400000000001</v>
          </cell>
          <cell r="AD18">
            <v>0</v>
          </cell>
          <cell r="AE18">
            <v>1099.9269999999999</v>
          </cell>
          <cell r="AF18">
            <v>0</v>
          </cell>
          <cell r="AG18">
            <v>3362</v>
          </cell>
          <cell r="AH18">
            <v>2.9999999999999997E-4</v>
          </cell>
          <cell r="AI18">
            <v>30</v>
          </cell>
          <cell r="AJ18">
            <v>0</v>
          </cell>
          <cell r="AK18">
            <v>55</v>
          </cell>
          <cell r="AL18">
            <v>0</v>
          </cell>
          <cell r="AM18">
            <v>114</v>
          </cell>
          <cell r="AN18">
            <v>0</v>
          </cell>
          <cell r="AO18">
            <v>109</v>
          </cell>
          <cell r="AP18">
            <v>0</v>
          </cell>
          <cell r="AQ18">
            <v>241</v>
          </cell>
          <cell r="AR18">
            <v>0</v>
          </cell>
          <cell r="AS18">
            <v>231</v>
          </cell>
          <cell r="AT18">
            <v>0</v>
          </cell>
          <cell r="AU18">
            <v>266</v>
          </cell>
          <cell r="AV18">
            <v>0</v>
          </cell>
          <cell r="AW18">
            <v>-237</v>
          </cell>
          <cell r="AX18">
            <v>0</v>
          </cell>
          <cell r="AY18">
            <v>-171.607</v>
          </cell>
          <cell r="AZ18">
            <v>0</v>
          </cell>
          <cell r="BA18">
            <v>-1121.7750000000001</v>
          </cell>
          <cell r="BB18">
            <v>0</v>
          </cell>
          <cell r="BC18">
            <v>-963.42</v>
          </cell>
          <cell r="BD18">
            <v>0</v>
          </cell>
          <cell r="BE18">
            <v>-135.97399999999999</v>
          </cell>
          <cell r="BF18">
            <v>0</v>
          </cell>
          <cell r="BG18">
            <v>-75.611000000000004</v>
          </cell>
          <cell r="BH18">
            <v>0</v>
          </cell>
          <cell r="BI18">
            <v>-68.626999999999995</v>
          </cell>
          <cell r="BJ18">
            <v>0</v>
          </cell>
          <cell r="BK18">
            <v>41.082000000000001</v>
          </cell>
          <cell r="BL18">
            <v>0</v>
          </cell>
          <cell r="BM18">
            <v>-3.47</v>
          </cell>
          <cell r="BN18">
            <v>0</v>
          </cell>
          <cell r="BO18">
            <v>-46.26</v>
          </cell>
          <cell r="BP18">
            <v>0</v>
          </cell>
          <cell r="BQ18">
            <v>-38.962000000000003</v>
          </cell>
          <cell r="BR18">
            <v>0</v>
          </cell>
          <cell r="BS18">
            <v>-108.496</v>
          </cell>
          <cell r="BT18">
            <v>0</v>
          </cell>
          <cell r="BU18">
            <v>25.684999999999999</v>
          </cell>
          <cell r="BV18">
            <v>0</v>
          </cell>
          <cell r="BW18">
            <v>51.771999999999998</v>
          </cell>
          <cell r="BX18">
            <v>0</v>
          </cell>
          <cell r="BY18">
            <v>62.308</v>
          </cell>
          <cell r="BZ18">
            <v>0</v>
          </cell>
          <cell r="CA18">
            <v>122.86</v>
          </cell>
          <cell r="CB18">
            <v>0</v>
          </cell>
          <cell r="CC18">
            <v>10.210000000000001</v>
          </cell>
          <cell r="CD18">
            <v>0</v>
          </cell>
          <cell r="CE18">
            <v>-122</v>
          </cell>
          <cell r="CF18">
            <v>0</v>
          </cell>
          <cell r="CG18">
            <v>36.75</v>
          </cell>
          <cell r="CH18">
            <v>0</v>
          </cell>
          <cell r="CI18">
            <v>-16.98</v>
          </cell>
          <cell r="CJ18">
            <v>0</v>
          </cell>
          <cell r="CK18">
            <v>12.55</v>
          </cell>
          <cell r="CL18">
            <v>0</v>
          </cell>
          <cell r="CM18">
            <v>3.31</v>
          </cell>
          <cell r="CN18">
            <v>0</v>
          </cell>
          <cell r="CS18">
            <v>3.31</v>
          </cell>
          <cell r="CT18">
            <v>0</v>
          </cell>
          <cell r="CU18">
            <v>-122</v>
          </cell>
          <cell r="CV18">
            <v>13</v>
          </cell>
          <cell r="CW18">
            <v>51.77</v>
          </cell>
          <cell r="CX18">
            <v>125</v>
          </cell>
          <cell r="CY18">
            <v>-1.0269999999999999</v>
          </cell>
          <cell r="CZ18">
            <v>-10</v>
          </cell>
          <cell r="DA18">
            <v>-174</v>
          </cell>
          <cell r="DB18">
            <v>-3.3570000000000002</v>
          </cell>
        </row>
        <row r="19">
          <cell r="B19" t="str">
            <v>0030</v>
          </cell>
          <cell r="D19" t="str">
            <v>Designados a valor razonable con cambios en resultados</v>
          </cell>
          <cell r="F19">
            <v>0</v>
          </cell>
          <cell r="H19">
            <v>0</v>
          </cell>
          <cell r="I19">
            <v>4</v>
          </cell>
          <cell r="J19">
            <v>0</v>
          </cell>
          <cell r="K19">
            <v>3</v>
          </cell>
          <cell r="L19">
            <v>0</v>
          </cell>
          <cell r="M19">
            <v>75348</v>
          </cell>
          <cell r="N19">
            <v>2.5999999999999999E-3</v>
          </cell>
          <cell r="O19">
            <v>39906</v>
          </cell>
          <cell r="P19">
            <v>1E-3</v>
          </cell>
          <cell r="Q19">
            <v>-83</v>
          </cell>
          <cell r="R19">
            <v>0</v>
          </cell>
          <cell r="S19">
            <v>-81.576999999999998</v>
          </cell>
          <cell r="T19">
            <v>0</v>
          </cell>
          <cell r="U19">
            <v>-60.671999999999997</v>
          </cell>
          <cell r="V19">
            <v>0</v>
          </cell>
          <cell r="W19">
            <v>47184.086000000003</v>
          </cell>
          <cell r="X19">
            <v>1.1999999999999999E-3</v>
          </cell>
          <cell r="Y19">
            <v>10071.956</v>
          </cell>
          <cell r="Z19">
            <v>1E-3</v>
          </cell>
          <cell r="AA19">
            <v>29315.555</v>
          </cell>
          <cell r="AB19">
            <v>1.5E-3</v>
          </cell>
          <cell r="AC19">
            <v>29315.555</v>
          </cell>
          <cell r="AD19">
            <v>1E-3</v>
          </cell>
          <cell r="AE19">
            <v>29315.555</v>
          </cell>
          <cell r="AF19">
            <v>6.9999999999999999E-4</v>
          </cell>
          <cell r="AG19">
            <v>28831</v>
          </cell>
          <cell r="AH19">
            <v>2.8E-3</v>
          </cell>
          <cell r="AI19">
            <v>25087</v>
          </cell>
          <cell r="AJ19">
            <v>1.1999999999999999E-3</v>
          </cell>
          <cell r="AK19">
            <v>24641</v>
          </cell>
          <cell r="AL19">
            <v>8.0000000000000004E-4</v>
          </cell>
          <cell r="AM19">
            <v>17319</v>
          </cell>
          <cell r="AN19">
            <v>4.0000000000000002E-4</v>
          </cell>
          <cell r="AO19">
            <v>26960</v>
          </cell>
          <cell r="AP19">
            <v>2.5000000000000001E-3</v>
          </cell>
          <cell r="AQ19">
            <v>30524</v>
          </cell>
          <cell r="AR19">
            <v>1.4E-3</v>
          </cell>
          <cell r="AS19">
            <v>84836</v>
          </cell>
          <cell r="AT19">
            <v>2.5000000000000001E-3</v>
          </cell>
          <cell r="AU19">
            <v>0</v>
          </cell>
          <cell r="AV19">
            <v>0</v>
          </cell>
          <cell r="AW19">
            <v>14038</v>
          </cell>
          <cell r="AX19">
            <v>1.1999999999999999E-3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 t="e">
            <v>#DIV/0!</v>
          </cell>
          <cell r="CZ19">
            <v>0</v>
          </cell>
          <cell r="DA19">
            <v>0</v>
          </cell>
          <cell r="DB19" t="e">
            <v>#DIV/0!</v>
          </cell>
        </row>
        <row r="20">
          <cell r="B20" t="str">
            <v>0032</v>
          </cell>
          <cell r="D20" t="str">
            <v>Resultantes de la contabilidad de coberturas</v>
          </cell>
          <cell r="F20">
            <v>0</v>
          </cell>
          <cell r="H20">
            <v>0</v>
          </cell>
          <cell r="I20">
            <v>-47</v>
          </cell>
          <cell r="J20">
            <v>0</v>
          </cell>
          <cell r="K20">
            <v>-22</v>
          </cell>
          <cell r="L20">
            <v>0</v>
          </cell>
          <cell r="M20">
            <v>-49</v>
          </cell>
          <cell r="N20">
            <v>0</v>
          </cell>
          <cell r="O20">
            <v>-31</v>
          </cell>
          <cell r="P20">
            <v>0</v>
          </cell>
          <cell r="Q20">
            <v>11</v>
          </cell>
          <cell r="R20">
            <v>0</v>
          </cell>
          <cell r="S20">
            <v>-137.739</v>
          </cell>
          <cell r="T20">
            <v>0</v>
          </cell>
          <cell r="U20">
            <v>-133.70099999999999</v>
          </cell>
          <cell r="V20">
            <v>0</v>
          </cell>
          <cell r="W20">
            <v>-131.45400000000001</v>
          </cell>
          <cell r="X20">
            <v>0</v>
          </cell>
          <cell r="Y20">
            <v>1.617</v>
          </cell>
          <cell r="Z20">
            <v>0</v>
          </cell>
          <cell r="AA20">
            <v>2.2490000000000001</v>
          </cell>
          <cell r="AB20">
            <v>0</v>
          </cell>
          <cell r="AC20">
            <v>2.8820000000000001</v>
          </cell>
          <cell r="AD20">
            <v>0</v>
          </cell>
          <cell r="AE20">
            <v>3.2690000000000001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-1.016</v>
          </cell>
          <cell r="BD20">
            <v>0</v>
          </cell>
          <cell r="BE20">
            <v>-1171.576</v>
          </cell>
          <cell r="BF20">
            <v>-1E-4</v>
          </cell>
          <cell r="BG20">
            <v>-1025.6099999999999</v>
          </cell>
          <cell r="BH20">
            <v>0</v>
          </cell>
          <cell r="BI20">
            <v>-796.20600000000002</v>
          </cell>
          <cell r="BJ20">
            <v>0</v>
          </cell>
          <cell r="BK20">
            <v>-1289.115</v>
          </cell>
          <cell r="BL20">
            <v>0</v>
          </cell>
          <cell r="BM20">
            <v>193.029</v>
          </cell>
          <cell r="BN20">
            <v>0</v>
          </cell>
          <cell r="BO20">
            <v>282.44099999999997</v>
          </cell>
          <cell r="BP20">
            <v>0</v>
          </cell>
          <cell r="BQ20">
            <v>184.648</v>
          </cell>
          <cell r="BR20">
            <v>0</v>
          </cell>
          <cell r="BS20">
            <v>510.62700000000001</v>
          </cell>
          <cell r="BT20">
            <v>0</v>
          </cell>
          <cell r="BU20">
            <v>62.506</v>
          </cell>
          <cell r="BV20">
            <v>0</v>
          </cell>
          <cell r="BW20">
            <v>49.98</v>
          </cell>
          <cell r="BX20">
            <v>0</v>
          </cell>
          <cell r="BY20">
            <v>-303.72699999999998</v>
          </cell>
          <cell r="BZ20">
            <v>0</v>
          </cell>
          <cell r="CA20">
            <v>-109.69</v>
          </cell>
          <cell r="CB20">
            <v>0</v>
          </cell>
          <cell r="CC20">
            <v>-270.93</v>
          </cell>
          <cell r="CD20">
            <v>0</v>
          </cell>
          <cell r="CE20">
            <v>-362</v>
          </cell>
          <cell r="CF20">
            <v>0</v>
          </cell>
          <cell r="CG20">
            <v>211.32</v>
          </cell>
          <cell r="CH20">
            <v>0</v>
          </cell>
          <cell r="CI20">
            <v>263.98</v>
          </cell>
          <cell r="CJ20">
            <v>0</v>
          </cell>
          <cell r="CK20">
            <v>-0.79</v>
          </cell>
          <cell r="CL20">
            <v>0</v>
          </cell>
          <cell r="CM20">
            <v>-168.98</v>
          </cell>
          <cell r="CN20">
            <v>0</v>
          </cell>
          <cell r="CS20">
            <v>-168.98</v>
          </cell>
          <cell r="CT20">
            <v>0</v>
          </cell>
          <cell r="CU20">
            <v>-362</v>
          </cell>
          <cell r="CV20">
            <v>-1</v>
          </cell>
          <cell r="CW20">
            <v>49.98</v>
          </cell>
          <cell r="CX20">
            <v>193</v>
          </cell>
          <cell r="CY20">
            <v>-0.53300000000000003</v>
          </cell>
          <cell r="CZ20">
            <v>-168</v>
          </cell>
          <cell r="DA20">
            <v>-412</v>
          </cell>
          <cell r="DB20">
            <v>-8.2430000000000003</v>
          </cell>
        </row>
        <row r="21">
          <cell r="B21" t="str">
            <v>0080</v>
          </cell>
          <cell r="D21" t="str">
            <v>A valor razonable con cambios en resultados</v>
          </cell>
          <cell r="AE21">
            <v>0</v>
          </cell>
          <cell r="AI21">
            <v>5974</v>
          </cell>
          <cell r="AJ21">
            <v>0</v>
          </cell>
          <cell r="AK21">
            <v>6176</v>
          </cell>
          <cell r="AL21">
            <v>0</v>
          </cell>
          <cell r="AM21">
            <v>5870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85981</v>
          </cell>
          <cell r="AV21">
            <v>0</v>
          </cell>
          <cell r="AW21">
            <v>0</v>
          </cell>
          <cell r="AX21">
            <v>0</v>
          </cell>
          <cell r="AY21">
            <v>64974.108</v>
          </cell>
          <cell r="AZ21">
            <v>0</v>
          </cell>
          <cell r="BA21">
            <v>69320.013000000006</v>
          </cell>
          <cell r="BB21">
            <v>0</v>
          </cell>
          <cell r="BC21">
            <v>79573.434999999998</v>
          </cell>
          <cell r="BD21">
            <v>0</v>
          </cell>
          <cell r="BE21">
            <v>405.92500000000001</v>
          </cell>
          <cell r="BF21">
            <v>-1E-4</v>
          </cell>
          <cell r="BG21">
            <v>30465.725999999999</v>
          </cell>
          <cell r="BH21">
            <v>0</v>
          </cell>
          <cell r="BI21">
            <v>26165.581999999999</v>
          </cell>
          <cell r="BJ21">
            <v>0</v>
          </cell>
          <cell r="BK21">
            <v>27268.725999999999</v>
          </cell>
          <cell r="BL21">
            <v>0</v>
          </cell>
          <cell r="BM21">
            <v>115812.28</v>
          </cell>
          <cell r="BN21">
            <v>0</v>
          </cell>
          <cell r="BO21">
            <v>110741.93799999999</v>
          </cell>
          <cell r="BP21">
            <v>0</v>
          </cell>
          <cell r="BQ21">
            <v>108597.769</v>
          </cell>
          <cell r="BR21">
            <v>0</v>
          </cell>
          <cell r="BS21">
            <v>67143.597999999998</v>
          </cell>
          <cell r="BT21">
            <v>0</v>
          </cell>
          <cell r="BU21">
            <v>4783.8850000000002</v>
          </cell>
          <cell r="BV21">
            <v>0</v>
          </cell>
          <cell r="BW21">
            <v>6520.0259999999998</v>
          </cell>
          <cell r="BX21">
            <v>0</v>
          </cell>
          <cell r="BY21">
            <v>7977.973</v>
          </cell>
          <cell r="BZ21">
            <v>0</v>
          </cell>
          <cell r="CA21">
            <v>11523.56</v>
          </cell>
          <cell r="CB21">
            <v>0</v>
          </cell>
          <cell r="CC21">
            <v>7431.39</v>
          </cell>
          <cell r="CD21">
            <v>0</v>
          </cell>
          <cell r="CE21">
            <v>8548</v>
          </cell>
          <cell r="CF21">
            <v>0</v>
          </cell>
          <cell r="CG21">
            <v>10242.219999999999</v>
          </cell>
          <cell r="CH21">
            <v>0</v>
          </cell>
          <cell r="CI21">
            <v>12077.85</v>
          </cell>
          <cell r="CJ21">
            <v>0</v>
          </cell>
          <cell r="CK21">
            <v>7013.71</v>
          </cell>
          <cell r="CL21">
            <v>0</v>
          </cell>
          <cell r="CM21">
            <v>7713.51</v>
          </cell>
          <cell r="CN21">
            <v>0</v>
          </cell>
          <cell r="CS21">
            <v>7713.51</v>
          </cell>
          <cell r="CT21">
            <v>2.0000000000000001E-4</v>
          </cell>
          <cell r="CU21">
            <v>8548</v>
          </cell>
          <cell r="CV21">
            <v>7014</v>
          </cell>
          <cell r="CW21">
            <v>6520.03</v>
          </cell>
          <cell r="CX21">
            <v>-834</v>
          </cell>
          <cell r="CY21">
            <v>-9.8000000000000004E-2</v>
          </cell>
          <cell r="CZ21">
            <v>700</v>
          </cell>
          <cell r="DA21">
            <v>2028</v>
          </cell>
          <cell r="DB21">
            <v>0.311</v>
          </cell>
        </row>
        <row r="22">
          <cell r="B22" t="str">
            <v>opoc</v>
          </cell>
          <cell r="D22" t="str">
            <v>Otros Ingresos/Gastos de explotación</v>
          </cell>
          <cell r="E22">
            <v>-78384</v>
          </cell>
          <cell r="F22">
            <v>-1.8E-3</v>
          </cell>
          <cell r="G22">
            <v>-11772</v>
          </cell>
          <cell r="H22">
            <v>-2.9999999999999997E-4</v>
          </cell>
          <cell r="I22">
            <v>-5671</v>
          </cell>
          <cell r="J22">
            <v>-5.9999999999999995E-4</v>
          </cell>
          <cell r="K22">
            <v>-9056</v>
          </cell>
          <cell r="L22">
            <v>-5.0000000000000001E-4</v>
          </cell>
          <cell r="M22">
            <v>-11679</v>
          </cell>
          <cell r="N22">
            <v>-4.0000000000000002E-4</v>
          </cell>
          <cell r="O22">
            <v>-7423</v>
          </cell>
          <cell r="P22">
            <v>-2.0000000000000001E-4</v>
          </cell>
          <cell r="Q22">
            <v>-5420</v>
          </cell>
          <cell r="R22">
            <v>-5.0000000000000001E-4</v>
          </cell>
          <cell r="S22">
            <v>-4318.55</v>
          </cell>
          <cell r="T22">
            <v>-2.0000000000000001E-4</v>
          </cell>
          <cell r="U22">
            <v>-7378.7139999999999</v>
          </cell>
          <cell r="V22">
            <v>-2.0000000000000001E-4</v>
          </cell>
          <cell r="W22">
            <v>-15372.392</v>
          </cell>
          <cell r="X22">
            <v>-4.0000000000000002E-4</v>
          </cell>
          <cell r="Y22">
            <v>-2858.2530000000002</v>
          </cell>
          <cell r="Z22">
            <v>-2.9999999999999997E-4</v>
          </cell>
          <cell r="AA22">
            <v>-10326.184999999999</v>
          </cell>
          <cell r="AB22">
            <v>-5.0000000000000001E-4</v>
          </cell>
          <cell r="AC22">
            <v>-14601.011</v>
          </cell>
          <cell r="AD22">
            <v>-5.0000000000000001E-4</v>
          </cell>
          <cell r="AE22">
            <v>-24590.197</v>
          </cell>
          <cell r="AF22">
            <v>-5.9999999999999995E-4</v>
          </cell>
          <cell r="AG22">
            <v>-10428</v>
          </cell>
          <cell r="AH22">
            <v>-1E-3</v>
          </cell>
          <cell r="AI22">
            <v>-18828</v>
          </cell>
          <cell r="AJ22">
            <v>-8.9999999999999998E-4</v>
          </cell>
          <cell r="AK22">
            <v>-27114</v>
          </cell>
          <cell r="AL22">
            <v>-8.9999999999999998E-4</v>
          </cell>
          <cell r="AM22">
            <v>-31780</v>
          </cell>
          <cell r="AN22">
            <v>-6.9999999999999999E-4</v>
          </cell>
          <cell r="AO22">
            <v>-9250</v>
          </cell>
          <cell r="AP22">
            <v>-8.0000000000000004E-4</v>
          </cell>
          <cell r="AQ22">
            <v>-16966</v>
          </cell>
          <cell r="AR22">
            <v>-8.0000000000000004E-4</v>
          </cell>
          <cell r="AS22">
            <v>-26811</v>
          </cell>
          <cell r="AT22">
            <v>-8.0000000000000004E-4</v>
          </cell>
          <cell r="AU22">
            <v>-33379</v>
          </cell>
          <cell r="AV22">
            <v>-6.9999999999999999E-4</v>
          </cell>
          <cell r="AW22">
            <v>-4094</v>
          </cell>
          <cell r="AX22">
            <v>-2.9999999999999997E-4</v>
          </cell>
          <cell r="AY22">
            <v>-16226.768</v>
          </cell>
          <cell r="AZ22">
            <v>-6.9999999999999999E-4</v>
          </cell>
          <cell r="BA22">
            <v>-31079.728999999999</v>
          </cell>
          <cell r="BB22">
            <v>-8.0000000000000004E-4</v>
          </cell>
          <cell r="BC22">
            <v>-44037.771999999997</v>
          </cell>
          <cell r="BD22">
            <v>-8.9999999999999998E-4</v>
          </cell>
          <cell r="BE22">
            <v>-12125.210999999999</v>
          </cell>
          <cell r="BF22">
            <v>-8.9999999999999998E-4</v>
          </cell>
          <cell r="BG22">
            <v>-21394.26</v>
          </cell>
          <cell r="BH22">
            <v>-8.0000000000000004E-4</v>
          </cell>
          <cell r="BI22">
            <v>-33696.059000000001</v>
          </cell>
          <cell r="BJ22">
            <v>-8.0000000000000004E-4</v>
          </cell>
          <cell r="BK22">
            <v>-45064.563000000002</v>
          </cell>
          <cell r="BL22">
            <v>-8.0000000000000004E-4</v>
          </cell>
          <cell r="BM22">
            <v>-5561.9650000000001</v>
          </cell>
          <cell r="BN22">
            <v>-4.0000000000000002E-4</v>
          </cell>
          <cell r="BO22">
            <v>-19646.109</v>
          </cell>
          <cell r="BP22">
            <v>-6.9999999999999999E-4</v>
          </cell>
          <cell r="BQ22">
            <v>-37227.601000000002</v>
          </cell>
          <cell r="BR22">
            <v>-8.0000000000000004E-4</v>
          </cell>
          <cell r="BS22">
            <v>-52098.281000000003</v>
          </cell>
          <cell r="BT22">
            <v>-8.9999999999999998E-4</v>
          </cell>
          <cell r="BU22">
            <v>-14405.385</v>
          </cell>
          <cell r="BV22">
            <v>-8.9999999999999998E-4</v>
          </cell>
          <cell r="BW22">
            <v>-21889.918000000001</v>
          </cell>
          <cell r="BX22">
            <v>-6.9999999999999999E-4</v>
          </cell>
          <cell r="BY22">
            <v>-35831.023000000001</v>
          </cell>
          <cell r="BZ22">
            <v>-8.0000000000000004E-4</v>
          </cell>
          <cell r="CA22">
            <v>-53401.67</v>
          </cell>
          <cell r="CB22">
            <v>-8.9999999999999998E-4</v>
          </cell>
          <cell r="CC22">
            <v>-2707.99</v>
          </cell>
          <cell r="CD22">
            <v>-2.0000000000000001E-4</v>
          </cell>
          <cell r="CE22">
            <v>-4885</v>
          </cell>
          <cell r="CF22">
            <v>-2.0000000000000001E-4</v>
          </cell>
          <cell r="CG22">
            <v>-3873.37</v>
          </cell>
          <cell r="CH22">
            <v>-1E-4</v>
          </cell>
          <cell r="CI22">
            <v>-7618.48</v>
          </cell>
          <cell r="CJ22">
            <v>-1E-4</v>
          </cell>
          <cell r="CK22">
            <v>3907.45</v>
          </cell>
          <cell r="CL22">
            <v>2.9999999999999997E-4</v>
          </cell>
          <cell r="CM22">
            <v>2732.88</v>
          </cell>
          <cell r="CN22">
            <v>1E-4</v>
          </cell>
          <cell r="CS22">
            <v>2732.88</v>
          </cell>
          <cell r="CT22">
            <v>1E-4</v>
          </cell>
          <cell r="CU22">
            <v>-4885</v>
          </cell>
          <cell r="CV22">
            <v>3907</v>
          </cell>
          <cell r="CW22">
            <v>-21889.919999999998</v>
          </cell>
          <cell r="CX22">
            <v>7618</v>
          </cell>
          <cell r="CY22">
            <v>-1.5589999999999999</v>
          </cell>
          <cell r="CZ22">
            <v>-1174</v>
          </cell>
          <cell r="DA22">
            <v>17005</v>
          </cell>
          <cell r="DB22">
            <v>-0.77700000000000002</v>
          </cell>
        </row>
        <row r="23">
          <cell r="B23" t="str">
            <v>0036</v>
          </cell>
          <cell r="C23">
            <v>55</v>
          </cell>
          <cell r="D23" t="str">
            <v>Otros ingresos de explotación</v>
          </cell>
          <cell r="E23">
            <v>38394</v>
          </cell>
          <cell r="F23">
            <v>8.9999999999999998E-4</v>
          </cell>
          <cell r="G23">
            <v>42729</v>
          </cell>
          <cell r="H23">
            <v>1.1000000000000001E-3</v>
          </cell>
          <cell r="I23">
            <v>14454</v>
          </cell>
          <cell r="J23">
            <v>1.6000000000000001E-3</v>
          </cell>
          <cell r="K23">
            <v>26153</v>
          </cell>
          <cell r="L23">
            <v>1.4E-3</v>
          </cell>
          <cell r="M23">
            <v>38117</v>
          </cell>
          <cell r="N23">
            <v>1.2999999999999999E-3</v>
          </cell>
          <cell r="O23">
            <v>70284</v>
          </cell>
          <cell r="P23">
            <v>1.8E-3</v>
          </cell>
          <cell r="Q23">
            <v>7234</v>
          </cell>
          <cell r="R23">
            <v>6.9999999999999999E-4</v>
          </cell>
          <cell r="S23">
            <v>18943.169999999998</v>
          </cell>
          <cell r="T23">
            <v>1E-3</v>
          </cell>
          <cell r="U23">
            <v>27291.969000000001</v>
          </cell>
          <cell r="V23">
            <v>8.9999999999999998E-4</v>
          </cell>
          <cell r="W23">
            <v>37632.673999999999</v>
          </cell>
          <cell r="X23">
            <v>1E-3</v>
          </cell>
          <cell r="Y23">
            <v>10427.804</v>
          </cell>
          <cell r="Z23">
            <v>1.1000000000000001E-3</v>
          </cell>
          <cell r="AA23">
            <v>20810.077000000001</v>
          </cell>
          <cell r="AB23">
            <v>1.1000000000000001E-3</v>
          </cell>
          <cell r="AC23">
            <v>29060.037</v>
          </cell>
          <cell r="AD23">
            <v>1E-3</v>
          </cell>
          <cell r="AE23">
            <v>40535.000999999997</v>
          </cell>
          <cell r="AF23">
            <v>1E-3</v>
          </cell>
          <cell r="AG23">
            <v>7322</v>
          </cell>
          <cell r="AH23">
            <v>6.9999999999999999E-4</v>
          </cell>
          <cell r="AI23">
            <v>15944</v>
          </cell>
          <cell r="AJ23">
            <v>8.0000000000000004E-4</v>
          </cell>
          <cell r="AK23">
            <v>24480</v>
          </cell>
          <cell r="AL23">
            <v>8.0000000000000004E-4</v>
          </cell>
          <cell r="AM23">
            <v>34157</v>
          </cell>
          <cell r="AN23">
            <v>8.0000000000000004E-4</v>
          </cell>
          <cell r="AO23">
            <v>7036</v>
          </cell>
          <cell r="AP23">
            <v>5.9999999999999995E-4</v>
          </cell>
          <cell r="AQ23">
            <v>15677</v>
          </cell>
          <cell r="AR23">
            <v>6.9999999999999999E-4</v>
          </cell>
          <cell r="AS23">
            <v>22692</v>
          </cell>
          <cell r="AT23">
            <v>6.9999999999999999E-4</v>
          </cell>
          <cell r="AU23">
            <v>33242</v>
          </cell>
          <cell r="AV23">
            <v>6.9999999999999999E-4</v>
          </cell>
          <cell r="AW23">
            <v>13691</v>
          </cell>
          <cell r="AX23">
            <v>1.1999999999999999E-3</v>
          </cell>
          <cell r="AY23">
            <v>19481.357</v>
          </cell>
          <cell r="AZ23">
            <v>8.0000000000000004E-4</v>
          </cell>
          <cell r="BA23">
            <v>26751.062000000002</v>
          </cell>
          <cell r="BB23">
            <v>6.9999999999999999E-4</v>
          </cell>
          <cell r="BC23">
            <v>35897.813999999998</v>
          </cell>
          <cell r="BD23">
            <v>6.9999999999999999E-4</v>
          </cell>
          <cell r="BE23">
            <v>7169.7250000000004</v>
          </cell>
          <cell r="BF23">
            <v>5.0000000000000001E-4</v>
          </cell>
          <cell r="BG23">
            <v>17604.263999999999</v>
          </cell>
          <cell r="BH23">
            <v>5.9999999999999995E-4</v>
          </cell>
          <cell r="BI23">
            <v>25139.412</v>
          </cell>
          <cell r="BJ23">
            <v>5.9999999999999995E-4</v>
          </cell>
          <cell r="BK23">
            <v>37364.987999999998</v>
          </cell>
          <cell r="BL23">
            <v>6.9999999999999999E-4</v>
          </cell>
          <cell r="BM23">
            <v>14092.68</v>
          </cell>
          <cell r="BN23">
            <v>1E-3</v>
          </cell>
          <cell r="BO23">
            <v>22371.3</v>
          </cell>
          <cell r="BP23">
            <v>6.9999999999999999E-4</v>
          </cell>
          <cell r="BQ23">
            <v>30155.734</v>
          </cell>
          <cell r="BR23">
            <v>6.9999999999999999E-4</v>
          </cell>
          <cell r="BS23">
            <v>39117.171000000002</v>
          </cell>
          <cell r="BT23">
            <v>5.9999999999999995E-4</v>
          </cell>
          <cell r="BU23">
            <v>9152.0390000000007</v>
          </cell>
          <cell r="BV23">
            <v>5.9999999999999995E-4</v>
          </cell>
          <cell r="BW23">
            <v>20659.638999999999</v>
          </cell>
          <cell r="BX23">
            <v>6.9999999999999999E-4</v>
          </cell>
          <cell r="BY23">
            <v>27891.901999999998</v>
          </cell>
          <cell r="BZ23">
            <v>5.9999999999999995E-4</v>
          </cell>
          <cell r="CA23">
            <v>38440.86</v>
          </cell>
          <cell r="CB23">
            <v>5.9999999999999995E-4</v>
          </cell>
          <cell r="CC23">
            <v>7274.6</v>
          </cell>
          <cell r="CD23">
            <v>5.0000000000000001E-4</v>
          </cell>
          <cell r="CE23">
            <v>15486</v>
          </cell>
          <cell r="CF23">
            <v>5.0000000000000001E-4</v>
          </cell>
          <cell r="CG23">
            <v>23334.78</v>
          </cell>
          <cell r="CH23">
            <v>5.0000000000000001E-4</v>
          </cell>
          <cell r="CI23">
            <v>33124.449999999997</v>
          </cell>
          <cell r="CJ23">
            <v>5.0000000000000001E-4</v>
          </cell>
          <cell r="CK23">
            <v>12147.49</v>
          </cell>
          <cell r="CL23">
            <v>8.0000000000000004E-4</v>
          </cell>
          <cell r="CM23">
            <v>21458.93</v>
          </cell>
          <cell r="CN23">
            <v>6.9999999999999999E-4</v>
          </cell>
          <cell r="CS23">
            <v>21458.93</v>
          </cell>
          <cell r="CT23">
            <v>6.9999999999999999E-4</v>
          </cell>
          <cell r="CU23">
            <v>15486</v>
          </cell>
          <cell r="CV23">
            <v>12147</v>
          </cell>
          <cell r="CW23">
            <v>20659.64</v>
          </cell>
          <cell r="CX23">
            <v>5973</v>
          </cell>
          <cell r="CY23">
            <v>0.38600000000000001</v>
          </cell>
          <cell r="CZ23">
            <v>9312</v>
          </cell>
          <cell r="DA23">
            <v>-5174</v>
          </cell>
          <cell r="DB23">
            <v>-0.25</v>
          </cell>
        </row>
        <row r="24">
          <cell r="B24" t="str">
            <v>0037</v>
          </cell>
          <cell r="C24">
            <v>65</v>
          </cell>
          <cell r="D24" t="str">
            <v>Otros gastos de explotación</v>
          </cell>
          <cell r="E24">
            <v>-116778</v>
          </cell>
          <cell r="F24">
            <v>-2.7000000000000001E-3</v>
          </cell>
          <cell r="G24">
            <v>-54501</v>
          </cell>
          <cell r="H24">
            <v>-1.4E-3</v>
          </cell>
          <cell r="I24">
            <v>-20125</v>
          </cell>
          <cell r="J24">
            <v>-2.2000000000000001E-3</v>
          </cell>
          <cell r="K24">
            <v>-35209</v>
          </cell>
          <cell r="L24">
            <v>-1.8E-3</v>
          </cell>
          <cell r="M24">
            <v>-49796</v>
          </cell>
          <cell r="N24">
            <v>-1.6999999999999999E-3</v>
          </cell>
          <cell r="O24">
            <v>-77707</v>
          </cell>
          <cell r="P24">
            <v>-2E-3</v>
          </cell>
          <cell r="Q24">
            <v>-12654</v>
          </cell>
          <cell r="R24">
            <v>-1.2999999999999999E-3</v>
          </cell>
          <cell r="S24">
            <v>-23261.72</v>
          </cell>
          <cell r="T24">
            <v>-1.1999999999999999E-3</v>
          </cell>
          <cell r="U24">
            <v>-34670.682999999997</v>
          </cell>
          <cell r="V24">
            <v>-1.1999999999999999E-3</v>
          </cell>
          <cell r="W24">
            <v>-53005.065999999999</v>
          </cell>
          <cell r="X24">
            <v>-1.2999999999999999E-3</v>
          </cell>
          <cell r="Y24">
            <v>-13286.057000000001</v>
          </cell>
          <cell r="Z24">
            <v>-1.4E-3</v>
          </cell>
          <cell r="AA24">
            <v>-31136.261999999999</v>
          </cell>
          <cell r="AB24">
            <v>-1.6000000000000001E-3</v>
          </cell>
          <cell r="AC24">
            <v>-43661.048000000003</v>
          </cell>
          <cell r="AD24">
            <v>-1.5E-3</v>
          </cell>
          <cell r="AE24">
            <v>-65125.197999999997</v>
          </cell>
          <cell r="AF24">
            <v>-1.6000000000000001E-3</v>
          </cell>
          <cell r="AG24">
            <v>-17750</v>
          </cell>
          <cell r="AH24">
            <v>-1.6999999999999999E-3</v>
          </cell>
          <cell r="AI24">
            <v>-34772</v>
          </cell>
          <cell r="AJ24">
            <v>-1.6999999999999999E-3</v>
          </cell>
          <cell r="AK24">
            <v>-51594</v>
          </cell>
          <cell r="AL24">
            <v>-1.6000000000000001E-3</v>
          </cell>
          <cell r="AM24">
            <v>-65937</v>
          </cell>
          <cell r="AN24">
            <v>-1.6000000000000001E-3</v>
          </cell>
          <cell r="AO24">
            <v>-16286</v>
          </cell>
          <cell r="AP24">
            <v>-1.5E-3</v>
          </cell>
          <cell r="AQ24">
            <v>-32643</v>
          </cell>
          <cell r="AR24">
            <v>-1.5E-3</v>
          </cell>
          <cell r="AS24">
            <v>-49503</v>
          </cell>
          <cell r="AT24">
            <v>-1.5E-3</v>
          </cell>
          <cell r="AU24">
            <v>-66621</v>
          </cell>
          <cell r="AV24">
            <v>-1.5E-3</v>
          </cell>
          <cell r="AW24">
            <v>-17785</v>
          </cell>
          <cell r="AX24">
            <v>-1.5E-3</v>
          </cell>
          <cell r="AY24">
            <v>-35708.125</v>
          </cell>
          <cell r="AZ24">
            <v>-1.5E-3</v>
          </cell>
          <cell r="BA24">
            <v>-57830.790999999997</v>
          </cell>
          <cell r="BB24">
            <v>-1.5E-3</v>
          </cell>
          <cell r="BC24">
            <v>-79935.585999999996</v>
          </cell>
          <cell r="BD24">
            <v>-1.6000000000000001E-3</v>
          </cell>
          <cell r="BE24">
            <v>-19294.936000000002</v>
          </cell>
          <cell r="BF24">
            <v>-1.4E-3</v>
          </cell>
          <cell r="BG24">
            <v>-38998.523999999998</v>
          </cell>
          <cell r="BH24">
            <v>-1.4E-3</v>
          </cell>
          <cell r="BI24">
            <v>-58835.470999999998</v>
          </cell>
          <cell r="BJ24">
            <v>-1.4E-3</v>
          </cell>
          <cell r="BK24">
            <v>-82429.551000000007</v>
          </cell>
          <cell r="BL24">
            <v>-1.5E-3</v>
          </cell>
          <cell r="BM24">
            <v>-19654.645</v>
          </cell>
          <cell r="BN24">
            <v>-1.2999999999999999E-3</v>
          </cell>
          <cell r="BO24">
            <v>-42017.409</v>
          </cell>
          <cell r="BP24">
            <v>-1.4E-3</v>
          </cell>
          <cell r="BQ24">
            <v>-67383.335000000006</v>
          </cell>
          <cell r="BR24">
            <v>-1.5E-3</v>
          </cell>
          <cell r="BS24">
            <v>-91215.452000000005</v>
          </cell>
          <cell r="BT24">
            <v>-1.5E-3</v>
          </cell>
          <cell r="BU24">
            <v>-23557.423999999999</v>
          </cell>
          <cell r="BV24">
            <v>-1.5E-3</v>
          </cell>
          <cell r="BW24">
            <v>-42549.557000000001</v>
          </cell>
          <cell r="BX24">
            <v>-1.4E-3</v>
          </cell>
          <cell r="BY24">
            <v>-63722.925000000003</v>
          </cell>
          <cell r="BZ24">
            <v>-1.4E-3</v>
          </cell>
          <cell r="CA24">
            <v>-91842.53</v>
          </cell>
          <cell r="CB24">
            <v>-1.5E-3</v>
          </cell>
          <cell r="CC24">
            <v>-9982.59</v>
          </cell>
          <cell r="CD24">
            <v>-6.9999999999999999E-4</v>
          </cell>
          <cell r="CE24">
            <v>-20371</v>
          </cell>
          <cell r="CF24">
            <v>-6.9999999999999999E-4</v>
          </cell>
          <cell r="CG24">
            <v>-27208.15</v>
          </cell>
          <cell r="CH24">
            <v>-5.9999999999999995E-4</v>
          </cell>
          <cell r="CI24">
            <v>-40742.93</v>
          </cell>
          <cell r="CJ24">
            <v>-6.9999999999999999E-4</v>
          </cell>
          <cell r="CK24">
            <v>-8240.0400000000009</v>
          </cell>
          <cell r="CL24">
            <v>-5.0000000000000001E-4</v>
          </cell>
          <cell r="CM24">
            <v>-18726.05</v>
          </cell>
          <cell r="CN24">
            <v>-5.9999999999999995E-4</v>
          </cell>
          <cell r="CS24">
            <v>-18726.05</v>
          </cell>
          <cell r="CT24">
            <v>-5.9999999999999995E-4</v>
          </cell>
          <cell r="CU24">
            <v>-20371</v>
          </cell>
          <cell r="CV24">
            <v>-8240</v>
          </cell>
          <cell r="CW24">
            <v>-42549.56</v>
          </cell>
          <cell r="CX24">
            <v>1645</v>
          </cell>
          <cell r="CY24">
            <v>-8.1000000000000003E-2</v>
          </cell>
          <cell r="CZ24">
            <v>-10486</v>
          </cell>
          <cell r="DA24">
            <v>22179</v>
          </cell>
          <cell r="DB24">
            <v>-0.52100000000000002</v>
          </cell>
        </row>
        <row r="25">
          <cell r="B25" t="str">
            <v>0088</v>
          </cell>
          <cell r="C25">
            <v>155</v>
          </cell>
          <cell r="D25" t="str">
            <v>De los que: Contribución al FEP</v>
          </cell>
          <cell r="E25">
            <v>-486</v>
          </cell>
          <cell r="F25">
            <v>0</v>
          </cell>
          <cell r="G25">
            <v>-5112</v>
          </cell>
          <cell r="H25">
            <v>-1E-4</v>
          </cell>
          <cell r="I25">
            <v>-1846</v>
          </cell>
          <cell r="J25">
            <v>-2.0000000000000001E-4</v>
          </cell>
          <cell r="K25">
            <v>-674</v>
          </cell>
          <cell r="L25">
            <v>0</v>
          </cell>
          <cell r="M25">
            <v>-659</v>
          </cell>
          <cell r="N25">
            <v>0</v>
          </cell>
          <cell r="O25">
            <v>-1393</v>
          </cell>
          <cell r="P25">
            <v>0</v>
          </cell>
          <cell r="Q25">
            <v>-238</v>
          </cell>
          <cell r="R25">
            <v>0</v>
          </cell>
          <cell r="S25">
            <v>-333.517</v>
          </cell>
          <cell r="T25">
            <v>0</v>
          </cell>
          <cell r="U25">
            <v>-187.99799999999999</v>
          </cell>
          <cell r="V25">
            <v>0</v>
          </cell>
          <cell r="W25">
            <v>-1949.222</v>
          </cell>
          <cell r="X25">
            <v>0</v>
          </cell>
          <cell r="Y25">
            <v>-1061.73</v>
          </cell>
          <cell r="Z25">
            <v>-1E-4</v>
          </cell>
          <cell r="AA25">
            <v>-2295.567</v>
          </cell>
          <cell r="AB25">
            <v>-1E-4</v>
          </cell>
          <cell r="AC25">
            <v>-2577.1390000000001</v>
          </cell>
          <cell r="AD25">
            <v>-1E-4</v>
          </cell>
          <cell r="AE25">
            <v>-2371.902</v>
          </cell>
          <cell r="AF25">
            <v>-1E-4</v>
          </cell>
          <cell r="AG25">
            <v>-1687</v>
          </cell>
          <cell r="AH25">
            <v>-2.0000000000000001E-4</v>
          </cell>
          <cell r="AI25">
            <v>-2490</v>
          </cell>
          <cell r="AJ25">
            <v>-1E-4</v>
          </cell>
          <cell r="AK25">
            <v>-3939</v>
          </cell>
          <cell r="AL25">
            <v>-1E-4</v>
          </cell>
          <cell r="AM25">
            <v>-4043</v>
          </cell>
          <cell r="AN25">
            <v>-1E-4</v>
          </cell>
          <cell r="AO25">
            <v>-1363</v>
          </cell>
          <cell r="AP25">
            <v>-1E-4</v>
          </cell>
          <cell r="AQ25">
            <v>-2551</v>
          </cell>
          <cell r="AR25">
            <v>-1E-4</v>
          </cell>
          <cell r="AS25">
            <v>-3814</v>
          </cell>
          <cell r="AT25">
            <v>-1E-4</v>
          </cell>
          <cell r="AU25">
            <v>-3803</v>
          </cell>
          <cell r="AV25">
            <v>-1E-4</v>
          </cell>
          <cell r="AW25">
            <v>-621</v>
          </cell>
          <cell r="AX25">
            <v>-1E-4</v>
          </cell>
          <cell r="AY25">
            <v>-632.00599999999997</v>
          </cell>
          <cell r="AZ25">
            <v>0</v>
          </cell>
          <cell r="BA25">
            <v>-1231.3050000000001</v>
          </cell>
          <cell r="BB25">
            <v>0</v>
          </cell>
          <cell r="BC25">
            <v>-1352.9090000000001</v>
          </cell>
          <cell r="BD25">
            <v>0</v>
          </cell>
          <cell r="BE25">
            <v>-27.625</v>
          </cell>
          <cell r="BF25">
            <v>0</v>
          </cell>
          <cell r="BG25">
            <v>-173.90100000000001</v>
          </cell>
          <cell r="BH25">
            <v>0</v>
          </cell>
          <cell r="BI25">
            <v>-318.25299999999999</v>
          </cell>
          <cell r="BJ25">
            <v>0</v>
          </cell>
          <cell r="BK25">
            <v>-2213.3620000000001</v>
          </cell>
          <cell r="BL25">
            <v>0</v>
          </cell>
          <cell r="BM25">
            <v>-591.33399999999995</v>
          </cell>
          <cell r="BN25">
            <v>0</v>
          </cell>
          <cell r="BO25">
            <v>-1865.576</v>
          </cell>
          <cell r="BP25">
            <v>-1E-4</v>
          </cell>
          <cell r="BQ25">
            <v>-3213.2620000000002</v>
          </cell>
          <cell r="BR25">
            <v>-1E-4</v>
          </cell>
          <cell r="BS25">
            <v>-4150.6840000000002</v>
          </cell>
          <cell r="BT25">
            <v>-1E-4</v>
          </cell>
          <cell r="BU25">
            <v>-973.904</v>
          </cell>
          <cell r="BV25">
            <v>-1E-4</v>
          </cell>
          <cell r="BW25">
            <v>-1805.07</v>
          </cell>
          <cell r="BX25">
            <v>-1E-4</v>
          </cell>
          <cell r="BY25">
            <v>-3925.777</v>
          </cell>
          <cell r="BZ25">
            <v>-1E-4</v>
          </cell>
          <cell r="CA25">
            <v>-9094.31</v>
          </cell>
          <cell r="CB25">
            <v>-1E-4</v>
          </cell>
          <cell r="CC25">
            <v>-4499.6400000000003</v>
          </cell>
          <cell r="CD25">
            <v>-2.9999999999999997E-4</v>
          </cell>
          <cell r="CE25">
            <v>-9837</v>
          </cell>
          <cell r="CF25">
            <v>-2.9999999999999997E-4</v>
          </cell>
          <cell r="CG25">
            <v>-12663.27</v>
          </cell>
          <cell r="CH25">
            <v>-2.9999999999999997E-4</v>
          </cell>
          <cell r="CI25">
            <v>-21340.82</v>
          </cell>
          <cell r="CJ25">
            <v>-4.0000000000000002E-4</v>
          </cell>
          <cell r="CK25">
            <v>-4067.09</v>
          </cell>
          <cell r="CL25">
            <v>-2.9999999999999997E-4</v>
          </cell>
          <cell r="CM25">
            <v>-10708.31</v>
          </cell>
          <cell r="CN25">
            <v>-2.9999999999999997E-4</v>
          </cell>
          <cell r="CS25">
            <v>-10708.31</v>
          </cell>
          <cell r="CT25">
            <v>-2.9999999999999997E-4</v>
          </cell>
          <cell r="CU25">
            <v>-9837</v>
          </cell>
          <cell r="CV25">
            <v>-4067</v>
          </cell>
          <cell r="CW25">
            <v>-1805.07</v>
          </cell>
          <cell r="CX25">
            <v>-871</v>
          </cell>
          <cell r="CY25">
            <v>8.8999999999999996E-2</v>
          </cell>
          <cell r="CZ25">
            <v>-6641</v>
          </cell>
          <cell r="DA25">
            <v>-8032</v>
          </cell>
          <cell r="DB25">
            <v>4.45</v>
          </cell>
        </row>
        <row r="26">
          <cell r="B26" t="str">
            <v>MB</v>
          </cell>
          <cell r="C26">
            <v>75</v>
          </cell>
          <cell r="D26" t="str">
            <v>MARGEN BRUTO</v>
          </cell>
          <cell r="E26">
            <v>1065705</v>
          </cell>
          <cell r="F26">
            <v>2.46E-2</v>
          </cell>
          <cell r="G26">
            <v>1186077</v>
          </cell>
          <cell r="H26">
            <v>2.9899999999999999E-2</v>
          </cell>
          <cell r="I26">
            <v>213991</v>
          </cell>
          <cell r="J26">
            <v>2.3300000000000001E-2</v>
          </cell>
          <cell r="K26">
            <v>436912</v>
          </cell>
          <cell r="L26">
            <v>2.2800000000000001E-2</v>
          </cell>
          <cell r="M26">
            <v>737981</v>
          </cell>
          <cell r="N26">
            <v>2.53E-2</v>
          </cell>
          <cell r="O26">
            <v>950235</v>
          </cell>
          <cell r="P26">
            <v>2.41E-2</v>
          </cell>
          <cell r="Q26">
            <v>285896</v>
          </cell>
          <cell r="R26">
            <v>2.8799999999999999E-2</v>
          </cell>
          <cell r="S26">
            <v>524456.71499999997</v>
          </cell>
          <cell r="T26">
            <v>2.64E-2</v>
          </cell>
          <cell r="U26">
            <v>749873.50699999998</v>
          </cell>
          <cell r="V26">
            <v>2.52E-2</v>
          </cell>
          <cell r="W26">
            <v>1013367.723</v>
          </cell>
          <cell r="X26">
            <v>2.5600000000000001E-2</v>
          </cell>
          <cell r="Y26">
            <v>235841.117</v>
          </cell>
          <cell r="Z26">
            <v>2.4299999999999999E-2</v>
          </cell>
          <cell r="AA26">
            <v>493026.89899999998</v>
          </cell>
          <cell r="AB26">
            <v>2.5100000000000001E-2</v>
          </cell>
          <cell r="AC26">
            <v>727416.82200000004</v>
          </cell>
          <cell r="AD26">
            <v>2.4500000000000001E-2</v>
          </cell>
          <cell r="AE26">
            <v>977557.55599999998</v>
          </cell>
          <cell r="AF26">
            <v>2.4500000000000001E-2</v>
          </cell>
          <cell r="AG26">
            <v>252558</v>
          </cell>
          <cell r="AH26">
            <v>2.4899999999999999E-2</v>
          </cell>
          <cell r="AI26">
            <v>510921</v>
          </cell>
          <cell r="AJ26">
            <v>2.47E-2</v>
          </cell>
          <cell r="AK26">
            <v>714350</v>
          </cell>
          <cell r="AL26">
            <v>2.2800000000000001E-2</v>
          </cell>
          <cell r="AM26">
            <v>934076</v>
          </cell>
          <cell r="AN26">
            <v>2.1999999999999999E-2</v>
          </cell>
          <cell r="AO26">
            <v>236894</v>
          </cell>
          <cell r="AP26">
            <v>2.1700000000000001E-2</v>
          </cell>
          <cell r="AQ26">
            <v>663469</v>
          </cell>
          <cell r="AR26">
            <v>0.03</v>
          </cell>
          <cell r="AS26">
            <v>921394</v>
          </cell>
          <cell r="AT26">
            <v>2.75E-2</v>
          </cell>
          <cell r="AU26">
            <v>1147654</v>
          </cell>
          <cell r="AV26">
            <v>2.53E-2</v>
          </cell>
          <cell r="AW26">
            <v>231102</v>
          </cell>
          <cell r="AX26">
            <v>1.9400000000000001E-2</v>
          </cell>
          <cell r="AY26">
            <v>614041.81000000006</v>
          </cell>
          <cell r="AZ26">
            <v>2.5000000000000001E-2</v>
          </cell>
          <cell r="BA26">
            <v>826740.98499999999</v>
          </cell>
          <cell r="BB26">
            <v>2.1999999999999999E-2</v>
          </cell>
          <cell r="BC26">
            <v>1052379.128</v>
          </cell>
          <cell r="BD26">
            <v>2.07E-2</v>
          </cell>
          <cell r="BE26">
            <v>703635.33700000006</v>
          </cell>
          <cell r="BF26">
            <v>5.2600000000000001E-2</v>
          </cell>
          <cell r="BG26">
            <v>943043.32</v>
          </cell>
          <cell r="BH26">
            <v>3.4599999999999999E-2</v>
          </cell>
          <cell r="BI26">
            <v>1155768.4010000001</v>
          </cell>
          <cell r="BJ26">
            <v>2.7799999999999998E-2</v>
          </cell>
          <cell r="BK26">
            <v>1370735.534</v>
          </cell>
          <cell r="BL26">
            <v>2.4400000000000002E-2</v>
          </cell>
          <cell r="BM26">
            <v>358370.08799999999</v>
          </cell>
          <cell r="BN26">
            <v>2.46E-2</v>
          </cell>
          <cell r="BO26">
            <v>591481.44799999997</v>
          </cell>
          <cell r="BP26">
            <v>1.9800000000000002E-2</v>
          </cell>
          <cell r="BQ26">
            <v>836324.34400000004</v>
          </cell>
          <cell r="BR26">
            <v>1.83E-2</v>
          </cell>
          <cell r="BS26">
            <v>1069884.601</v>
          </cell>
          <cell r="BT26">
            <v>1.7500000000000002E-2</v>
          </cell>
          <cell r="BU26">
            <v>281395.55300000001</v>
          </cell>
          <cell r="BV26">
            <v>1.8200000000000001E-2</v>
          </cell>
          <cell r="BW26">
            <v>606929.50800000003</v>
          </cell>
          <cell r="BX26">
            <v>1.9599999999999999E-2</v>
          </cell>
          <cell r="BY26">
            <v>968681.58</v>
          </cell>
          <cell r="BZ26">
            <v>2.0899999999999998E-2</v>
          </cell>
          <cell r="CA26">
            <v>1331215.92</v>
          </cell>
          <cell r="CB26">
            <v>2.1600000000000001E-2</v>
          </cell>
          <cell r="CC26">
            <v>385771.73</v>
          </cell>
          <cell r="CD26">
            <v>2.58E-2</v>
          </cell>
          <cell r="CE26">
            <v>788911</v>
          </cell>
          <cell r="CF26">
            <v>2.63E-2</v>
          </cell>
          <cell r="CG26">
            <v>1194306.7</v>
          </cell>
          <cell r="CH26">
            <v>2.63E-2</v>
          </cell>
          <cell r="CI26">
            <v>1552241.36</v>
          </cell>
          <cell r="CJ26">
            <v>2.5499999999999998E-2</v>
          </cell>
          <cell r="CK26">
            <v>380054.33</v>
          </cell>
          <cell r="CL26">
            <v>2.46E-2</v>
          </cell>
          <cell r="CM26">
            <v>733246.62</v>
          </cell>
          <cell r="CN26">
            <v>2.3400000000000001E-2</v>
          </cell>
          <cell r="CS26">
            <v>733246.62</v>
          </cell>
          <cell r="CT26">
            <v>2.3400000000000001E-2</v>
          </cell>
          <cell r="CU26">
            <v>788911</v>
          </cell>
          <cell r="CV26">
            <v>380054</v>
          </cell>
          <cell r="CW26">
            <v>606929.51</v>
          </cell>
          <cell r="CX26">
            <v>-55664</v>
          </cell>
          <cell r="CY26">
            <v>-7.0599999999999996E-2</v>
          </cell>
          <cell r="CZ26">
            <v>353193</v>
          </cell>
          <cell r="DA26">
            <v>181981</v>
          </cell>
          <cell r="DB26">
            <v>0.3</v>
          </cell>
          <cell r="DC26">
            <v>-10.26</v>
          </cell>
        </row>
        <row r="27">
          <cell r="B27" t="str">
            <v>GEXPL</v>
          </cell>
          <cell r="D27" t="str">
            <v>Gastos de Explotación</v>
          </cell>
          <cell r="E27">
            <v>-562912</v>
          </cell>
          <cell r="F27">
            <v>-1.2999999999999999E-2</v>
          </cell>
          <cell r="G27">
            <v>-574152</v>
          </cell>
          <cell r="H27">
            <v>-1.4500000000000001E-2</v>
          </cell>
          <cell r="I27">
            <v>-152949</v>
          </cell>
          <cell r="J27">
            <v>-1.66E-2</v>
          </cell>
          <cell r="K27">
            <v>-304894</v>
          </cell>
          <cell r="L27">
            <v>-1.5900000000000001E-2</v>
          </cell>
          <cell r="M27">
            <v>-461976</v>
          </cell>
          <cell r="N27">
            <v>-1.5800000000000002E-2</v>
          </cell>
          <cell r="O27">
            <v>-623884</v>
          </cell>
          <cell r="P27">
            <v>-1.5900000000000001E-2</v>
          </cell>
          <cell r="Q27">
            <v>-156611</v>
          </cell>
          <cell r="R27">
            <v>-1.5699999999999999E-2</v>
          </cell>
          <cell r="S27">
            <v>-308626.68699999998</v>
          </cell>
          <cell r="T27">
            <v>-1.55E-2</v>
          </cell>
          <cell r="U27">
            <v>-465263.71799999999</v>
          </cell>
          <cell r="V27">
            <v>-1.5599999999999999E-2</v>
          </cell>
          <cell r="W27">
            <v>-629996.30299999996</v>
          </cell>
          <cell r="X27">
            <v>-1.5900000000000001E-2</v>
          </cell>
          <cell r="Y27">
            <v>-148512.21100000001</v>
          </cell>
          <cell r="Z27">
            <v>-1.5299999999999999E-2</v>
          </cell>
          <cell r="AA27">
            <v>-297691.489</v>
          </cell>
          <cell r="AB27">
            <v>-1.52E-2</v>
          </cell>
          <cell r="AC27">
            <v>-452714.01500000001</v>
          </cell>
          <cell r="AD27">
            <v>-1.5299999999999999E-2</v>
          </cell>
          <cell r="AE27">
            <v>-614418.29200000002</v>
          </cell>
          <cell r="AF27">
            <v>-1.54E-2</v>
          </cell>
          <cell r="AG27">
            <v>-151289</v>
          </cell>
          <cell r="AH27">
            <v>-1.49E-2</v>
          </cell>
          <cell r="AI27">
            <v>-294200</v>
          </cell>
          <cell r="AJ27">
            <v>-1.4200000000000001E-2</v>
          </cell>
          <cell r="AK27">
            <v>-421404</v>
          </cell>
          <cell r="AL27">
            <v>-1.34E-2</v>
          </cell>
          <cell r="AM27">
            <v>-566315</v>
          </cell>
          <cell r="AN27">
            <v>-1.34E-2</v>
          </cell>
          <cell r="AO27">
            <v>-142327</v>
          </cell>
          <cell r="AP27">
            <v>-1.3100000000000001E-2</v>
          </cell>
          <cell r="AQ27">
            <v>-287867</v>
          </cell>
          <cell r="AR27">
            <v>-1.2999999999999999E-2</v>
          </cell>
          <cell r="AS27">
            <v>-430308</v>
          </cell>
          <cell r="AT27">
            <v>-1.2800000000000001E-2</v>
          </cell>
          <cell r="AU27">
            <v>-574112</v>
          </cell>
          <cell r="AV27">
            <v>-1.2699999999999999E-2</v>
          </cell>
          <cell r="AW27">
            <v>-143478</v>
          </cell>
          <cell r="AX27">
            <v>-1.21E-2</v>
          </cell>
          <cell r="AY27">
            <v>-282365.37800000003</v>
          </cell>
          <cell r="AZ27">
            <v>-1.15E-2</v>
          </cell>
          <cell r="BA27">
            <v>-427401.32699999999</v>
          </cell>
          <cell r="BB27">
            <v>-1.14E-2</v>
          </cell>
          <cell r="BC27">
            <v>-574071.21400000004</v>
          </cell>
          <cell r="BD27">
            <v>-1.1299999999999999E-2</v>
          </cell>
          <cell r="BE27">
            <v>-142659.33300000001</v>
          </cell>
          <cell r="BF27">
            <v>-1.0699999999999999E-2</v>
          </cell>
          <cell r="BG27">
            <v>-282196.39600000001</v>
          </cell>
          <cell r="BH27">
            <v>-1.04E-2</v>
          </cell>
          <cell r="BI27">
            <v>-426940.462</v>
          </cell>
          <cell r="BJ27">
            <v>-1.03E-2</v>
          </cell>
          <cell r="BK27">
            <v>-594245.65300000005</v>
          </cell>
          <cell r="BL27">
            <v>-1.06E-2</v>
          </cell>
          <cell r="BM27">
            <v>-148182.834</v>
          </cell>
          <cell r="BN27">
            <v>-1.0200000000000001E-2</v>
          </cell>
          <cell r="BO27">
            <v>-299427.272</v>
          </cell>
          <cell r="BP27">
            <v>-0.01</v>
          </cell>
          <cell r="BQ27">
            <v>-448540.00699999998</v>
          </cell>
          <cell r="BR27">
            <v>-9.7999999999999997E-3</v>
          </cell>
          <cell r="BS27">
            <v>-602705.18200000003</v>
          </cell>
          <cell r="BT27">
            <v>-9.7999999999999997E-3</v>
          </cell>
          <cell r="BU27">
            <v>-159037.65299999999</v>
          </cell>
          <cell r="BV27">
            <v>-1.03E-2</v>
          </cell>
          <cell r="BW27">
            <v>-318651.01500000001</v>
          </cell>
          <cell r="BX27">
            <v>-1.03E-2</v>
          </cell>
          <cell r="BY27">
            <v>-486301.97200000001</v>
          </cell>
          <cell r="BZ27">
            <v>-1.0500000000000001E-2</v>
          </cell>
          <cell r="CA27">
            <v>-652451.94999999995</v>
          </cell>
          <cell r="CB27">
            <v>-1.06E-2</v>
          </cell>
          <cell r="CC27">
            <v>-172840.03</v>
          </cell>
          <cell r="CD27">
            <v>-1.1599999999999999E-2</v>
          </cell>
          <cell r="CE27">
            <v>-359889</v>
          </cell>
          <cell r="CF27">
            <v>-1.2E-2</v>
          </cell>
          <cell r="CG27">
            <v>-545192.63</v>
          </cell>
          <cell r="CH27">
            <v>-1.2E-2</v>
          </cell>
          <cell r="CI27">
            <v>-732955.51</v>
          </cell>
          <cell r="CJ27">
            <v>-1.2E-2</v>
          </cell>
          <cell r="CK27">
            <v>-182864.9</v>
          </cell>
          <cell r="CL27">
            <v>-1.18E-2</v>
          </cell>
          <cell r="CM27">
            <v>-371520.33</v>
          </cell>
          <cell r="CN27">
            <v>-1.18E-2</v>
          </cell>
          <cell r="CS27">
            <v>-371520.33</v>
          </cell>
          <cell r="CT27">
            <v>-1.18E-2</v>
          </cell>
          <cell r="CU27">
            <v>-359889</v>
          </cell>
          <cell r="CV27">
            <v>-182865</v>
          </cell>
          <cell r="CW27">
            <v>-318651.02</v>
          </cell>
          <cell r="CX27">
            <v>-11631</v>
          </cell>
          <cell r="CY27">
            <v>3.2000000000000001E-2</v>
          </cell>
          <cell r="CZ27">
            <v>-188655</v>
          </cell>
          <cell r="DA27">
            <v>-41238</v>
          </cell>
          <cell r="DB27">
            <v>0.129</v>
          </cell>
        </row>
        <row r="28">
          <cell r="B28" t="str">
            <v>0039</v>
          </cell>
          <cell r="C28">
            <v>80</v>
          </cell>
          <cell r="D28" t="str">
            <v>Gastos de administración</v>
          </cell>
          <cell r="E28">
            <v>-481234</v>
          </cell>
          <cell r="F28">
            <v>-1.11E-2</v>
          </cell>
          <cell r="G28">
            <v>-496299</v>
          </cell>
          <cell r="H28">
            <v>-1.2500000000000001E-2</v>
          </cell>
          <cell r="I28">
            <v>-134000</v>
          </cell>
          <cell r="J28">
            <v>-1.46E-2</v>
          </cell>
          <cell r="K28">
            <v>-266584</v>
          </cell>
          <cell r="L28">
            <v>-1.3899999999999999E-2</v>
          </cell>
          <cell r="M28">
            <v>-404485</v>
          </cell>
          <cell r="N28">
            <v>-1.38E-2</v>
          </cell>
          <cell r="O28">
            <v>-546509</v>
          </cell>
          <cell r="P28">
            <v>-1.3899999999999999E-2</v>
          </cell>
          <cell r="Q28">
            <v>-137136</v>
          </cell>
          <cell r="R28">
            <v>-1.38E-2</v>
          </cell>
          <cell r="S28">
            <v>-270023.02500000002</v>
          </cell>
          <cell r="T28">
            <v>-1.3599999999999999E-2</v>
          </cell>
          <cell r="U28">
            <v>-408415.96799999999</v>
          </cell>
          <cell r="V28">
            <v>-1.37E-2</v>
          </cell>
          <cell r="W28">
            <v>-554454.96900000004</v>
          </cell>
          <cell r="X28">
            <v>-1.4E-2</v>
          </cell>
          <cell r="Y28">
            <v>-129620.916</v>
          </cell>
          <cell r="Z28">
            <v>-1.3299999999999999E-2</v>
          </cell>
          <cell r="AA28">
            <v>-259875.68599999999</v>
          </cell>
          <cell r="AB28">
            <v>-1.32E-2</v>
          </cell>
          <cell r="AC28">
            <v>-395616.43</v>
          </cell>
          <cell r="AD28">
            <v>-1.3299999999999999E-2</v>
          </cell>
          <cell r="AE28">
            <v>-538416.86100000003</v>
          </cell>
          <cell r="AF28">
            <v>-1.35E-2</v>
          </cell>
          <cell r="AG28">
            <v>-130725</v>
          </cell>
          <cell r="AH28">
            <v>-1.29E-2</v>
          </cell>
          <cell r="AI28">
            <v>-262471</v>
          </cell>
          <cell r="AJ28">
            <v>-1.2699999999999999E-2</v>
          </cell>
          <cell r="AK28">
            <v>-378520</v>
          </cell>
          <cell r="AL28">
            <v>-1.21E-2</v>
          </cell>
          <cell r="AM28">
            <v>-511036</v>
          </cell>
          <cell r="AN28">
            <v>-1.21E-2</v>
          </cell>
          <cell r="AO28">
            <v>-127572</v>
          </cell>
          <cell r="AP28">
            <v>-1.17E-2</v>
          </cell>
          <cell r="AQ28">
            <v>-258875</v>
          </cell>
          <cell r="AR28">
            <v>-1.17E-2</v>
          </cell>
          <cell r="AS28">
            <v>-388136</v>
          </cell>
          <cell r="AT28">
            <v>-1.1599999999999999E-2</v>
          </cell>
          <cell r="AU28">
            <v>-517272</v>
          </cell>
          <cell r="AV28">
            <v>-1.14E-2</v>
          </cell>
          <cell r="AW28">
            <v>-128892</v>
          </cell>
          <cell r="AX28">
            <v>-1.0800000000000001E-2</v>
          </cell>
          <cell r="AY28">
            <v>-252596.86600000001</v>
          </cell>
          <cell r="AZ28">
            <v>-1.03E-2</v>
          </cell>
          <cell r="BA28">
            <v>-381552.522</v>
          </cell>
          <cell r="BB28">
            <v>-1.01E-2</v>
          </cell>
          <cell r="BC28">
            <v>-511049.33600000001</v>
          </cell>
          <cell r="BD28">
            <v>-0.01</v>
          </cell>
          <cell r="BE28">
            <v>-125770.299</v>
          </cell>
          <cell r="BF28">
            <v>-9.4000000000000004E-3</v>
          </cell>
          <cell r="BG28">
            <v>-248457.005</v>
          </cell>
          <cell r="BH28">
            <v>-9.1000000000000004E-3</v>
          </cell>
          <cell r="BI28">
            <v>-376107.83100000001</v>
          </cell>
          <cell r="BJ28">
            <v>-8.9999999999999993E-3</v>
          </cell>
          <cell r="BK28">
            <v>-525996.32700000005</v>
          </cell>
          <cell r="BL28">
            <v>-9.4000000000000004E-3</v>
          </cell>
          <cell r="BM28">
            <v>-130964.94899999999</v>
          </cell>
          <cell r="BN28">
            <v>-8.9999999999999993E-3</v>
          </cell>
          <cell r="BO28">
            <v>-264605.576</v>
          </cell>
          <cell r="BP28">
            <v>-8.8999999999999999E-3</v>
          </cell>
          <cell r="BQ28">
            <v>-395909.42499999999</v>
          </cell>
          <cell r="BR28">
            <v>-8.6999999999999994E-3</v>
          </cell>
          <cell r="BS28">
            <v>-531836.50600000005</v>
          </cell>
          <cell r="BT28">
            <v>-8.6999999999999994E-3</v>
          </cell>
          <cell r="BU28">
            <v>-140941.508</v>
          </cell>
          <cell r="BV28">
            <v>-9.1000000000000004E-3</v>
          </cell>
          <cell r="BW28">
            <v>-281912.45600000001</v>
          </cell>
          <cell r="BX28">
            <v>-9.1000000000000004E-3</v>
          </cell>
          <cell r="BY28">
            <v>-430964.27</v>
          </cell>
          <cell r="BZ28">
            <v>-9.2999999999999992E-3</v>
          </cell>
          <cell r="CA28">
            <v>-577936.26</v>
          </cell>
          <cell r="CB28">
            <v>-9.4000000000000004E-3</v>
          </cell>
          <cell r="CC28">
            <v>-153129.35999999999</v>
          </cell>
          <cell r="CD28">
            <v>-1.0200000000000001E-2</v>
          </cell>
          <cell r="CE28">
            <v>-319885</v>
          </cell>
          <cell r="CF28">
            <v>-1.0699999999999999E-2</v>
          </cell>
          <cell r="CG28">
            <v>-483707.29</v>
          </cell>
          <cell r="CH28">
            <v>-1.0699999999999999E-2</v>
          </cell>
          <cell r="CI28">
            <v>-649951.88</v>
          </cell>
          <cell r="CJ28">
            <v>-1.0699999999999999E-2</v>
          </cell>
          <cell r="CK28">
            <v>-162622.59</v>
          </cell>
          <cell r="CL28">
            <v>-1.0500000000000001E-2</v>
          </cell>
          <cell r="CM28">
            <v>-330180.88</v>
          </cell>
          <cell r="CN28">
            <v>-1.0500000000000001E-2</v>
          </cell>
          <cell r="CS28">
            <v>-330180.88</v>
          </cell>
          <cell r="CT28">
            <v>-1.0500000000000001E-2</v>
          </cell>
          <cell r="CU28">
            <v>-319885</v>
          </cell>
          <cell r="CV28">
            <v>-162623</v>
          </cell>
          <cell r="CW28">
            <v>-281912.46000000002</v>
          </cell>
          <cell r="CX28">
            <v>-10296</v>
          </cell>
          <cell r="CY28">
            <v>3.2000000000000001E-2</v>
          </cell>
          <cell r="CZ28">
            <v>-167558</v>
          </cell>
          <cell r="DA28">
            <v>-37973</v>
          </cell>
          <cell r="DB28">
            <v>0.13500000000000001</v>
          </cell>
        </row>
        <row r="29">
          <cell r="B29" t="str">
            <v>0040</v>
          </cell>
          <cell r="C29">
            <v>81</v>
          </cell>
          <cell r="D29" t="str">
            <v xml:space="preserve">  Gastos de personal</v>
          </cell>
          <cell r="E29">
            <v>-344921</v>
          </cell>
          <cell r="F29">
            <v>-8.0000000000000002E-3</v>
          </cell>
          <cell r="G29">
            <v>-341958</v>
          </cell>
          <cell r="H29">
            <v>-8.6E-3</v>
          </cell>
          <cell r="I29">
            <v>-86416</v>
          </cell>
          <cell r="J29">
            <v>-9.4000000000000004E-3</v>
          </cell>
          <cell r="K29">
            <v>-172857</v>
          </cell>
          <cell r="L29">
            <v>-8.9999999999999993E-3</v>
          </cell>
          <cell r="M29">
            <v>-259857</v>
          </cell>
          <cell r="N29">
            <v>-8.8999999999999999E-3</v>
          </cell>
          <cell r="O29">
            <v>-357093</v>
          </cell>
          <cell r="P29">
            <v>-9.1000000000000004E-3</v>
          </cell>
          <cell r="Q29">
            <v>-85826</v>
          </cell>
          <cell r="R29">
            <v>-8.6E-3</v>
          </cell>
          <cell r="S29">
            <v>-171802.47399999999</v>
          </cell>
          <cell r="T29">
            <v>-8.6E-3</v>
          </cell>
          <cell r="U29">
            <v>-258041.12599999999</v>
          </cell>
          <cell r="V29">
            <v>-8.6999999999999994E-3</v>
          </cell>
          <cell r="W29">
            <v>-350624.83799999999</v>
          </cell>
          <cell r="X29">
            <v>-8.8999999999999999E-3</v>
          </cell>
          <cell r="Y29">
            <v>-85012.941999999995</v>
          </cell>
          <cell r="Z29">
            <v>-8.8000000000000005E-3</v>
          </cell>
          <cell r="AA29">
            <v>-169050.10800000001</v>
          </cell>
          <cell r="AB29">
            <v>-8.6E-3</v>
          </cell>
          <cell r="AC29">
            <v>-252939.698</v>
          </cell>
          <cell r="AD29">
            <v>-8.5000000000000006E-3</v>
          </cell>
          <cell r="AE29">
            <v>-340979.788</v>
          </cell>
          <cell r="AF29">
            <v>-8.6E-3</v>
          </cell>
          <cell r="AG29">
            <v>-84771</v>
          </cell>
          <cell r="AH29">
            <v>-8.3000000000000001E-3</v>
          </cell>
          <cell r="AI29">
            <v>-169655</v>
          </cell>
          <cell r="AJ29">
            <v>-8.2000000000000007E-3</v>
          </cell>
          <cell r="AK29">
            <v>-235823</v>
          </cell>
          <cell r="AL29">
            <v>-7.4999999999999997E-3</v>
          </cell>
          <cell r="AM29">
            <v>-320210</v>
          </cell>
          <cell r="AN29">
            <v>-7.6E-3</v>
          </cell>
          <cell r="AO29">
            <v>-81046</v>
          </cell>
          <cell r="AP29">
            <v>-7.4000000000000003E-3</v>
          </cell>
          <cell r="AQ29">
            <v>-165472</v>
          </cell>
          <cell r="AR29">
            <v>-7.4999999999999997E-3</v>
          </cell>
          <cell r="AS29">
            <v>-248702</v>
          </cell>
          <cell r="AT29">
            <v>-7.4000000000000003E-3</v>
          </cell>
          <cell r="AU29">
            <v>-331706</v>
          </cell>
          <cell r="AV29">
            <v>-7.3000000000000001E-3</v>
          </cell>
          <cell r="AW29">
            <v>-82857</v>
          </cell>
          <cell r="AX29">
            <v>-7.0000000000000001E-3</v>
          </cell>
          <cell r="AY29">
            <v>-163171.74900000001</v>
          </cell>
          <cell r="AZ29">
            <v>-6.6E-3</v>
          </cell>
          <cell r="BA29">
            <v>-244202.364</v>
          </cell>
          <cell r="BB29">
            <v>-6.4999999999999997E-3</v>
          </cell>
          <cell r="BC29">
            <v>-327368.02600000001</v>
          </cell>
          <cell r="BD29">
            <v>-6.4000000000000003E-3</v>
          </cell>
          <cell r="BE29">
            <v>-80763.324999999997</v>
          </cell>
          <cell r="BF29">
            <v>-6.0000000000000001E-3</v>
          </cell>
          <cell r="BG29">
            <v>-159545.69500000001</v>
          </cell>
          <cell r="BH29">
            <v>-5.8999999999999999E-3</v>
          </cell>
          <cell r="BI29">
            <v>-241365.084</v>
          </cell>
          <cell r="BJ29">
            <v>-5.7999999999999996E-3</v>
          </cell>
          <cell r="BK29">
            <v>-345419.549</v>
          </cell>
          <cell r="BL29">
            <v>-6.1000000000000004E-3</v>
          </cell>
          <cell r="BM29">
            <v>-86365.81</v>
          </cell>
          <cell r="BN29">
            <v>-5.8999999999999999E-3</v>
          </cell>
          <cell r="BO29">
            <v>-172431.23199999999</v>
          </cell>
          <cell r="BP29">
            <v>-5.7999999999999996E-3</v>
          </cell>
          <cell r="BQ29">
            <v>-259163.704</v>
          </cell>
          <cell r="BR29">
            <v>-5.7000000000000002E-3</v>
          </cell>
          <cell r="BS29">
            <v>-349122.87900000002</v>
          </cell>
          <cell r="BT29">
            <v>-5.7000000000000002E-3</v>
          </cell>
          <cell r="BU29">
            <v>-93387.725999999995</v>
          </cell>
          <cell r="BV29">
            <v>-6.0000000000000001E-3</v>
          </cell>
          <cell r="BW29">
            <v>-187022.23699999999</v>
          </cell>
          <cell r="BX29">
            <v>-6.0000000000000001E-3</v>
          </cell>
          <cell r="BY29">
            <v>-281976.58600000001</v>
          </cell>
          <cell r="BZ29">
            <v>-6.1000000000000004E-3</v>
          </cell>
          <cell r="CA29">
            <v>-370046.36</v>
          </cell>
          <cell r="CB29">
            <v>-6.0000000000000001E-3</v>
          </cell>
          <cell r="CC29">
            <v>-97449.38</v>
          </cell>
          <cell r="CD29">
            <v>-6.4999999999999997E-3</v>
          </cell>
          <cell r="CE29">
            <v>-208139</v>
          </cell>
          <cell r="CF29">
            <v>-6.8999999999999999E-3</v>
          </cell>
          <cell r="CG29">
            <v>-310007.65000000002</v>
          </cell>
          <cell r="CH29">
            <v>-6.7999999999999996E-3</v>
          </cell>
          <cell r="CI29">
            <v>-417888.37</v>
          </cell>
          <cell r="CJ29">
            <v>-6.8999999999999999E-3</v>
          </cell>
          <cell r="CK29">
            <v>-103727.83</v>
          </cell>
          <cell r="CL29">
            <v>-6.7000000000000002E-3</v>
          </cell>
          <cell r="CM29">
            <v>-211876.69</v>
          </cell>
          <cell r="CN29">
            <v>-6.7999999999999996E-3</v>
          </cell>
          <cell r="CS29">
            <v>-211876.69</v>
          </cell>
          <cell r="CT29">
            <v>-6.7999999999999996E-3</v>
          </cell>
          <cell r="CU29">
            <v>-208139</v>
          </cell>
          <cell r="CV29">
            <v>-103728</v>
          </cell>
          <cell r="CW29">
            <v>-187022.24</v>
          </cell>
          <cell r="CX29">
            <v>-3738</v>
          </cell>
          <cell r="CY29">
            <v>1.7999999999999999E-2</v>
          </cell>
          <cell r="CZ29">
            <v>-108149</v>
          </cell>
          <cell r="DA29">
            <v>-21117</v>
          </cell>
          <cell r="DB29">
            <v>0.113</v>
          </cell>
        </row>
        <row r="30">
          <cell r="B30" t="str">
            <v>0041</v>
          </cell>
          <cell r="C30">
            <v>82</v>
          </cell>
          <cell r="D30" t="str">
            <v xml:space="preserve">  Otros gastos de administración</v>
          </cell>
          <cell r="E30">
            <v>-136313</v>
          </cell>
          <cell r="F30">
            <v>-3.2000000000000002E-3</v>
          </cell>
          <cell r="G30">
            <v>-154340</v>
          </cell>
          <cell r="H30">
            <v>-3.8999999999999998E-3</v>
          </cell>
          <cell r="I30">
            <v>-47584</v>
          </cell>
          <cell r="J30">
            <v>-5.1999999999999998E-3</v>
          </cell>
          <cell r="K30">
            <v>-93727</v>
          </cell>
          <cell r="L30">
            <v>-4.8999999999999998E-3</v>
          </cell>
          <cell r="M30">
            <v>-144628</v>
          </cell>
          <cell r="N30">
            <v>-4.8999999999999998E-3</v>
          </cell>
          <cell r="O30">
            <v>-189416</v>
          </cell>
          <cell r="P30">
            <v>-4.7999999999999996E-3</v>
          </cell>
          <cell r="Q30">
            <v>-51310</v>
          </cell>
          <cell r="R30">
            <v>-5.1999999999999998E-3</v>
          </cell>
          <cell r="S30">
            <v>-98220.551000000007</v>
          </cell>
          <cell r="T30">
            <v>-4.8999999999999998E-3</v>
          </cell>
          <cell r="U30">
            <v>-150374.842</v>
          </cell>
          <cell r="V30">
            <v>-5.1000000000000004E-3</v>
          </cell>
          <cell r="W30">
            <v>-203830.13</v>
          </cell>
          <cell r="X30">
            <v>-5.1000000000000004E-3</v>
          </cell>
          <cell r="Y30">
            <v>-44607.974000000002</v>
          </cell>
          <cell r="Z30">
            <v>-4.5999999999999999E-3</v>
          </cell>
          <cell r="AA30">
            <v>-90825.577999999994</v>
          </cell>
          <cell r="AB30">
            <v>-4.5999999999999999E-3</v>
          </cell>
          <cell r="AC30">
            <v>-142676.73199999999</v>
          </cell>
          <cell r="AD30">
            <v>-4.7999999999999996E-3</v>
          </cell>
          <cell r="AE30">
            <v>-197437.07399999999</v>
          </cell>
          <cell r="AF30">
            <v>-5.0000000000000001E-3</v>
          </cell>
          <cell r="AG30">
            <v>-45955</v>
          </cell>
          <cell r="AH30">
            <v>-4.4999999999999997E-3</v>
          </cell>
          <cell r="AI30">
            <v>-92816</v>
          </cell>
          <cell r="AJ30">
            <v>-4.4999999999999997E-3</v>
          </cell>
          <cell r="AK30">
            <v>-142697</v>
          </cell>
          <cell r="AL30">
            <v>-4.4999999999999997E-3</v>
          </cell>
          <cell r="AM30">
            <v>-190826</v>
          </cell>
          <cell r="AN30">
            <v>-4.4999999999999997E-3</v>
          </cell>
          <cell r="AO30">
            <v>-46526</v>
          </cell>
          <cell r="AP30">
            <v>-4.3E-3</v>
          </cell>
          <cell r="AQ30">
            <v>-93403</v>
          </cell>
          <cell r="AR30">
            <v>-4.1999999999999997E-3</v>
          </cell>
          <cell r="AS30">
            <v>-139434</v>
          </cell>
          <cell r="AT30">
            <v>-4.1999999999999997E-3</v>
          </cell>
          <cell r="AU30">
            <v>-185566</v>
          </cell>
          <cell r="AV30">
            <v>-4.1000000000000003E-3</v>
          </cell>
          <cell r="AW30">
            <v>-46036</v>
          </cell>
          <cell r="AX30">
            <v>-3.8999999999999998E-3</v>
          </cell>
          <cell r="AY30">
            <v>-89425.116999999998</v>
          </cell>
          <cell r="AZ30">
            <v>-3.5999999999999999E-3</v>
          </cell>
          <cell r="BA30">
            <v>-137350.158</v>
          </cell>
          <cell r="BB30">
            <v>-3.7000000000000002E-3</v>
          </cell>
          <cell r="BC30">
            <v>-183681.31</v>
          </cell>
          <cell r="BD30">
            <v>-3.5999999999999999E-3</v>
          </cell>
          <cell r="BE30">
            <v>-45006.972999999998</v>
          </cell>
          <cell r="BF30">
            <v>-3.3999999999999998E-3</v>
          </cell>
          <cell r="BG30">
            <v>-88911.31</v>
          </cell>
          <cell r="BH30">
            <v>-3.3E-3</v>
          </cell>
          <cell r="BI30">
            <v>-134742.74600000001</v>
          </cell>
          <cell r="BJ30">
            <v>-3.2000000000000002E-3</v>
          </cell>
          <cell r="BK30">
            <v>-180576.478</v>
          </cell>
          <cell r="BL30">
            <v>-3.2000000000000002E-3</v>
          </cell>
          <cell r="BM30">
            <v>-44599.14</v>
          </cell>
          <cell r="BN30">
            <v>-3.0999999999999999E-3</v>
          </cell>
          <cell r="BO30">
            <v>-92174.644</v>
          </cell>
          <cell r="BP30">
            <v>-3.0999999999999999E-3</v>
          </cell>
          <cell r="BQ30">
            <v>-136745.72099999999</v>
          </cell>
          <cell r="BR30">
            <v>-3.0000000000000001E-3</v>
          </cell>
          <cell r="BS30">
            <v>-182713.62700000001</v>
          </cell>
          <cell r="BT30">
            <v>-3.0000000000000001E-3</v>
          </cell>
          <cell r="BU30">
            <v>-47553.781999999999</v>
          </cell>
          <cell r="BV30">
            <v>-3.0999999999999999E-3</v>
          </cell>
          <cell r="BW30">
            <v>-94890.218999999997</v>
          </cell>
          <cell r="BX30">
            <v>-3.0999999999999999E-3</v>
          </cell>
          <cell r="BY30">
            <v>-148987.68400000001</v>
          </cell>
          <cell r="BZ30">
            <v>-3.2000000000000002E-3</v>
          </cell>
          <cell r="CA30">
            <v>-207889.9</v>
          </cell>
          <cell r="CB30">
            <v>-3.3999999999999998E-3</v>
          </cell>
          <cell r="CC30">
            <v>-55679.99</v>
          </cell>
          <cell r="CD30">
            <v>-3.7000000000000002E-3</v>
          </cell>
          <cell r="CE30">
            <v>-111746</v>
          </cell>
          <cell r="CF30">
            <v>-3.7000000000000002E-3</v>
          </cell>
          <cell r="CG30">
            <v>-173699.64</v>
          </cell>
          <cell r="CH30">
            <v>-3.8E-3</v>
          </cell>
          <cell r="CI30">
            <v>-232063.51</v>
          </cell>
          <cell r="CJ30">
            <v>-3.8E-3</v>
          </cell>
          <cell r="CK30">
            <v>-58894.75</v>
          </cell>
          <cell r="CL30">
            <v>-3.8E-3</v>
          </cell>
          <cell r="CM30">
            <v>-118304.19</v>
          </cell>
          <cell r="CN30">
            <v>-3.8E-3</v>
          </cell>
          <cell r="CS30">
            <v>-118304.19</v>
          </cell>
          <cell r="CT30">
            <v>-3.8E-3</v>
          </cell>
          <cell r="CU30">
            <v>-111746</v>
          </cell>
          <cell r="CV30">
            <v>-58895</v>
          </cell>
          <cell r="CW30">
            <v>-94890.22</v>
          </cell>
          <cell r="CX30">
            <v>-6558</v>
          </cell>
          <cell r="CY30">
            <v>5.8999999999999997E-2</v>
          </cell>
          <cell r="CZ30">
            <v>-59409</v>
          </cell>
          <cell r="DA30">
            <v>-16856</v>
          </cell>
          <cell r="DB30">
            <v>0.17799999999999999</v>
          </cell>
        </row>
        <row r="31">
          <cell r="B31" t="str">
            <v>0042</v>
          </cell>
          <cell r="C31">
            <v>85</v>
          </cell>
          <cell r="D31" t="str">
            <v>Amortización</v>
          </cell>
          <cell r="E31">
            <v>-81678</v>
          </cell>
          <cell r="F31">
            <v>-1.9E-3</v>
          </cell>
          <cell r="G31">
            <v>-77854</v>
          </cell>
          <cell r="H31">
            <v>-2E-3</v>
          </cell>
          <cell r="I31">
            <v>-18949</v>
          </cell>
          <cell r="J31">
            <v>-2.0999999999999999E-3</v>
          </cell>
          <cell r="K31">
            <v>-38310</v>
          </cell>
          <cell r="L31">
            <v>-2E-3</v>
          </cell>
          <cell r="M31">
            <v>-57491</v>
          </cell>
          <cell r="N31">
            <v>-2E-3</v>
          </cell>
          <cell r="O31">
            <v>-77375</v>
          </cell>
          <cell r="P31">
            <v>-2E-3</v>
          </cell>
          <cell r="Q31">
            <v>-19475</v>
          </cell>
          <cell r="R31">
            <v>-2E-3</v>
          </cell>
          <cell r="S31">
            <v>-38603.661999999997</v>
          </cell>
          <cell r="T31">
            <v>-1.9E-3</v>
          </cell>
          <cell r="U31">
            <v>-56847.75</v>
          </cell>
          <cell r="V31">
            <v>-1.9E-3</v>
          </cell>
          <cell r="W31">
            <v>-75541.335000000006</v>
          </cell>
          <cell r="X31">
            <v>-1.9E-3</v>
          </cell>
          <cell r="Y31">
            <v>-18891.294999999998</v>
          </cell>
          <cell r="Z31">
            <v>-1.9E-3</v>
          </cell>
          <cell r="AA31">
            <v>-37815.803</v>
          </cell>
          <cell r="AB31">
            <v>-1.9E-3</v>
          </cell>
          <cell r="AC31">
            <v>-57097.584999999999</v>
          </cell>
          <cell r="AD31">
            <v>-1.9E-3</v>
          </cell>
          <cell r="AE31">
            <v>-76001.429999999993</v>
          </cell>
          <cell r="AF31">
            <v>-1.9E-3</v>
          </cell>
          <cell r="AG31">
            <v>-20563</v>
          </cell>
          <cell r="AH31">
            <v>-2E-3</v>
          </cell>
          <cell r="AI31">
            <v>-31729</v>
          </cell>
          <cell r="AJ31">
            <v>-1.5E-3</v>
          </cell>
          <cell r="AK31">
            <v>-42884</v>
          </cell>
          <cell r="AL31">
            <v>-1.4E-3</v>
          </cell>
          <cell r="AM31">
            <v>-55279</v>
          </cell>
          <cell r="AN31">
            <v>-1.2999999999999999E-3</v>
          </cell>
          <cell r="AO31">
            <v>-14755</v>
          </cell>
          <cell r="AP31">
            <v>-1.4E-3</v>
          </cell>
          <cell r="AQ31">
            <v>-28992</v>
          </cell>
          <cell r="AR31">
            <v>-1.2999999999999999E-3</v>
          </cell>
          <cell r="AS31">
            <v>-42172</v>
          </cell>
          <cell r="AT31">
            <v>-1.2999999999999999E-3</v>
          </cell>
          <cell r="AU31">
            <v>-56840</v>
          </cell>
          <cell r="AV31">
            <v>-1.2999999999999999E-3</v>
          </cell>
          <cell r="AW31">
            <v>-14585</v>
          </cell>
          <cell r="AX31">
            <v>-1.1999999999999999E-3</v>
          </cell>
          <cell r="AY31">
            <v>-29768.511999999999</v>
          </cell>
          <cell r="AZ31">
            <v>-1.1999999999999999E-3</v>
          </cell>
          <cell r="BA31">
            <v>-45848.805</v>
          </cell>
          <cell r="BB31">
            <v>-1.1999999999999999E-3</v>
          </cell>
          <cell r="BC31">
            <v>-63021.877999999997</v>
          </cell>
          <cell r="BD31">
            <v>-1.1999999999999999E-3</v>
          </cell>
          <cell r="BE31">
            <v>-16889.035</v>
          </cell>
          <cell r="BF31">
            <v>-1.2999999999999999E-3</v>
          </cell>
          <cell r="BG31">
            <v>-33739.391000000003</v>
          </cell>
          <cell r="BH31">
            <v>-1.1999999999999999E-3</v>
          </cell>
          <cell r="BI31">
            <v>-50832.631999999998</v>
          </cell>
          <cell r="BJ31">
            <v>-1.1999999999999999E-3</v>
          </cell>
          <cell r="BK31">
            <v>-68249.626000000004</v>
          </cell>
          <cell r="BL31">
            <v>-1.1999999999999999E-3</v>
          </cell>
          <cell r="BM31">
            <v>-17217.883999999998</v>
          </cell>
          <cell r="BN31">
            <v>-1.1999999999999999E-3</v>
          </cell>
          <cell r="BO31">
            <v>-34821.396000000001</v>
          </cell>
          <cell r="BP31">
            <v>-1.1999999999999999E-3</v>
          </cell>
          <cell r="BQ31">
            <v>-52630.582000000002</v>
          </cell>
          <cell r="BR31">
            <v>-1.1999999999999999E-3</v>
          </cell>
          <cell r="BS31">
            <v>-70868.676000000007</v>
          </cell>
          <cell r="BT31">
            <v>-1.1999999999999999E-3</v>
          </cell>
          <cell r="BU31">
            <v>-18096.145</v>
          </cell>
          <cell r="BV31">
            <v>-1.1999999999999999E-3</v>
          </cell>
          <cell r="BW31">
            <v>-36738.559000000001</v>
          </cell>
          <cell r="BX31">
            <v>-1.1999999999999999E-3</v>
          </cell>
          <cell r="BY31">
            <v>-55337.701999999997</v>
          </cell>
          <cell r="BZ31">
            <v>-1.1999999999999999E-3</v>
          </cell>
          <cell r="CA31">
            <v>-74515.69</v>
          </cell>
          <cell r="CB31">
            <v>-1.1999999999999999E-3</v>
          </cell>
          <cell r="CC31">
            <v>-19710.66</v>
          </cell>
          <cell r="CD31">
            <v>-1.2999999999999999E-3</v>
          </cell>
          <cell r="CE31">
            <v>-40004</v>
          </cell>
          <cell r="CF31">
            <v>-1.2999999999999999E-3</v>
          </cell>
          <cell r="CG31">
            <v>-61485.34</v>
          </cell>
          <cell r="CH31">
            <v>-1.4E-3</v>
          </cell>
          <cell r="CI31">
            <v>-83003.63</v>
          </cell>
          <cell r="CJ31">
            <v>-1.4E-3</v>
          </cell>
          <cell r="CK31">
            <v>-20242.32</v>
          </cell>
          <cell r="CL31">
            <v>-1.2999999999999999E-3</v>
          </cell>
          <cell r="CM31">
            <v>-41339.449999999997</v>
          </cell>
          <cell r="CN31">
            <v>-1.2999999999999999E-3</v>
          </cell>
          <cell r="CS31">
            <v>-41339.449999999997</v>
          </cell>
          <cell r="CT31">
            <v>-1.2999999999999999E-3</v>
          </cell>
          <cell r="CU31">
            <v>-40004</v>
          </cell>
          <cell r="CV31">
            <v>-20242</v>
          </cell>
          <cell r="CW31">
            <v>-36738.559999999998</v>
          </cell>
          <cell r="CX31">
            <v>-1335</v>
          </cell>
          <cell r="CY31">
            <v>3.3000000000000002E-2</v>
          </cell>
          <cell r="CZ31">
            <v>-21097</v>
          </cell>
          <cell r="DA31">
            <v>-3265</v>
          </cell>
          <cell r="DB31">
            <v>8.8999999999999996E-2</v>
          </cell>
        </row>
        <row r="32">
          <cell r="B32" t="str">
            <v>MEXPL</v>
          </cell>
          <cell r="D32" t="str">
            <v>MARGEN DE EXPLOTACIÓN</v>
          </cell>
          <cell r="E32">
            <v>502793</v>
          </cell>
          <cell r="F32">
            <v>1.1599999999999999E-2</v>
          </cell>
          <cell r="G32">
            <v>611924</v>
          </cell>
          <cell r="H32">
            <v>1.54E-2</v>
          </cell>
          <cell r="I32">
            <v>61042</v>
          </cell>
          <cell r="J32">
            <v>6.6E-3</v>
          </cell>
          <cell r="K32">
            <v>132018</v>
          </cell>
          <cell r="L32">
            <v>6.8999999999999999E-3</v>
          </cell>
          <cell r="M32">
            <v>276005</v>
          </cell>
          <cell r="N32">
            <v>9.4000000000000004E-3</v>
          </cell>
          <cell r="O32">
            <v>326351</v>
          </cell>
          <cell r="P32">
            <v>8.3000000000000001E-3</v>
          </cell>
          <cell r="Q32">
            <v>129285</v>
          </cell>
          <cell r="R32">
            <v>1.2999999999999999E-2</v>
          </cell>
          <cell r="S32">
            <v>215830.02799999999</v>
          </cell>
          <cell r="T32">
            <v>1.09E-2</v>
          </cell>
          <cell r="U32">
            <v>284609.78899999999</v>
          </cell>
          <cell r="V32">
            <v>9.5999999999999992E-3</v>
          </cell>
          <cell r="W32">
            <v>383371.41899999999</v>
          </cell>
          <cell r="X32">
            <v>9.7000000000000003E-3</v>
          </cell>
          <cell r="Y32">
            <v>87328.906000000003</v>
          </cell>
          <cell r="Z32">
            <v>8.9999999999999993E-3</v>
          </cell>
          <cell r="AA32">
            <v>195335.41</v>
          </cell>
          <cell r="AB32">
            <v>0.01</v>
          </cell>
          <cell r="AC32">
            <v>274702.80699999997</v>
          </cell>
          <cell r="AD32">
            <v>9.2999999999999992E-3</v>
          </cell>
          <cell r="AE32">
            <v>363139.26500000001</v>
          </cell>
          <cell r="AF32">
            <v>9.1000000000000004E-3</v>
          </cell>
          <cell r="AG32">
            <v>101270</v>
          </cell>
          <cell r="AH32">
            <v>0.01</v>
          </cell>
          <cell r="AI32">
            <v>216721</v>
          </cell>
          <cell r="AJ32">
            <v>1.0500000000000001E-2</v>
          </cell>
          <cell r="AK32">
            <v>292946</v>
          </cell>
          <cell r="AL32">
            <v>9.2999999999999992E-3</v>
          </cell>
          <cell r="AM32">
            <v>367761</v>
          </cell>
          <cell r="AN32">
            <v>8.6999999999999994E-3</v>
          </cell>
          <cell r="AO32">
            <v>94567</v>
          </cell>
          <cell r="AP32">
            <v>8.6999999999999994E-3</v>
          </cell>
          <cell r="AQ32">
            <v>375602</v>
          </cell>
          <cell r="AR32">
            <v>1.7000000000000001E-2</v>
          </cell>
          <cell r="AS32">
            <v>491086</v>
          </cell>
          <cell r="AT32">
            <v>1.46E-2</v>
          </cell>
          <cell r="AU32">
            <v>573542</v>
          </cell>
          <cell r="AV32">
            <v>1.26E-2</v>
          </cell>
          <cell r="AW32">
            <v>87625</v>
          </cell>
          <cell r="AX32">
            <v>7.4000000000000003E-3</v>
          </cell>
          <cell r="AY32">
            <v>331676.43199999997</v>
          </cell>
          <cell r="AZ32">
            <v>1.35E-2</v>
          </cell>
          <cell r="BA32">
            <v>399339.658</v>
          </cell>
          <cell r="BB32">
            <v>1.06E-2</v>
          </cell>
          <cell r="BC32">
            <v>478307.91399999999</v>
          </cell>
          <cell r="BD32">
            <v>9.4000000000000004E-3</v>
          </cell>
          <cell r="BE32">
            <v>560976.00300000003</v>
          </cell>
          <cell r="BF32">
            <v>4.2000000000000003E-2</v>
          </cell>
          <cell r="BG32">
            <v>660846.924</v>
          </cell>
          <cell r="BH32">
            <v>2.4299999999999999E-2</v>
          </cell>
          <cell r="BI32">
            <v>728827.93799999997</v>
          </cell>
          <cell r="BJ32">
            <v>1.7500000000000002E-2</v>
          </cell>
          <cell r="BK32">
            <v>776489.58100000001</v>
          </cell>
          <cell r="BL32">
            <v>1.38E-2</v>
          </cell>
          <cell r="BM32">
            <v>210187.255</v>
          </cell>
          <cell r="BN32">
            <v>1.44E-2</v>
          </cell>
          <cell r="BO32">
            <v>292054.47600000002</v>
          </cell>
          <cell r="BP32">
            <v>9.7999999999999997E-3</v>
          </cell>
          <cell r="BQ32">
            <v>387784.337</v>
          </cell>
          <cell r="BR32">
            <v>8.5000000000000006E-3</v>
          </cell>
          <cell r="BS32">
            <v>467179.41899999999</v>
          </cell>
          <cell r="BT32">
            <v>7.6E-3</v>
          </cell>
          <cell r="BU32">
            <v>122357.9</v>
          </cell>
          <cell r="BV32">
            <v>7.9000000000000008E-3</v>
          </cell>
          <cell r="BW32">
            <v>288278.49300000002</v>
          </cell>
          <cell r="BX32">
            <v>9.2999999999999992E-3</v>
          </cell>
          <cell r="BY32">
            <v>482379.60800000001</v>
          </cell>
          <cell r="BZ32">
            <v>1.04E-2</v>
          </cell>
          <cell r="CA32">
            <v>678763.97</v>
          </cell>
          <cell r="CB32">
            <v>1.0999999999999999E-2</v>
          </cell>
          <cell r="CC32">
            <v>212931.71</v>
          </cell>
          <cell r="CD32">
            <v>1.4200000000000001E-2</v>
          </cell>
          <cell r="CE32">
            <v>429022</v>
          </cell>
          <cell r="CF32">
            <v>1.43E-2</v>
          </cell>
          <cell r="CG32">
            <v>649114.06999999995</v>
          </cell>
          <cell r="CH32">
            <v>1.43E-2</v>
          </cell>
          <cell r="CI32">
            <v>819285.85</v>
          </cell>
          <cell r="CJ32">
            <v>1.35E-2</v>
          </cell>
          <cell r="CK32">
            <v>197189.42</v>
          </cell>
          <cell r="CL32">
            <v>1.2800000000000001E-2</v>
          </cell>
          <cell r="CM32">
            <v>361726.29</v>
          </cell>
          <cell r="CN32">
            <v>1.15E-2</v>
          </cell>
          <cell r="CS32">
            <v>361726.29</v>
          </cell>
          <cell r="CT32">
            <v>1.15E-2</v>
          </cell>
          <cell r="CU32">
            <v>429022</v>
          </cell>
          <cell r="CV32">
            <v>197189</v>
          </cell>
          <cell r="CW32">
            <v>288278.49</v>
          </cell>
          <cell r="CX32">
            <v>-67296</v>
          </cell>
          <cell r="CY32">
            <v>-0.15690000000000001</v>
          </cell>
          <cell r="CZ32">
            <v>164537</v>
          </cell>
          <cell r="DA32">
            <v>140744</v>
          </cell>
          <cell r="DB32">
            <v>0.48799999999999999</v>
          </cell>
        </row>
        <row r="33">
          <cell r="B33" t="str">
            <v>0047</v>
          </cell>
          <cell r="C33">
            <v>90</v>
          </cell>
          <cell r="D33" t="str">
            <v>Provisiones</v>
          </cell>
          <cell r="E33">
            <v>-92439</v>
          </cell>
          <cell r="F33">
            <v>-2.0999999999999999E-3</v>
          </cell>
          <cell r="G33">
            <v>-24793</v>
          </cell>
          <cell r="H33">
            <v>-5.9999999999999995E-4</v>
          </cell>
          <cell r="I33">
            <v>26918</v>
          </cell>
          <cell r="J33">
            <v>2.8999999999999998E-3</v>
          </cell>
          <cell r="K33">
            <v>26562</v>
          </cell>
          <cell r="L33">
            <v>1.4E-3</v>
          </cell>
          <cell r="M33">
            <v>-948</v>
          </cell>
          <cell r="N33">
            <v>0</v>
          </cell>
          <cell r="O33">
            <v>-6133</v>
          </cell>
          <cell r="P33">
            <v>-2.0000000000000001E-4</v>
          </cell>
          <cell r="Q33">
            <v>-8410</v>
          </cell>
          <cell r="R33">
            <v>-8.0000000000000004E-4</v>
          </cell>
          <cell r="S33">
            <v>-8275.73</v>
          </cell>
          <cell r="T33">
            <v>-4.0000000000000002E-4</v>
          </cell>
          <cell r="U33">
            <v>-11539.996999999999</v>
          </cell>
          <cell r="V33">
            <v>-4.0000000000000002E-4</v>
          </cell>
          <cell r="W33">
            <v>-239538.93</v>
          </cell>
          <cell r="X33">
            <v>-6.0000000000000001E-3</v>
          </cell>
          <cell r="Y33">
            <v>2315.5439999999999</v>
          </cell>
          <cell r="Z33">
            <v>2.0000000000000001E-4</v>
          </cell>
          <cell r="AA33">
            <v>62498.239000000001</v>
          </cell>
          <cell r="AB33">
            <v>3.2000000000000002E-3</v>
          </cell>
          <cell r="AC33">
            <v>82650.228000000003</v>
          </cell>
          <cell r="AD33">
            <v>2.8E-3</v>
          </cell>
          <cell r="AE33">
            <v>41987.904999999999</v>
          </cell>
          <cell r="AF33">
            <v>1.1000000000000001E-3</v>
          </cell>
          <cell r="AG33">
            <v>-1621</v>
          </cell>
          <cell r="AH33">
            <v>-2.0000000000000001E-4</v>
          </cell>
          <cell r="AI33">
            <v>-19731</v>
          </cell>
          <cell r="AJ33">
            <v>-1E-3</v>
          </cell>
          <cell r="AK33">
            <v>-21298</v>
          </cell>
          <cell r="AL33">
            <v>-6.9999999999999999E-4</v>
          </cell>
          <cell r="AM33">
            <v>-38555</v>
          </cell>
          <cell r="AN33">
            <v>-8.9999999999999998E-4</v>
          </cell>
          <cell r="AO33">
            <v>-6174</v>
          </cell>
          <cell r="AP33">
            <v>-5.9999999999999995E-4</v>
          </cell>
          <cell r="AQ33">
            <v>-61372</v>
          </cell>
          <cell r="AR33">
            <v>-2.8E-3</v>
          </cell>
          <cell r="AS33">
            <v>-61043</v>
          </cell>
          <cell r="AT33">
            <v>-1.8E-3</v>
          </cell>
          <cell r="AU33">
            <v>-53362</v>
          </cell>
          <cell r="AV33">
            <v>-1.1999999999999999E-3</v>
          </cell>
          <cell r="AW33">
            <v>-1658</v>
          </cell>
          <cell r="AX33">
            <v>-1E-4</v>
          </cell>
          <cell r="AY33">
            <v>-29564.686000000002</v>
          </cell>
          <cell r="AZ33">
            <v>-1.1999999999999999E-3</v>
          </cell>
          <cell r="BA33">
            <v>-31865.991999999998</v>
          </cell>
          <cell r="BB33">
            <v>-8.0000000000000004E-4</v>
          </cell>
          <cell r="BC33">
            <v>-42331.220999999998</v>
          </cell>
          <cell r="BD33">
            <v>-8.0000000000000004E-4</v>
          </cell>
          <cell r="BE33">
            <v>-44447.944000000003</v>
          </cell>
          <cell r="BF33">
            <v>-3.3E-3</v>
          </cell>
          <cell r="BG33">
            <v>-45367.694000000003</v>
          </cell>
          <cell r="BH33">
            <v>-1.6999999999999999E-3</v>
          </cell>
          <cell r="BI33">
            <v>-52032.42</v>
          </cell>
          <cell r="BJ33">
            <v>-1.2999999999999999E-3</v>
          </cell>
          <cell r="BK33">
            <v>-51107.822</v>
          </cell>
          <cell r="BL33">
            <v>-8.9999999999999998E-4</v>
          </cell>
          <cell r="BM33">
            <v>-6558.0159999999996</v>
          </cell>
          <cell r="BN33">
            <v>-5.0000000000000001E-4</v>
          </cell>
          <cell r="BO33">
            <v>-3360.46</v>
          </cell>
          <cell r="BP33">
            <v>-1E-4</v>
          </cell>
          <cell r="BQ33">
            <v>-8450.4159999999993</v>
          </cell>
          <cell r="BR33">
            <v>-2.0000000000000001E-4</v>
          </cell>
          <cell r="BS33">
            <v>-23716.305</v>
          </cell>
          <cell r="BT33">
            <v>-4.0000000000000002E-4</v>
          </cell>
          <cell r="BU33">
            <v>-14964.09</v>
          </cell>
          <cell r="BV33">
            <v>-1E-3</v>
          </cell>
          <cell r="BW33">
            <v>-45011.993000000002</v>
          </cell>
          <cell r="BX33">
            <v>-1.5E-3</v>
          </cell>
          <cell r="BY33">
            <v>-55721.652000000002</v>
          </cell>
          <cell r="BZ33">
            <v>-1.1999999999999999E-3</v>
          </cell>
          <cell r="CA33">
            <v>-72943.38</v>
          </cell>
          <cell r="CB33">
            <v>-1.1999999999999999E-3</v>
          </cell>
          <cell r="CC33">
            <v>-45488.62</v>
          </cell>
          <cell r="CD33">
            <v>-3.0000000000000001E-3</v>
          </cell>
          <cell r="CE33">
            <v>-103358</v>
          </cell>
          <cell r="CF33">
            <v>-3.3999999999999998E-3</v>
          </cell>
          <cell r="CG33">
            <v>-189440.8</v>
          </cell>
          <cell r="CH33">
            <v>-4.1999999999999997E-3</v>
          </cell>
          <cell r="CI33">
            <v>-199362.78</v>
          </cell>
          <cell r="CJ33">
            <v>-3.3E-3</v>
          </cell>
          <cell r="CK33">
            <v>-20832.72</v>
          </cell>
          <cell r="CL33">
            <v>-1.2999999999999999E-3</v>
          </cell>
          <cell r="CM33">
            <v>-49643.76</v>
          </cell>
          <cell r="CN33">
            <v>-1.6000000000000001E-3</v>
          </cell>
          <cell r="CS33">
            <v>-49643.76</v>
          </cell>
          <cell r="CT33">
            <v>-1.6000000000000001E-3</v>
          </cell>
          <cell r="CU33">
            <v>-103358</v>
          </cell>
          <cell r="CV33">
            <v>-20833</v>
          </cell>
          <cell r="CW33">
            <v>-45011.99</v>
          </cell>
          <cell r="CX33">
            <v>53714</v>
          </cell>
          <cell r="CY33">
            <v>-0.52</v>
          </cell>
          <cell r="CZ33">
            <v>-28811</v>
          </cell>
          <cell r="DA33">
            <v>-58346</v>
          </cell>
          <cell r="DB33">
            <v>1.296</v>
          </cell>
        </row>
        <row r="34">
          <cell r="B34" t="str">
            <v>0100</v>
          </cell>
          <cell r="C34">
            <v>95</v>
          </cell>
          <cell r="D34" t="str">
            <v>Deterioro del valor de activos financieros no valorados a valor razonable con cambios en resultados</v>
          </cell>
          <cell r="E34">
            <v>-269420</v>
          </cell>
          <cell r="F34">
            <v>-6.1999999999999998E-3</v>
          </cell>
          <cell r="G34">
            <v>-605780</v>
          </cell>
          <cell r="H34">
            <v>-1.5299999999999999E-2</v>
          </cell>
          <cell r="I34">
            <v>-5853</v>
          </cell>
          <cell r="J34">
            <v>-5.9999999999999995E-4</v>
          </cell>
          <cell r="K34">
            <v>-74434</v>
          </cell>
          <cell r="L34">
            <v>-3.8999999999999998E-3</v>
          </cell>
          <cell r="M34">
            <v>-145182</v>
          </cell>
          <cell r="N34">
            <v>-5.0000000000000001E-3</v>
          </cell>
          <cell r="O34">
            <v>-110365</v>
          </cell>
          <cell r="P34">
            <v>-2.8E-3</v>
          </cell>
          <cell r="Q34">
            <v>-85064</v>
          </cell>
          <cell r="R34">
            <v>-8.6E-3</v>
          </cell>
          <cell r="S34">
            <v>-105640.1</v>
          </cell>
          <cell r="T34">
            <v>-5.3E-3</v>
          </cell>
          <cell r="U34">
            <v>-113218.788</v>
          </cell>
          <cell r="V34">
            <v>-3.8E-3</v>
          </cell>
          <cell r="W34">
            <v>22253.219000000001</v>
          </cell>
          <cell r="X34">
            <v>5.9999999999999995E-4</v>
          </cell>
          <cell r="Y34">
            <v>-38635.396999999997</v>
          </cell>
          <cell r="Z34">
            <v>-4.0000000000000001E-3</v>
          </cell>
          <cell r="AA34">
            <v>-146945.72500000001</v>
          </cell>
          <cell r="AB34">
            <v>-7.4999999999999997E-3</v>
          </cell>
          <cell r="AC34">
            <v>-175759.228</v>
          </cell>
          <cell r="AD34">
            <v>-5.8999999999999999E-3</v>
          </cell>
          <cell r="AE34">
            <v>-166836.603</v>
          </cell>
          <cell r="AF34">
            <v>-4.1999999999999997E-3</v>
          </cell>
          <cell r="AG34">
            <v>-33125</v>
          </cell>
          <cell r="AH34">
            <v>-3.3E-3</v>
          </cell>
          <cell r="AI34">
            <v>-32611</v>
          </cell>
          <cell r="AJ34">
            <v>-1.6000000000000001E-3</v>
          </cell>
          <cell r="AK34">
            <v>-88655</v>
          </cell>
          <cell r="AL34">
            <v>-2.8E-3</v>
          </cell>
          <cell r="AM34">
            <v>-144216</v>
          </cell>
          <cell r="AN34">
            <v>-3.3999999999999998E-3</v>
          </cell>
          <cell r="AO34">
            <v>-54224</v>
          </cell>
          <cell r="AP34">
            <v>-5.0000000000000001E-3</v>
          </cell>
          <cell r="AQ34">
            <v>-185637</v>
          </cell>
          <cell r="AR34">
            <v>-8.3999999999999995E-3</v>
          </cell>
          <cell r="AS34">
            <v>-255073</v>
          </cell>
          <cell r="AT34">
            <v>-7.6E-3</v>
          </cell>
          <cell r="AU34">
            <v>-333633</v>
          </cell>
          <cell r="AV34">
            <v>-7.4000000000000003E-3</v>
          </cell>
          <cell r="AW34">
            <v>-57003</v>
          </cell>
          <cell r="AX34">
            <v>-4.7999999999999996E-3</v>
          </cell>
          <cell r="AY34">
            <v>-211368.231</v>
          </cell>
          <cell r="AZ34">
            <v>-8.6E-3</v>
          </cell>
          <cell r="BA34">
            <v>-247732.19099999999</v>
          </cell>
          <cell r="BB34">
            <v>-6.6E-3</v>
          </cell>
          <cell r="BC34">
            <v>-314194.78499999997</v>
          </cell>
          <cell r="BD34">
            <v>-6.1999999999999998E-3</v>
          </cell>
          <cell r="BE34">
            <v>-189021.33199999999</v>
          </cell>
          <cell r="BF34">
            <v>-1.41E-2</v>
          </cell>
          <cell r="BG34">
            <v>-247733.43299999999</v>
          </cell>
          <cell r="BH34">
            <v>-9.1000000000000004E-3</v>
          </cell>
          <cell r="BI34">
            <v>-292288.511</v>
          </cell>
          <cell r="BJ34">
            <v>-7.0000000000000001E-3</v>
          </cell>
          <cell r="BK34">
            <v>-307182.03100000002</v>
          </cell>
          <cell r="BL34">
            <v>-5.4999999999999997E-3</v>
          </cell>
          <cell r="BM34">
            <v>-87200.377999999997</v>
          </cell>
          <cell r="BN34">
            <v>-6.0000000000000001E-3</v>
          </cell>
          <cell r="BO34">
            <v>-122312.58900000001</v>
          </cell>
          <cell r="BP34">
            <v>-4.1000000000000003E-3</v>
          </cell>
          <cell r="BQ34">
            <v>-161088.592</v>
          </cell>
          <cell r="BR34">
            <v>-3.5000000000000001E-3</v>
          </cell>
          <cell r="BS34">
            <v>-218511.171</v>
          </cell>
          <cell r="BT34">
            <v>-3.5999999999999999E-3</v>
          </cell>
          <cell r="BU34">
            <v>-46216.95</v>
          </cell>
          <cell r="BV34">
            <v>-3.0000000000000001E-3</v>
          </cell>
          <cell r="BW34">
            <v>-88460.707999999999</v>
          </cell>
          <cell r="BX34">
            <v>-2.8999999999999998E-3</v>
          </cell>
          <cell r="BY34">
            <v>-173882.11199999999</v>
          </cell>
          <cell r="BZ34">
            <v>-3.7000000000000002E-3</v>
          </cell>
          <cell r="CA34">
            <v>-258337.02</v>
          </cell>
          <cell r="CB34">
            <v>-4.1999999999999997E-3</v>
          </cell>
          <cell r="CC34">
            <v>-55672.06</v>
          </cell>
          <cell r="CD34">
            <v>-3.7000000000000002E-3</v>
          </cell>
          <cell r="CE34">
            <v>-94609</v>
          </cell>
          <cell r="CF34">
            <v>-3.0999999999999999E-3</v>
          </cell>
          <cell r="CG34">
            <v>-144108.56</v>
          </cell>
          <cell r="CH34">
            <v>-3.2000000000000002E-3</v>
          </cell>
          <cell r="CI34">
            <v>-199791.09</v>
          </cell>
          <cell r="CJ34">
            <v>-3.3E-3</v>
          </cell>
          <cell r="CK34">
            <v>-39546.21</v>
          </cell>
          <cell r="CL34">
            <v>-2.5999999999999999E-3</v>
          </cell>
          <cell r="CM34">
            <v>-71973.960000000006</v>
          </cell>
          <cell r="CN34">
            <v>-2.3E-3</v>
          </cell>
          <cell r="CS34">
            <v>-71973.960000000006</v>
          </cell>
          <cell r="CT34">
            <v>-2.3E-3</v>
          </cell>
          <cell r="CU34">
            <v>-94609</v>
          </cell>
          <cell r="CV34">
            <v>-39546</v>
          </cell>
          <cell r="CW34">
            <v>-88460.71</v>
          </cell>
          <cell r="CX34">
            <v>22635</v>
          </cell>
          <cell r="CY34">
            <v>-0.23899999999999999</v>
          </cell>
          <cell r="CZ34">
            <v>-32428</v>
          </cell>
          <cell r="DA34">
            <v>-6148</v>
          </cell>
          <cell r="DB34">
            <v>7.0000000000000007E-2</v>
          </cell>
        </row>
        <row r="35">
          <cell r="B35" t="str">
            <v>0101</v>
          </cell>
          <cell r="D35" t="str">
            <v xml:space="preserve">  Activos financieros a valor razonable con cambios en otro resultado global (462)</v>
          </cell>
          <cell r="I35">
            <v>331</v>
          </cell>
          <cell r="K35">
            <v>899</v>
          </cell>
          <cell r="M35">
            <v>775</v>
          </cell>
          <cell r="O35">
            <v>-8860</v>
          </cell>
          <cell r="Q35">
            <v>-6712</v>
          </cell>
          <cell r="S35">
            <v>-19156</v>
          </cell>
          <cell r="U35">
            <v>-14646</v>
          </cell>
          <cell r="W35">
            <v>-16728</v>
          </cell>
          <cell r="Y35">
            <v>634</v>
          </cell>
          <cell r="AA35">
            <v>-4581</v>
          </cell>
          <cell r="AC35">
            <v>-1165</v>
          </cell>
          <cell r="AE35">
            <v>-1132</v>
          </cell>
          <cell r="AG35">
            <v>-1025</v>
          </cell>
          <cell r="AH35">
            <v>-8.3000000000000001E-3</v>
          </cell>
          <cell r="AI35">
            <v>275</v>
          </cell>
          <cell r="AJ35">
            <v>-8.2000000000000007E-3</v>
          </cell>
          <cell r="AK35">
            <v>276</v>
          </cell>
          <cell r="AL35">
            <v>-7.4999999999999997E-3</v>
          </cell>
          <cell r="AM35">
            <v>277</v>
          </cell>
          <cell r="AN35">
            <v>-7.6E-3</v>
          </cell>
          <cell r="AO35">
            <v>2</v>
          </cell>
          <cell r="AP35">
            <v>-7.4000000000000003E-3</v>
          </cell>
          <cell r="AQ35">
            <v>2</v>
          </cell>
          <cell r="AR35">
            <v>-7.4999999999999997E-3</v>
          </cell>
          <cell r="AS35">
            <v>3</v>
          </cell>
          <cell r="AT35">
            <v>-7.4000000000000003E-3</v>
          </cell>
          <cell r="AU35">
            <v>379</v>
          </cell>
          <cell r="AV35">
            <v>-7.3000000000000001E-3</v>
          </cell>
          <cell r="AW35">
            <v>1</v>
          </cell>
          <cell r="AX35">
            <v>-7.0000000000000001E-3</v>
          </cell>
          <cell r="AY35">
            <v>1.7689999999999999</v>
          </cell>
          <cell r="AZ35">
            <v>-6.6E-3</v>
          </cell>
          <cell r="BA35">
            <v>1.998</v>
          </cell>
          <cell r="BB35">
            <v>-6.4999999999999997E-3</v>
          </cell>
          <cell r="BC35">
            <v>2.8079999999999998</v>
          </cell>
          <cell r="BD35">
            <v>-6.4000000000000003E-3</v>
          </cell>
          <cell r="BE35">
            <v>0.89100000000000001</v>
          </cell>
          <cell r="BF35">
            <v>-6.0000000000000001E-3</v>
          </cell>
          <cell r="BG35">
            <v>5.4489999999999998</v>
          </cell>
          <cell r="BH35">
            <v>-5.8999999999999999E-3</v>
          </cell>
          <cell r="BI35">
            <v>10.295999999999999</v>
          </cell>
          <cell r="BJ35">
            <v>-5.7999999999999996E-3</v>
          </cell>
          <cell r="BK35">
            <v>21.498000000000001</v>
          </cell>
          <cell r="BL35">
            <v>-6.1000000000000004E-3</v>
          </cell>
          <cell r="BM35">
            <v>0.17799999999999999</v>
          </cell>
          <cell r="BN35">
            <v>-5.8999999999999999E-3</v>
          </cell>
          <cell r="BO35">
            <v>0.35599999999999998</v>
          </cell>
          <cell r="BP35">
            <v>-5.7999999999999996E-3</v>
          </cell>
          <cell r="BQ35">
            <v>0.52700000000000002</v>
          </cell>
          <cell r="BR35">
            <v>-5.7000000000000002E-3</v>
          </cell>
          <cell r="BS35">
            <v>0.71599999999999997</v>
          </cell>
          <cell r="BT35">
            <v>-5.7000000000000002E-3</v>
          </cell>
          <cell r="BU35">
            <v>0.32600000000000001</v>
          </cell>
          <cell r="BV35">
            <v>-6.0000000000000001E-3</v>
          </cell>
          <cell r="BW35">
            <v>0.35199999999999998</v>
          </cell>
          <cell r="BX35">
            <v>-6.0000000000000001E-3</v>
          </cell>
          <cell r="BY35">
            <v>0.35199999999999998</v>
          </cell>
          <cell r="BZ35">
            <v>-6.1000000000000004E-3</v>
          </cell>
          <cell r="CA35">
            <v>0.35</v>
          </cell>
          <cell r="CB35">
            <v>-6.0000000000000001E-3</v>
          </cell>
          <cell r="CC35">
            <v>0</v>
          </cell>
          <cell r="CD35">
            <v>-6.4999999999999997E-3</v>
          </cell>
          <cell r="CE35">
            <v>4</v>
          </cell>
          <cell r="CF35">
            <v>-6.8999999999999999E-3</v>
          </cell>
          <cell r="CG35">
            <v>-2403.4299999999998</v>
          </cell>
          <cell r="CH35">
            <v>-6.7999999999999996E-3</v>
          </cell>
          <cell r="CI35">
            <v>-4546.1099999999997</v>
          </cell>
          <cell r="CJ35">
            <v>-6.8999999999999999E-3</v>
          </cell>
          <cell r="CK35">
            <v>-1297.08</v>
          </cell>
          <cell r="CL35">
            <v>-6.7000000000000002E-3</v>
          </cell>
          <cell r="CM35">
            <v>-3697.08</v>
          </cell>
          <cell r="CN35">
            <v>-6.7999999999999996E-3</v>
          </cell>
        </row>
        <row r="36">
          <cell r="B36" t="str">
            <v>0102</v>
          </cell>
          <cell r="D36" t="str">
            <v xml:space="preserve">  Activos financieros a coste amortizado (463)</v>
          </cell>
          <cell r="I36">
            <v>-6184</v>
          </cell>
          <cell r="K36">
            <v>-75333</v>
          </cell>
          <cell r="M36">
            <v>-145957</v>
          </cell>
          <cell r="O36">
            <v>-101506</v>
          </cell>
          <cell r="Q36">
            <v>-78351</v>
          </cell>
          <cell r="S36">
            <v>-86484</v>
          </cell>
          <cell r="U36">
            <v>-98573</v>
          </cell>
          <cell r="W36">
            <v>38981</v>
          </cell>
          <cell r="Y36">
            <v>-39269</v>
          </cell>
          <cell r="AA36">
            <v>-142364</v>
          </cell>
          <cell r="AC36">
            <v>-174594</v>
          </cell>
          <cell r="AE36">
            <v>-165705</v>
          </cell>
          <cell r="AG36">
            <v>-32100</v>
          </cell>
          <cell r="AH36">
            <v>-8.3000000000000001E-3</v>
          </cell>
          <cell r="AI36">
            <v>-32886</v>
          </cell>
          <cell r="AJ36">
            <v>-8.2000000000000007E-3</v>
          </cell>
          <cell r="AK36">
            <v>-88931</v>
          </cell>
          <cell r="AL36">
            <v>-7.4999999999999997E-3</v>
          </cell>
          <cell r="AM36">
            <v>-144493</v>
          </cell>
          <cell r="AN36">
            <v>-7.6E-3</v>
          </cell>
          <cell r="AO36">
            <v>-54226</v>
          </cell>
          <cell r="AP36">
            <v>-7.4000000000000003E-3</v>
          </cell>
          <cell r="AQ36">
            <v>-185639</v>
          </cell>
          <cell r="AR36">
            <v>-7.4999999999999997E-3</v>
          </cell>
          <cell r="AS36">
            <v>-255076</v>
          </cell>
          <cell r="AT36">
            <v>-7.4000000000000003E-3</v>
          </cell>
          <cell r="AU36">
            <v>-334012</v>
          </cell>
          <cell r="AV36">
            <v>-7.3000000000000001E-3</v>
          </cell>
          <cell r="AW36">
            <v>-57004</v>
          </cell>
          <cell r="AX36">
            <v>-7.0000000000000001E-3</v>
          </cell>
          <cell r="AY36">
            <v>-211370</v>
          </cell>
          <cell r="AZ36">
            <v>-6.6E-3</v>
          </cell>
          <cell r="BA36">
            <v>-247734.19</v>
          </cell>
          <cell r="BB36">
            <v>-6.4999999999999997E-3</v>
          </cell>
          <cell r="BC36">
            <v>-314197.59299999999</v>
          </cell>
          <cell r="BD36">
            <v>-6.4000000000000003E-3</v>
          </cell>
          <cell r="BE36">
            <v>-189022.22399999999</v>
          </cell>
          <cell r="BF36">
            <v>-6.0000000000000001E-3</v>
          </cell>
          <cell r="BG36">
            <v>-247738.48199999999</v>
          </cell>
          <cell r="BH36">
            <v>-5.8999999999999999E-3</v>
          </cell>
          <cell r="BI36">
            <v>-292298.80800000002</v>
          </cell>
          <cell r="BJ36">
            <v>-5.7999999999999996E-3</v>
          </cell>
          <cell r="BK36">
            <v>-307203.43</v>
          </cell>
          <cell r="BL36">
            <v>-6.1000000000000004E-3</v>
          </cell>
          <cell r="BM36">
            <v>-87200.555999999997</v>
          </cell>
          <cell r="BN36">
            <v>-5.8999999999999999E-3</v>
          </cell>
          <cell r="BO36">
            <v>-122312.74400000001</v>
          </cell>
          <cell r="BP36">
            <v>-5.7999999999999996E-3</v>
          </cell>
          <cell r="BQ36">
            <v>-161089.11900000001</v>
          </cell>
          <cell r="BR36">
            <v>-5.7000000000000002E-3</v>
          </cell>
          <cell r="BS36">
            <v>-218511.88699999999</v>
          </cell>
          <cell r="BT36">
            <v>-5.7000000000000002E-3</v>
          </cell>
          <cell r="BU36">
            <v>-46217.275999999998</v>
          </cell>
          <cell r="BV36">
            <v>-6.0000000000000001E-3</v>
          </cell>
          <cell r="BW36">
            <v>-88461.06</v>
          </cell>
          <cell r="BX36">
            <v>-6.0000000000000001E-3</v>
          </cell>
          <cell r="BY36">
            <v>-173882.46400000001</v>
          </cell>
          <cell r="BZ36">
            <v>-6.1000000000000004E-3</v>
          </cell>
          <cell r="CA36">
            <v>-258337.37</v>
          </cell>
          <cell r="CB36">
            <v>-6.0000000000000001E-3</v>
          </cell>
          <cell r="CC36">
            <v>-55672.06</v>
          </cell>
          <cell r="CD36">
            <v>-6.4999999999999997E-3</v>
          </cell>
          <cell r="CE36">
            <v>-94613</v>
          </cell>
          <cell r="CF36">
            <v>-6.8999999999999999E-3</v>
          </cell>
          <cell r="CG36">
            <v>-141705.13</v>
          </cell>
          <cell r="CH36">
            <v>-6.7999999999999996E-3</v>
          </cell>
          <cell r="CI36">
            <v>-195244.99</v>
          </cell>
          <cell r="CJ36">
            <v>-6.8999999999999999E-3</v>
          </cell>
          <cell r="CK36">
            <v>-38249.129999999997</v>
          </cell>
          <cell r="CL36">
            <v>-6.7000000000000002E-3</v>
          </cell>
          <cell r="CM36">
            <v>-68276.89</v>
          </cell>
          <cell r="CN36">
            <v>-6.7999999999999996E-3</v>
          </cell>
        </row>
        <row r="37">
          <cell r="D37" t="str">
            <v>Activos financieros valorados al coste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 t="e">
            <v>#DIV/0!</v>
          </cell>
          <cell r="CZ37">
            <v>0</v>
          </cell>
          <cell r="DA37">
            <v>0</v>
          </cell>
          <cell r="DB37" t="e">
            <v>#DIV/0!</v>
          </cell>
        </row>
        <row r="38">
          <cell r="D38" t="str">
            <v>Activos financieros disponibles para la venta</v>
          </cell>
          <cell r="I38">
            <v>331</v>
          </cell>
          <cell r="J38">
            <v>0</v>
          </cell>
          <cell r="K38">
            <v>899</v>
          </cell>
          <cell r="L38">
            <v>0</v>
          </cell>
          <cell r="M38">
            <v>775</v>
          </cell>
          <cell r="N38">
            <v>0</v>
          </cell>
          <cell r="O38">
            <v>-8860</v>
          </cell>
          <cell r="P38">
            <v>-2.0000000000000001E-4</v>
          </cell>
          <cell r="Q38">
            <v>-6712</v>
          </cell>
          <cell r="R38">
            <v>-6.9999999999999999E-4</v>
          </cell>
          <cell r="S38">
            <v>-19155.644</v>
          </cell>
          <cell r="T38">
            <v>-1E-3</v>
          </cell>
          <cell r="U38">
            <v>-14645.736999999999</v>
          </cell>
          <cell r="V38">
            <v>-5.0000000000000001E-4</v>
          </cell>
          <cell r="W38">
            <v>-16728.248</v>
          </cell>
          <cell r="X38">
            <v>-4.0000000000000002E-4</v>
          </cell>
          <cell r="Y38">
            <v>633.90499999999997</v>
          </cell>
          <cell r="Z38">
            <v>1E-4</v>
          </cell>
          <cell r="AA38">
            <v>-4581.4859999999999</v>
          </cell>
          <cell r="AB38">
            <v>-2.0000000000000001E-4</v>
          </cell>
          <cell r="AC38">
            <v>-1164.923</v>
          </cell>
          <cell r="AD38">
            <v>0</v>
          </cell>
          <cell r="AE38">
            <v>-1131.546</v>
          </cell>
          <cell r="AF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 t="e">
            <v>#DIV/0!</v>
          </cell>
          <cell r="CZ38">
            <v>0</v>
          </cell>
          <cell r="DA38">
            <v>0</v>
          </cell>
          <cell r="DB38" t="e">
            <v>#DIV/0!</v>
          </cell>
        </row>
        <row r="39">
          <cell r="B39" t="str">
            <v>0054</v>
          </cell>
          <cell r="D39" t="str">
            <v>Prestamos y partidas a cobrar</v>
          </cell>
          <cell r="I39">
            <v>-6184</v>
          </cell>
          <cell r="J39">
            <v>-6.9999999999999999E-4</v>
          </cell>
          <cell r="K39">
            <v>-75333</v>
          </cell>
          <cell r="L39">
            <v>-3.8999999999999998E-3</v>
          </cell>
          <cell r="M39">
            <v>-145957</v>
          </cell>
          <cell r="N39">
            <v>-5.0000000000000001E-3</v>
          </cell>
          <cell r="O39">
            <v>-99077</v>
          </cell>
          <cell r="P39">
            <v>-2.5000000000000001E-3</v>
          </cell>
          <cell r="Q39">
            <v>-80783</v>
          </cell>
          <cell r="R39">
            <v>-8.0999999999999996E-3</v>
          </cell>
          <cell r="S39">
            <v>-88916.442999999999</v>
          </cell>
          <cell r="T39">
            <v>-4.4999999999999997E-3</v>
          </cell>
          <cell r="U39">
            <v>-101005.038</v>
          </cell>
          <cell r="V39">
            <v>-3.3999999999999998E-3</v>
          </cell>
          <cell r="W39">
            <v>36549.480000000003</v>
          </cell>
          <cell r="X39">
            <v>8.9999999999999998E-4</v>
          </cell>
          <cell r="Y39">
            <v>-39269.303</v>
          </cell>
          <cell r="Z39">
            <v>-4.0000000000000001E-3</v>
          </cell>
          <cell r="AA39">
            <v>-142364.239</v>
          </cell>
          <cell r="AB39">
            <v>-7.3000000000000001E-3</v>
          </cell>
          <cell r="AC39">
            <v>-174594.30499999999</v>
          </cell>
          <cell r="AD39">
            <v>-5.8999999999999999E-3</v>
          </cell>
          <cell r="AE39">
            <v>-165705.05799999999</v>
          </cell>
          <cell r="AF39">
            <v>-4.1999999999999997E-3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 t="e">
            <v>#DIV/0!</v>
          </cell>
          <cell r="CZ39">
            <v>0</v>
          </cell>
          <cell r="DA39">
            <v>0</v>
          </cell>
          <cell r="DB39" t="e">
            <v>#DIV/0!</v>
          </cell>
        </row>
        <row r="40">
          <cell r="D40" t="str">
            <v>Inversiones mantenidas hasta el vencimiento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-2429</v>
          </cell>
          <cell r="P40">
            <v>-1E-4</v>
          </cell>
          <cell r="Q40">
            <v>2432</v>
          </cell>
          <cell r="R40">
            <v>2.0000000000000001E-4</v>
          </cell>
          <cell r="S40">
            <v>2431.9870000000001</v>
          </cell>
          <cell r="T40">
            <v>1E-4</v>
          </cell>
          <cell r="U40">
            <v>2431.9870000000001</v>
          </cell>
          <cell r="V40">
            <v>1E-4</v>
          </cell>
          <cell r="W40">
            <v>2431.9870000000001</v>
          </cell>
          <cell r="X40">
            <v>1E-4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 t="e">
            <v>#DIV/0!</v>
          </cell>
          <cell r="CZ40">
            <v>0</v>
          </cell>
          <cell r="DA40">
            <v>0</v>
          </cell>
          <cell r="DB40" t="e">
            <v>#DIV/0!</v>
          </cell>
        </row>
        <row r="41">
          <cell r="B41" t="str">
            <v>REA</v>
          </cell>
          <cell r="D41" t="str">
            <v>RESULTADO DE LAS ACTIVIDADES DE EXPLOTACIÓN</v>
          </cell>
          <cell r="E41">
            <v>140934</v>
          </cell>
          <cell r="F41">
            <v>3.3E-3</v>
          </cell>
          <cell r="G41">
            <v>-18649</v>
          </cell>
          <cell r="H41">
            <v>-5.0000000000000001E-4</v>
          </cell>
          <cell r="I41">
            <v>82107</v>
          </cell>
          <cell r="J41">
            <v>8.8999999999999999E-3</v>
          </cell>
          <cell r="K41">
            <v>84146</v>
          </cell>
          <cell r="L41">
            <v>4.4000000000000003E-3</v>
          </cell>
          <cell r="M41">
            <v>129875</v>
          </cell>
          <cell r="N41">
            <v>4.4000000000000003E-3</v>
          </cell>
          <cell r="O41">
            <v>209853</v>
          </cell>
          <cell r="P41">
            <v>5.3E-3</v>
          </cell>
          <cell r="Q41">
            <v>35811</v>
          </cell>
          <cell r="R41">
            <v>3.5999999999999999E-3</v>
          </cell>
          <cell r="S41">
            <v>101914.198</v>
          </cell>
          <cell r="T41">
            <v>5.1000000000000004E-3</v>
          </cell>
          <cell r="U41">
            <v>159851.00399999999</v>
          </cell>
          <cell r="V41">
            <v>5.4000000000000003E-3</v>
          </cell>
          <cell r="W41">
            <v>166085.70800000001</v>
          </cell>
          <cell r="X41">
            <v>4.1999999999999997E-3</v>
          </cell>
          <cell r="Y41">
            <v>51009.053</v>
          </cell>
          <cell r="Z41">
            <v>5.3E-3</v>
          </cell>
          <cell r="AA41">
            <v>110887.924</v>
          </cell>
          <cell r="AB41">
            <v>5.7000000000000002E-3</v>
          </cell>
          <cell r="AC41">
            <v>181593.807</v>
          </cell>
          <cell r="AD41">
            <v>6.1000000000000004E-3</v>
          </cell>
          <cell r="AE41">
            <v>238290.56700000001</v>
          </cell>
          <cell r="AF41">
            <v>6.0000000000000001E-3</v>
          </cell>
          <cell r="AG41">
            <v>66524</v>
          </cell>
          <cell r="AH41">
            <v>6.6E-3</v>
          </cell>
          <cell r="AI41">
            <v>164379</v>
          </cell>
          <cell r="AJ41">
            <v>7.9000000000000008E-3</v>
          </cell>
          <cell r="AK41">
            <v>182993</v>
          </cell>
          <cell r="AL41">
            <v>5.7999999999999996E-3</v>
          </cell>
          <cell r="AM41">
            <v>184990</v>
          </cell>
          <cell r="AN41">
            <v>4.4000000000000003E-3</v>
          </cell>
          <cell r="AO41">
            <v>34169</v>
          </cell>
          <cell r="AP41">
            <v>3.0999999999999999E-3</v>
          </cell>
          <cell r="AQ41">
            <v>128593</v>
          </cell>
          <cell r="AR41">
            <v>5.7999999999999996E-3</v>
          </cell>
          <cell r="AS41">
            <v>174970</v>
          </cell>
          <cell r="AT41">
            <v>5.1999999999999998E-3</v>
          </cell>
          <cell r="AU41">
            <v>186547</v>
          </cell>
          <cell r="AV41">
            <v>4.1000000000000003E-3</v>
          </cell>
          <cell r="AW41">
            <v>28964</v>
          </cell>
          <cell r="AX41">
            <v>2.3999999999999998E-3</v>
          </cell>
          <cell r="AY41">
            <v>90743.514999999999</v>
          </cell>
          <cell r="AZ41">
            <v>3.7000000000000002E-3</v>
          </cell>
          <cell r="BA41">
            <v>119741.47500000001</v>
          </cell>
          <cell r="BB41">
            <v>3.2000000000000002E-3</v>
          </cell>
          <cell r="BC41">
            <v>121781.908</v>
          </cell>
          <cell r="BD41">
            <v>2.3999999999999998E-3</v>
          </cell>
          <cell r="BE41">
            <v>327506.72700000001</v>
          </cell>
          <cell r="BF41">
            <v>2.4500000000000001E-2</v>
          </cell>
          <cell r="BG41">
            <v>367745.79700000002</v>
          </cell>
          <cell r="BH41">
            <v>1.35E-2</v>
          </cell>
          <cell r="BI41">
            <v>384507.00699999998</v>
          </cell>
          <cell r="BJ41">
            <v>9.1999999999999998E-3</v>
          </cell>
          <cell r="BK41">
            <v>418199.728</v>
          </cell>
          <cell r="BL41">
            <v>7.4000000000000003E-3</v>
          </cell>
          <cell r="BM41">
            <v>116428.861</v>
          </cell>
          <cell r="BN41">
            <v>8.0000000000000002E-3</v>
          </cell>
          <cell r="BO41">
            <v>166381.427</v>
          </cell>
          <cell r="BP41">
            <v>5.5999999999999999E-3</v>
          </cell>
          <cell r="BQ41">
            <v>218245.329</v>
          </cell>
          <cell r="BR41">
            <v>4.7999999999999996E-3</v>
          </cell>
          <cell r="BS41">
            <v>224951.943</v>
          </cell>
          <cell r="BT41">
            <v>3.7000000000000002E-3</v>
          </cell>
          <cell r="BU41">
            <v>61176.86</v>
          </cell>
          <cell r="BV41">
            <v>4.0000000000000001E-3</v>
          </cell>
          <cell r="BW41">
            <v>154805.79199999999</v>
          </cell>
          <cell r="BX41">
            <v>5.0000000000000001E-3</v>
          </cell>
          <cell r="BY41">
            <v>252775.84400000001</v>
          </cell>
          <cell r="BZ41">
            <v>5.4000000000000003E-3</v>
          </cell>
          <cell r="CA41">
            <v>347483.57</v>
          </cell>
          <cell r="CB41">
            <v>5.5999999999999999E-3</v>
          </cell>
          <cell r="CC41">
            <v>111771.03</v>
          </cell>
          <cell r="CD41">
            <v>7.4999999999999997E-3</v>
          </cell>
          <cell r="CE41">
            <v>231055</v>
          </cell>
          <cell r="CF41">
            <v>7.7000000000000002E-3</v>
          </cell>
          <cell r="CG41">
            <v>315564.71000000002</v>
          </cell>
          <cell r="CH41">
            <v>7.0000000000000001E-3</v>
          </cell>
          <cell r="CI41">
            <v>420131.98</v>
          </cell>
          <cell r="CJ41">
            <v>6.8999999999999999E-3</v>
          </cell>
          <cell r="CK41">
            <v>136810.49</v>
          </cell>
          <cell r="CL41">
            <v>8.8999999999999999E-3</v>
          </cell>
          <cell r="CM41">
            <v>240108.57</v>
          </cell>
          <cell r="CN41">
            <v>7.7000000000000002E-3</v>
          </cell>
          <cell r="CS41">
            <v>240108.57</v>
          </cell>
          <cell r="CT41">
            <v>7.7000000000000002E-3</v>
          </cell>
          <cell r="CU41">
            <v>231055</v>
          </cell>
          <cell r="CV41">
            <v>136810</v>
          </cell>
          <cell r="CW41">
            <v>154805.79</v>
          </cell>
          <cell r="CX41">
            <v>9054</v>
          </cell>
          <cell r="CY41">
            <v>3.9E-2</v>
          </cell>
          <cell r="CZ41">
            <v>103299</v>
          </cell>
          <cell r="DA41">
            <v>76249</v>
          </cell>
          <cell r="DB41">
            <v>0.49299999999999999</v>
          </cell>
        </row>
        <row r="42">
          <cell r="B42" t="str">
            <v>0056</v>
          </cell>
          <cell r="D42" t="str">
            <v>(Deterioro del valor o (-) reversión del deterioro del valor de inversiones en negocios conjuntos o asociadas) (510)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17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-2.234</v>
          </cell>
          <cell r="AB42">
            <v>0</v>
          </cell>
          <cell r="AC42">
            <v>-2.234</v>
          </cell>
          <cell r="AD42">
            <v>0</v>
          </cell>
          <cell r="AE42">
            <v>-2.234</v>
          </cell>
          <cell r="AF42">
            <v>0</v>
          </cell>
          <cell r="AG42">
            <v>0</v>
          </cell>
          <cell r="AH42">
            <v>0</v>
          </cell>
          <cell r="AI42">
            <v>-22</v>
          </cell>
          <cell r="AJ42">
            <v>0</v>
          </cell>
          <cell r="AK42">
            <v>-22</v>
          </cell>
          <cell r="AL42">
            <v>0</v>
          </cell>
          <cell r="AM42">
            <v>-22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 t="e">
            <v>#DIV/0!</v>
          </cell>
          <cell r="CZ42">
            <v>0</v>
          </cell>
          <cell r="DA42">
            <v>0</v>
          </cell>
          <cell r="DB42" t="e">
            <v>#DIV/0!</v>
          </cell>
        </row>
        <row r="43">
          <cell r="B43" t="str">
            <v>0057</v>
          </cell>
          <cell r="C43">
            <v>110</v>
          </cell>
          <cell r="D43" t="str">
            <v>Deterioro del valor de Activos no financieros</v>
          </cell>
          <cell r="E43">
            <v>-101359</v>
          </cell>
          <cell r="F43">
            <v>-2.3E-3</v>
          </cell>
          <cell r="G43">
            <v>-182336</v>
          </cell>
          <cell r="H43">
            <v>-4.5999999999999999E-3</v>
          </cell>
          <cell r="I43">
            <v>-70967</v>
          </cell>
          <cell r="J43">
            <v>-7.7000000000000002E-3</v>
          </cell>
          <cell r="K43">
            <v>-57133</v>
          </cell>
          <cell r="L43">
            <v>-3.0000000000000001E-3</v>
          </cell>
          <cell r="M43">
            <v>-80950</v>
          </cell>
          <cell r="N43">
            <v>-2.8E-3</v>
          </cell>
          <cell r="O43">
            <v>-120320</v>
          </cell>
          <cell r="P43">
            <v>-3.0999999999999999E-3</v>
          </cell>
          <cell r="Q43">
            <v>-22710</v>
          </cell>
          <cell r="R43">
            <v>-2.3E-3</v>
          </cell>
          <cell r="S43">
            <v>-57369.951000000001</v>
          </cell>
          <cell r="T43">
            <v>-2.8999999999999998E-3</v>
          </cell>
          <cell r="U43">
            <v>-103154.05499999999</v>
          </cell>
          <cell r="V43">
            <v>-3.5000000000000001E-3</v>
          </cell>
          <cell r="W43">
            <v>-86897.774000000005</v>
          </cell>
          <cell r="X43">
            <v>-2.2000000000000001E-3</v>
          </cell>
          <cell r="Y43">
            <v>-14049.446</v>
          </cell>
          <cell r="Z43">
            <v>-1.4E-3</v>
          </cell>
          <cell r="AA43">
            <v>-51643.978999999999</v>
          </cell>
          <cell r="AB43">
            <v>-2.5999999999999999E-3</v>
          </cell>
          <cell r="AC43">
            <v>-71345.835000000006</v>
          </cell>
          <cell r="AD43">
            <v>-2.3999999999999998E-3</v>
          </cell>
          <cell r="AE43">
            <v>-92906.75</v>
          </cell>
          <cell r="AF43">
            <v>-2.3E-3</v>
          </cell>
          <cell r="AG43">
            <v>-21662</v>
          </cell>
          <cell r="AH43">
            <v>-2.0999999999999999E-3</v>
          </cell>
          <cell r="AI43">
            <v>-22270</v>
          </cell>
          <cell r="AJ43">
            <v>-1.1000000000000001E-3</v>
          </cell>
          <cell r="AK43">
            <v>-7180</v>
          </cell>
          <cell r="AL43">
            <v>-2.0000000000000001E-4</v>
          </cell>
          <cell r="AM43">
            <v>-5956</v>
          </cell>
          <cell r="AN43">
            <v>-1E-4</v>
          </cell>
          <cell r="AO43">
            <v>-3997</v>
          </cell>
          <cell r="AP43">
            <v>-4.0000000000000002E-4</v>
          </cell>
          <cell r="AQ43">
            <v>-30857</v>
          </cell>
          <cell r="AR43">
            <v>-1.4E-3</v>
          </cell>
          <cell r="AS43">
            <v>-30208</v>
          </cell>
          <cell r="AT43">
            <v>-8.9999999999999998E-4</v>
          </cell>
          <cell r="AU43">
            <v>-32947</v>
          </cell>
          <cell r="AV43">
            <v>-6.9999999999999999E-4</v>
          </cell>
          <cell r="AW43">
            <v>-1002</v>
          </cell>
          <cell r="AX43">
            <v>-1E-4</v>
          </cell>
          <cell r="AY43">
            <v>-32386.442999999999</v>
          </cell>
          <cell r="AZ43">
            <v>-1.2999999999999999E-3</v>
          </cell>
          <cell r="BA43">
            <v>-61376.381999999998</v>
          </cell>
          <cell r="BB43">
            <v>-1.6000000000000001E-3</v>
          </cell>
          <cell r="BC43">
            <v>-67262.043999999994</v>
          </cell>
          <cell r="BD43">
            <v>-1.2999999999999999E-3</v>
          </cell>
          <cell r="BE43">
            <v>-229481.15400000001</v>
          </cell>
          <cell r="BF43">
            <v>-1.72E-2</v>
          </cell>
          <cell r="BG43">
            <v>-206806.149</v>
          </cell>
          <cell r="BH43">
            <v>-7.6E-3</v>
          </cell>
          <cell r="BI43">
            <v>-203843.86799999999</v>
          </cell>
          <cell r="BJ43">
            <v>-4.8999999999999998E-3</v>
          </cell>
          <cell r="BK43">
            <v>-221576.155</v>
          </cell>
          <cell r="BL43">
            <v>-3.8999999999999998E-3</v>
          </cell>
          <cell r="BM43">
            <v>-67125.885999999999</v>
          </cell>
          <cell r="BN43">
            <v>-4.5999999999999999E-3</v>
          </cell>
          <cell r="BO43">
            <v>-86612.091</v>
          </cell>
          <cell r="BP43">
            <v>-2.8999999999999998E-3</v>
          </cell>
          <cell r="BQ43">
            <v>-100275.992</v>
          </cell>
          <cell r="BR43">
            <v>-2.2000000000000001E-3</v>
          </cell>
          <cell r="BS43">
            <v>-104806.227</v>
          </cell>
          <cell r="BT43">
            <v>-1.6999999999999999E-3</v>
          </cell>
          <cell r="BU43">
            <v>-22172.78</v>
          </cell>
          <cell r="BV43">
            <v>-1.4E-3</v>
          </cell>
          <cell r="BW43">
            <v>-63900.057000000001</v>
          </cell>
          <cell r="BX43">
            <v>-2.0999999999999999E-3</v>
          </cell>
          <cell r="BY43">
            <v>-103498.844</v>
          </cell>
          <cell r="BZ43">
            <v>-2.2000000000000001E-3</v>
          </cell>
          <cell r="CA43">
            <v>-101310.42</v>
          </cell>
          <cell r="CB43">
            <v>-1.6000000000000001E-3</v>
          </cell>
          <cell r="CC43">
            <v>955.17</v>
          </cell>
          <cell r="CD43">
            <v>1E-4</v>
          </cell>
          <cell r="CE43">
            <v>346</v>
          </cell>
          <cell r="CF43">
            <v>0</v>
          </cell>
          <cell r="CG43">
            <v>2335.29</v>
          </cell>
          <cell r="CH43">
            <v>1E-4</v>
          </cell>
          <cell r="CI43">
            <v>2959.68</v>
          </cell>
          <cell r="CJ43">
            <v>0</v>
          </cell>
          <cell r="CK43">
            <v>-401.23</v>
          </cell>
          <cell r="CL43">
            <v>0</v>
          </cell>
          <cell r="CM43">
            <v>-719.36</v>
          </cell>
          <cell r="CN43">
            <v>0</v>
          </cell>
          <cell r="CS43">
            <v>-719.36</v>
          </cell>
          <cell r="CT43">
            <v>0</v>
          </cell>
          <cell r="CU43">
            <v>346</v>
          </cell>
          <cell r="CV43">
            <v>-401</v>
          </cell>
          <cell r="CW43">
            <v>-63900.06</v>
          </cell>
          <cell r="CX43">
            <v>-1065</v>
          </cell>
          <cell r="CY43">
            <v>-3.0790000000000002</v>
          </cell>
          <cell r="CZ43">
            <v>-318</v>
          </cell>
          <cell r="DA43">
            <v>64246</v>
          </cell>
          <cell r="DB43">
            <v>-1.0049999999999999</v>
          </cell>
        </row>
        <row r="44">
          <cell r="B44" t="str">
            <v>0090</v>
          </cell>
          <cell r="D44" t="str">
            <v xml:space="preserve">  (Activos tangibles)</v>
          </cell>
          <cell r="F44">
            <v>0</v>
          </cell>
          <cell r="H44">
            <v>0</v>
          </cell>
          <cell r="I44">
            <v>-1970</v>
          </cell>
          <cell r="J44">
            <v>-2.0000000000000001E-4</v>
          </cell>
          <cell r="K44">
            <v>3325</v>
          </cell>
          <cell r="L44">
            <v>2.0000000000000001E-4</v>
          </cell>
          <cell r="M44">
            <v>-1891</v>
          </cell>
          <cell r="N44">
            <v>-1E-4</v>
          </cell>
          <cell r="O44">
            <v>-3660</v>
          </cell>
          <cell r="P44">
            <v>-1E-4</v>
          </cell>
          <cell r="Q44">
            <v>-775</v>
          </cell>
          <cell r="R44">
            <v>-1E-4</v>
          </cell>
          <cell r="S44">
            <v>-812.12300000000005</v>
          </cell>
          <cell r="T44">
            <v>0</v>
          </cell>
          <cell r="U44">
            <v>312.86</v>
          </cell>
          <cell r="V44">
            <v>0</v>
          </cell>
          <cell r="W44">
            <v>1692.9770000000001</v>
          </cell>
          <cell r="X44">
            <v>0</v>
          </cell>
          <cell r="Y44">
            <v>-244.096</v>
          </cell>
          <cell r="Z44">
            <v>0</v>
          </cell>
          <cell r="AA44">
            <v>1610.318</v>
          </cell>
          <cell r="AB44">
            <v>1E-4</v>
          </cell>
          <cell r="AC44">
            <v>4592.8990000000003</v>
          </cell>
          <cell r="AD44">
            <v>2.0000000000000001E-4</v>
          </cell>
          <cell r="AE44">
            <v>13125.812</v>
          </cell>
          <cell r="AF44">
            <v>2.9999999999999997E-4</v>
          </cell>
          <cell r="AG44">
            <v>7620</v>
          </cell>
          <cell r="AH44">
            <v>8.0000000000000004E-4</v>
          </cell>
          <cell r="AI44">
            <v>34634</v>
          </cell>
          <cell r="AJ44">
            <v>1.6999999999999999E-3</v>
          </cell>
          <cell r="AK44">
            <v>12753</v>
          </cell>
          <cell r="AL44">
            <v>4.0000000000000002E-4</v>
          </cell>
          <cell r="AM44">
            <v>18338</v>
          </cell>
          <cell r="AN44">
            <v>4.0000000000000002E-4</v>
          </cell>
          <cell r="AO44">
            <v>2302</v>
          </cell>
          <cell r="AP44">
            <v>2.0000000000000001E-4</v>
          </cell>
          <cell r="AQ44">
            <v>1749</v>
          </cell>
          <cell r="AR44">
            <v>1E-4</v>
          </cell>
          <cell r="AS44">
            <v>9517</v>
          </cell>
          <cell r="AT44">
            <v>2.9999999999999997E-4</v>
          </cell>
          <cell r="AU44">
            <v>13581</v>
          </cell>
          <cell r="AV44">
            <v>2.9999999999999997E-4</v>
          </cell>
          <cell r="AW44">
            <v>2105</v>
          </cell>
          <cell r="AX44">
            <v>2.0000000000000001E-4</v>
          </cell>
          <cell r="AY44">
            <v>66.576999999999998</v>
          </cell>
          <cell r="AZ44">
            <v>0</v>
          </cell>
          <cell r="BA44">
            <v>-4472.1030000000001</v>
          </cell>
          <cell r="BB44">
            <v>-1E-4</v>
          </cell>
          <cell r="BC44">
            <v>-5153.1809999999996</v>
          </cell>
          <cell r="BD44">
            <v>-1E-4</v>
          </cell>
          <cell r="BE44">
            <v>-19043.690999999999</v>
          </cell>
          <cell r="BF44">
            <v>-1.4E-3</v>
          </cell>
          <cell r="BG44">
            <v>-13381.678</v>
          </cell>
          <cell r="BH44">
            <v>-5.0000000000000001E-4</v>
          </cell>
          <cell r="BI44">
            <v>-11006.522000000001</v>
          </cell>
          <cell r="BJ44">
            <v>-2.9999999999999997E-4</v>
          </cell>
          <cell r="BK44">
            <v>-18211.941999999999</v>
          </cell>
          <cell r="BL44">
            <v>-2.9999999999999997E-4</v>
          </cell>
          <cell r="BM44">
            <v>-14882.387000000001</v>
          </cell>
          <cell r="BN44">
            <v>-1E-3</v>
          </cell>
          <cell r="BO44">
            <v>-18507.988000000001</v>
          </cell>
          <cell r="BP44">
            <v>-5.9999999999999995E-4</v>
          </cell>
          <cell r="BQ44">
            <v>-14265.378000000001</v>
          </cell>
          <cell r="BR44">
            <v>-2.9999999999999997E-4</v>
          </cell>
          <cell r="BS44">
            <v>-15183.446</v>
          </cell>
          <cell r="BT44">
            <v>-2.0000000000000001E-4</v>
          </cell>
          <cell r="BU44">
            <v>-3931.931</v>
          </cell>
          <cell r="BV44">
            <v>-2.9999999999999997E-4</v>
          </cell>
          <cell r="BW44">
            <v>-6535.4120000000003</v>
          </cell>
          <cell r="BX44">
            <v>-2.0000000000000001E-4</v>
          </cell>
          <cell r="BY44">
            <v>-8512.143</v>
          </cell>
          <cell r="BZ44">
            <v>-2.0000000000000001E-4</v>
          </cell>
          <cell r="CA44">
            <v>-14780.46</v>
          </cell>
          <cell r="CB44">
            <v>-2.0000000000000001E-4</v>
          </cell>
          <cell r="CC44">
            <v>322.13</v>
          </cell>
          <cell r="CD44">
            <v>0</v>
          </cell>
          <cell r="CE44">
            <v>1005</v>
          </cell>
          <cell r="CF44">
            <v>0</v>
          </cell>
          <cell r="CG44">
            <v>2808.27</v>
          </cell>
          <cell r="CH44">
            <v>1E-4</v>
          </cell>
          <cell r="CI44">
            <v>3083.08</v>
          </cell>
          <cell r="CJ44">
            <v>1E-4</v>
          </cell>
          <cell r="CK44">
            <v>99.08</v>
          </cell>
          <cell r="CL44">
            <v>0</v>
          </cell>
          <cell r="CM44">
            <v>688.2</v>
          </cell>
          <cell r="CN44">
            <v>0</v>
          </cell>
        </row>
        <row r="45">
          <cell r="B45" t="str">
            <v>0091</v>
          </cell>
          <cell r="D45" t="str">
            <v xml:space="preserve">  (Activos intangibles)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-12239</v>
          </cell>
          <cell r="P45">
            <v>-2.9999999999999997E-4</v>
          </cell>
          <cell r="Q45">
            <v>0</v>
          </cell>
          <cell r="R45">
            <v>0</v>
          </cell>
          <cell r="S45">
            <v>-5507.558</v>
          </cell>
          <cell r="T45">
            <v>-2.9999999999999997E-4</v>
          </cell>
          <cell r="U45">
            <v>-8261.3359999999993</v>
          </cell>
          <cell r="V45">
            <v>-2.9999999999999997E-4</v>
          </cell>
          <cell r="W45">
            <v>-11015.115</v>
          </cell>
          <cell r="X45">
            <v>-2.9999999999999997E-4</v>
          </cell>
          <cell r="Y45">
            <v>-2666.384</v>
          </cell>
          <cell r="Z45">
            <v>-2.9999999999999997E-4</v>
          </cell>
          <cell r="AA45">
            <v>-5507.558</v>
          </cell>
          <cell r="AB45">
            <v>-2.9999999999999997E-4</v>
          </cell>
          <cell r="AC45">
            <v>-8173.942</v>
          </cell>
          <cell r="AD45">
            <v>-2.9999999999999997E-4</v>
          </cell>
          <cell r="AE45">
            <v>-10927.721</v>
          </cell>
          <cell r="AF45">
            <v>-2.9999999999999997E-4</v>
          </cell>
          <cell r="AG45">
            <v>-2754</v>
          </cell>
          <cell r="AH45">
            <v>8.0000000000000004E-4</v>
          </cell>
          <cell r="AI45">
            <v>-5508</v>
          </cell>
          <cell r="AJ45">
            <v>1.6999999999999999E-3</v>
          </cell>
          <cell r="AK45">
            <v>-8261</v>
          </cell>
          <cell r="AL45">
            <v>4.0000000000000002E-4</v>
          </cell>
          <cell r="AM45">
            <v>-11015</v>
          </cell>
          <cell r="AN45">
            <v>4.0000000000000002E-4</v>
          </cell>
          <cell r="AO45">
            <v>-2754</v>
          </cell>
          <cell r="AP45">
            <v>2.0000000000000001E-4</v>
          </cell>
          <cell r="AQ45">
            <v>-5502</v>
          </cell>
          <cell r="AR45">
            <v>1E-4</v>
          </cell>
          <cell r="AS45">
            <v>-8239</v>
          </cell>
          <cell r="AT45">
            <v>2.9999999999999997E-4</v>
          </cell>
          <cell r="AU45">
            <v>-10976</v>
          </cell>
          <cell r="AV45">
            <v>2.9999999999999997E-4</v>
          </cell>
          <cell r="AW45">
            <v>-2737</v>
          </cell>
          <cell r="AX45">
            <v>2.0000000000000001E-4</v>
          </cell>
          <cell r="AY45">
            <v>-5474.1109999999999</v>
          </cell>
          <cell r="AZ45">
            <v>0</v>
          </cell>
          <cell r="BA45">
            <v>-8211.1659999999993</v>
          </cell>
          <cell r="BB45">
            <v>-1E-4</v>
          </cell>
          <cell r="BC45">
            <v>-10948.222</v>
          </cell>
          <cell r="BD45">
            <v>-1E-4</v>
          </cell>
          <cell r="BE45">
            <v>-54741.108</v>
          </cell>
          <cell r="BF45">
            <v>-1.4E-3</v>
          </cell>
          <cell r="BG45">
            <v>-54741.108</v>
          </cell>
          <cell r="BH45">
            <v>-5.0000000000000001E-4</v>
          </cell>
          <cell r="BI45">
            <v>-54741.108</v>
          </cell>
          <cell r="BJ45">
            <v>-2.9999999999999997E-4</v>
          </cell>
          <cell r="BK45">
            <v>-54741.108</v>
          </cell>
          <cell r="BL45">
            <v>-2.9999999999999997E-4</v>
          </cell>
          <cell r="BM45">
            <v>0</v>
          </cell>
          <cell r="BN45">
            <v>-1E-3</v>
          </cell>
          <cell r="BO45">
            <v>0</v>
          </cell>
          <cell r="BP45">
            <v>-5.9999999999999995E-4</v>
          </cell>
          <cell r="BQ45">
            <v>0</v>
          </cell>
          <cell r="BR45">
            <v>-2.9999999999999997E-4</v>
          </cell>
          <cell r="BS45">
            <v>0</v>
          </cell>
          <cell r="BT45">
            <v>-2.0000000000000001E-4</v>
          </cell>
          <cell r="BU45">
            <v>0</v>
          </cell>
          <cell r="BV45">
            <v>-2.9999999999999997E-4</v>
          </cell>
          <cell r="BW45">
            <v>259.66199999999998</v>
          </cell>
          <cell r="BX45">
            <v>-2.0000000000000001E-4</v>
          </cell>
          <cell r="BY45">
            <v>261.85000000000002</v>
          </cell>
          <cell r="BZ45">
            <v>-2.0000000000000001E-4</v>
          </cell>
          <cell r="CA45">
            <v>264.95999999999998</v>
          </cell>
          <cell r="CB45">
            <v>-2.0000000000000001E-4</v>
          </cell>
          <cell r="CC45">
            <v>141.69</v>
          </cell>
          <cell r="CD45">
            <v>0</v>
          </cell>
          <cell r="CE45">
            <v>144</v>
          </cell>
          <cell r="CF45">
            <v>0</v>
          </cell>
          <cell r="CG45">
            <v>146.12</v>
          </cell>
          <cell r="CH45">
            <v>1E-4</v>
          </cell>
          <cell r="CI45">
            <v>8.7799999999999994</v>
          </cell>
          <cell r="CJ45">
            <v>1E-4</v>
          </cell>
          <cell r="CK45">
            <v>2.14</v>
          </cell>
          <cell r="CL45">
            <v>0</v>
          </cell>
          <cell r="CM45">
            <v>2.95</v>
          </cell>
          <cell r="CN45">
            <v>0</v>
          </cell>
        </row>
        <row r="46">
          <cell r="B46" t="str">
            <v>0062</v>
          </cell>
          <cell r="D46" t="str">
            <v xml:space="preserve">  (Otros)</v>
          </cell>
          <cell r="F46">
            <v>0</v>
          </cell>
          <cell r="H46">
            <v>0</v>
          </cell>
          <cell r="I46">
            <v>-68998</v>
          </cell>
          <cell r="J46">
            <v>-7.4999999999999997E-3</v>
          </cell>
          <cell r="K46">
            <v>-60459</v>
          </cell>
          <cell r="L46">
            <v>-3.2000000000000002E-3</v>
          </cell>
          <cell r="M46">
            <v>-79059</v>
          </cell>
          <cell r="N46">
            <v>-2.7000000000000001E-3</v>
          </cell>
          <cell r="O46">
            <v>-104421</v>
          </cell>
          <cell r="P46">
            <v>-2.7000000000000001E-3</v>
          </cell>
          <cell r="Q46">
            <v>-21936</v>
          </cell>
          <cell r="R46">
            <v>-2.2000000000000001E-3</v>
          </cell>
          <cell r="S46">
            <v>-51050.271000000001</v>
          </cell>
          <cell r="T46">
            <v>-2.5999999999999999E-3</v>
          </cell>
          <cell r="U46">
            <v>-95205.577999999994</v>
          </cell>
          <cell r="V46">
            <v>-3.2000000000000002E-3</v>
          </cell>
          <cell r="W46">
            <v>-77575.637000000002</v>
          </cell>
          <cell r="X46">
            <v>-2E-3</v>
          </cell>
          <cell r="Y46">
            <v>-11138.965</v>
          </cell>
          <cell r="Z46">
            <v>-1.1000000000000001E-3</v>
          </cell>
          <cell r="AA46">
            <v>-47746.74</v>
          </cell>
          <cell r="AB46">
            <v>-2.3999999999999998E-3</v>
          </cell>
          <cell r="AC46">
            <v>-67764.792000000001</v>
          </cell>
          <cell r="AD46">
            <v>-2.3E-3</v>
          </cell>
          <cell r="AE46">
            <v>-95104.841</v>
          </cell>
          <cell r="AF46">
            <v>-2.3999999999999998E-3</v>
          </cell>
          <cell r="AG46">
            <v>-26528</v>
          </cell>
          <cell r="AH46">
            <v>-2.5999999999999999E-3</v>
          </cell>
          <cell r="AI46">
            <v>-51397</v>
          </cell>
          <cell r="AJ46">
            <v>-2.5000000000000001E-3</v>
          </cell>
          <cell r="AK46">
            <v>-11671</v>
          </cell>
          <cell r="AL46">
            <v>-4.0000000000000002E-4</v>
          </cell>
          <cell r="AM46">
            <v>-13279</v>
          </cell>
          <cell r="AN46">
            <v>-2.9999999999999997E-4</v>
          </cell>
          <cell r="AO46">
            <v>-3546</v>
          </cell>
          <cell r="AP46">
            <v>-2.9999999999999997E-4</v>
          </cell>
          <cell r="AQ46">
            <v>-27104</v>
          </cell>
          <cell r="AR46">
            <v>-1.1999999999999999E-3</v>
          </cell>
          <cell r="AS46">
            <v>-31485</v>
          </cell>
          <cell r="AT46">
            <v>-8.9999999999999998E-4</v>
          </cell>
          <cell r="AU46">
            <v>-35552</v>
          </cell>
          <cell r="AV46">
            <v>-8.0000000000000004E-4</v>
          </cell>
          <cell r="AW46">
            <v>-371</v>
          </cell>
          <cell r="AX46">
            <v>0</v>
          </cell>
          <cell r="AY46">
            <v>-26978.909</v>
          </cell>
          <cell r="AZ46">
            <v>-1.1000000000000001E-3</v>
          </cell>
          <cell r="BA46">
            <v>-48693.112999999998</v>
          </cell>
          <cell r="BB46">
            <v>-1.2999999999999999E-3</v>
          </cell>
          <cell r="BC46">
            <v>-51160.641000000003</v>
          </cell>
          <cell r="BD46">
            <v>-1E-3</v>
          </cell>
          <cell r="BE46">
            <v>-155696.356</v>
          </cell>
          <cell r="BF46">
            <v>-1.1599999999999999E-2</v>
          </cell>
          <cell r="BG46">
            <v>-138683.36300000001</v>
          </cell>
          <cell r="BH46">
            <v>-5.1000000000000004E-3</v>
          </cell>
          <cell r="BI46">
            <v>-138096.239</v>
          </cell>
          <cell r="BJ46">
            <v>-3.3E-3</v>
          </cell>
          <cell r="BK46">
            <v>-148623.10500000001</v>
          </cell>
          <cell r="BL46">
            <v>-2.5999999999999999E-3</v>
          </cell>
          <cell r="BM46">
            <v>-52243.499000000003</v>
          </cell>
          <cell r="BN46">
            <v>-3.5999999999999999E-3</v>
          </cell>
          <cell r="BO46">
            <v>-68104.103000000003</v>
          </cell>
          <cell r="BP46">
            <v>-2.3E-3</v>
          </cell>
          <cell r="BQ46">
            <v>-86010.614000000001</v>
          </cell>
          <cell r="BR46">
            <v>-1.9E-3</v>
          </cell>
          <cell r="BS46">
            <v>-89622.781000000003</v>
          </cell>
          <cell r="BT46">
            <v>-1.5E-3</v>
          </cell>
          <cell r="BU46">
            <v>-18240.848999999998</v>
          </cell>
          <cell r="BV46">
            <v>-1.1999999999999999E-3</v>
          </cell>
          <cell r="BW46">
            <v>-57624.506999999998</v>
          </cell>
          <cell r="BX46">
            <v>-1.9E-3</v>
          </cell>
          <cell r="BY46">
            <v>-95248.551000000007</v>
          </cell>
          <cell r="BZ46">
            <v>-2.0999999999999999E-3</v>
          </cell>
          <cell r="CA46">
            <v>-86794.92</v>
          </cell>
          <cell r="CB46">
            <v>-1.4E-3</v>
          </cell>
          <cell r="CC46">
            <v>491.35</v>
          </cell>
          <cell r="CD46">
            <v>0</v>
          </cell>
          <cell r="CE46">
            <v>-803</v>
          </cell>
          <cell r="CF46">
            <v>0</v>
          </cell>
          <cell r="CG46">
            <v>-619.1</v>
          </cell>
          <cell r="CH46">
            <v>0</v>
          </cell>
          <cell r="CI46">
            <v>-132.18</v>
          </cell>
          <cell r="CJ46">
            <v>0</v>
          </cell>
          <cell r="CK46">
            <v>-502.45</v>
          </cell>
          <cell r="CL46">
            <v>0</v>
          </cell>
          <cell r="CM46">
            <v>-1410.41</v>
          </cell>
          <cell r="CN46">
            <v>0</v>
          </cell>
        </row>
        <row r="47">
          <cell r="B47" t="str">
            <v>0035</v>
          </cell>
          <cell r="C47">
            <v>125</v>
          </cell>
          <cell r="D47" t="str">
            <v>Ganancias o (-) pérdidas al dar de baja en cuentas activos no financieros y participaciones, netas</v>
          </cell>
          <cell r="E47">
            <v>5446</v>
          </cell>
          <cell r="F47">
            <v>1E-4</v>
          </cell>
          <cell r="G47">
            <v>222270</v>
          </cell>
          <cell r="H47">
            <v>5.5999999999999999E-3</v>
          </cell>
          <cell r="I47">
            <v>786</v>
          </cell>
          <cell r="J47">
            <v>1E-4</v>
          </cell>
          <cell r="K47">
            <v>-1900</v>
          </cell>
          <cell r="L47">
            <v>-1E-4</v>
          </cell>
          <cell r="M47">
            <v>-3800</v>
          </cell>
          <cell r="N47">
            <v>-1E-4</v>
          </cell>
          <cell r="O47">
            <v>-5387</v>
          </cell>
          <cell r="P47">
            <v>-1E-4</v>
          </cell>
          <cell r="Q47">
            <v>8501</v>
          </cell>
          <cell r="R47">
            <v>8.9999999999999998E-4</v>
          </cell>
          <cell r="S47">
            <v>10349.361999999999</v>
          </cell>
          <cell r="T47">
            <v>5.0000000000000001E-4</v>
          </cell>
          <cell r="U47">
            <v>5325.7780000000002</v>
          </cell>
          <cell r="V47">
            <v>2.0000000000000001E-4</v>
          </cell>
          <cell r="W47">
            <v>6629.8220000000001</v>
          </cell>
          <cell r="X47">
            <v>2.0000000000000001E-4</v>
          </cell>
          <cell r="Y47">
            <v>-1090.002</v>
          </cell>
          <cell r="Z47">
            <v>-1E-4</v>
          </cell>
          <cell r="AA47">
            <v>-4345.0219999999999</v>
          </cell>
          <cell r="AB47">
            <v>-2.0000000000000001E-4</v>
          </cell>
          <cell r="AC47">
            <v>-14572.331</v>
          </cell>
          <cell r="AD47">
            <v>-5.0000000000000001E-4</v>
          </cell>
          <cell r="AE47">
            <v>-23519.749</v>
          </cell>
          <cell r="AF47">
            <v>-5.9999999999999995E-4</v>
          </cell>
          <cell r="AG47">
            <v>-7842</v>
          </cell>
          <cell r="AH47">
            <v>-8.0000000000000004E-4</v>
          </cell>
          <cell r="AI47">
            <v>-81236</v>
          </cell>
          <cell r="AJ47">
            <v>-3.8999999999999998E-3</v>
          </cell>
          <cell r="AK47">
            <v>-89493</v>
          </cell>
          <cell r="AL47">
            <v>-2.8999999999999998E-3</v>
          </cell>
          <cell r="AM47">
            <v>-97320</v>
          </cell>
          <cell r="AN47">
            <v>-2.3E-3</v>
          </cell>
          <cell r="AO47">
            <v>-4461</v>
          </cell>
          <cell r="AP47">
            <v>-4.0000000000000002E-4</v>
          </cell>
          <cell r="AQ47">
            <v>-16676</v>
          </cell>
          <cell r="AR47">
            <v>-8.0000000000000004E-4</v>
          </cell>
          <cell r="AS47">
            <v>-23066</v>
          </cell>
          <cell r="AT47">
            <v>-6.9999999999999999E-4</v>
          </cell>
          <cell r="AU47">
            <v>-27338</v>
          </cell>
          <cell r="AV47">
            <v>-5.9999999999999995E-4</v>
          </cell>
          <cell r="AW47">
            <v>-6407</v>
          </cell>
          <cell r="AX47">
            <v>-5.0000000000000001E-4</v>
          </cell>
          <cell r="AY47">
            <v>-17059.348999999998</v>
          </cell>
          <cell r="AZ47">
            <v>-6.9999999999999999E-4</v>
          </cell>
          <cell r="BA47">
            <v>-15047.141</v>
          </cell>
          <cell r="BB47">
            <v>-4.0000000000000002E-4</v>
          </cell>
          <cell r="BC47">
            <v>-14188.054</v>
          </cell>
          <cell r="BD47">
            <v>-2.9999999999999997E-4</v>
          </cell>
          <cell r="BE47">
            <v>-8660.0049999999992</v>
          </cell>
          <cell r="BF47">
            <v>-5.9999999999999995E-4</v>
          </cell>
          <cell r="BG47">
            <v>-11392.914000000001</v>
          </cell>
          <cell r="BH47">
            <v>-4.0000000000000002E-4</v>
          </cell>
          <cell r="BI47">
            <v>-27522.778999999999</v>
          </cell>
          <cell r="BJ47">
            <v>-6.9999999999999999E-4</v>
          </cell>
          <cell r="BK47">
            <v>-51988.51</v>
          </cell>
          <cell r="BL47">
            <v>-8.9999999999999998E-4</v>
          </cell>
          <cell r="BM47">
            <v>-9041.5630000000001</v>
          </cell>
          <cell r="BN47">
            <v>-5.9999999999999995E-4</v>
          </cell>
          <cell r="BO47">
            <v>-15490.4</v>
          </cell>
          <cell r="BP47">
            <v>-5.0000000000000001E-4</v>
          </cell>
          <cell r="BQ47">
            <v>-19001.871999999999</v>
          </cell>
          <cell r="BR47">
            <v>-4.0000000000000002E-4</v>
          </cell>
          <cell r="BS47">
            <v>-31142.904999999999</v>
          </cell>
          <cell r="BT47">
            <v>-5.0000000000000001E-4</v>
          </cell>
          <cell r="BU47">
            <v>-5709.1639999999998</v>
          </cell>
          <cell r="BV47">
            <v>-4.0000000000000002E-4</v>
          </cell>
          <cell r="BW47">
            <v>-12340.311</v>
          </cell>
          <cell r="BX47">
            <v>-4.0000000000000002E-4</v>
          </cell>
          <cell r="BY47">
            <v>-20928.722000000002</v>
          </cell>
          <cell r="BZ47">
            <v>-5.0000000000000001E-4</v>
          </cell>
          <cell r="CA47">
            <v>-14932.62</v>
          </cell>
          <cell r="CB47">
            <v>-2.0000000000000001E-4</v>
          </cell>
          <cell r="CC47">
            <v>-1211.24</v>
          </cell>
          <cell r="CD47">
            <v>-1E-4</v>
          </cell>
          <cell r="CE47">
            <v>-1530</v>
          </cell>
          <cell r="CF47">
            <v>-1E-4</v>
          </cell>
          <cell r="CG47">
            <v>-1019.07</v>
          </cell>
          <cell r="CH47">
            <v>0</v>
          </cell>
          <cell r="CI47">
            <v>-3555.32</v>
          </cell>
          <cell r="CJ47">
            <v>-1E-4</v>
          </cell>
          <cell r="CK47">
            <v>-957.43</v>
          </cell>
          <cell r="CL47">
            <v>-1E-4</v>
          </cell>
          <cell r="CM47">
            <v>-2778.1</v>
          </cell>
          <cell r="CN47">
            <v>-1E-4</v>
          </cell>
          <cell r="CS47">
            <v>-2778.1</v>
          </cell>
          <cell r="CT47">
            <v>-1E-4</v>
          </cell>
          <cell r="CU47">
            <v>-1530</v>
          </cell>
          <cell r="CV47">
            <v>-957</v>
          </cell>
          <cell r="CW47">
            <v>-12340.31</v>
          </cell>
          <cell r="CX47">
            <v>-1248</v>
          </cell>
          <cell r="CY47">
            <v>0.81599999999999995</v>
          </cell>
          <cell r="CZ47">
            <v>-1821</v>
          </cell>
          <cell r="DA47">
            <v>10810</v>
          </cell>
          <cell r="DB47">
            <v>-0.876</v>
          </cell>
        </row>
        <row r="48">
          <cell r="B48" t="str">
            <v>0063</v>
          </cell>
          <cell r="D48" t="str">
            <v>Fondo de comercio negativo reconocido en resultados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 t="e">
            <v>#DIV/0!</v>
          </cell>
          <cell r="CZ48">
            <v>0</v>
          </cell>
          <cell r="DA48">
            <v>0</v>
          </cell>
          <cell r="DB48" t="e">
            <v>#DIV/0!</v>
          </cell>
        </row>
        <row r="49">
          <cell r="B49" t="str">
            <v>0065</v>
          </cell>
          <cell r="C49">
            <v>140</v>
          </cell>
          <cell r="D49" t="str">
            <v>Ganancias/pérdidas procedentes de activos no corrientes</v>
          </cell>
          <cell r="E49">
            <v>-18040</v>
          </cell>
          <cell r="F49">
            <v>-4.0000000000000002E-4</v>
          </cell>
          <cell r="G49">
            <v>-24185</v>
          </cell>
          <cell r="H49">
            <v>-5.9999999999999995E-4</v>
          </cell>
          <cell r="I49">
            <v>-4730</v>
          </cell>
          <cell r="J49">
            <v>-5.0000000000000001E-4</v>
          </cell>
          <cell r="K49">
            <v>-13869</v>
          </cell>
          <cell r="L49">
            <v>-6.9999999999999999E-4</v>
          </cell>
          <cell r="M49">
            <v>-18029</v>
          </cell>
          <cell r="N49">
            <v>-5.9999999999999995E-4</v>
          </cell>
          <cell r="O49">
            <v>-26737</v>
          </cell>
          <cell r="P49">
            <v>-6.9999999999999999E-4</v>
          </cell>
          <cell r="Q49">
            <v>-13948</v>
          </cell>
          <cell r="R49">
            <v>-1.4E-3</v>
          </cell>
          <cell r="S49">
            <v>-19698.954000000002</v>
          </cell>
          <cell r="T49">
            <v>-1E-3</v>
          </cell>
          <cell r="U49">
            <v>-21756.297999999999</v>
          </cell>
          <cell r="V49">
            <v>-6.9999999999999999E-4</v>
          </cell>
          <cell r="W49">
            <v>-23808.885999999999</v>
          </cell>
          <cell r="X49">
            <v>-5.9999999999999995E-4</v>
          </cell>
          <cell r="Y49">
            <v>-919.77800000000002</v>
          </cell>
          <cell r="Z49">
            <v>-1E-4</v>
          </cell>
          <cell r="AA49">
            <v>-4126.951</v>
          </cell>
          <cell r="AB49">
            <v>-2.0000000000000001E-4</v>
          </cell>
          <cell r="AC49">
            <v>-12496.633</v>
          </cell>
          <cell r="AD49">
            <v>-4.0000000000000002E-4</v>
          </cell>
          <cell r="AE49">
            <v>-24054.271000000001</v>
          </cell>
          <cell r="AF49">
            <v>-5.9999999999999995E-4</v>
          </cell>
          <cell r="AG49">
            <v>-5488</v>
          </cell>
          <cell r="AH49">
            <v>-5.0000000000000001E-4</v>
          </cell>
          <cell r="AI49">
            <v>-6737</v>
          </cell>
          <cell r="AJ49">
            <v>-2.9999999999999997E-4</v>
          </cell>
          <cell r="AK49">
            <v>-6306</v>
          </cell>
          <cell r="AL49">
            <v>-2.0000000000000001E-4</v>
          </cell>
          <cell r="AM49">
            <v>-12588</v>
          </cell>
          <cell r="AN49">
            <v>-2.9999999999999997E-4</v>
          </cell>
          <cell r="AO49">
            <v>-2431</v>
          </cell>
          <cell r="AP49">
            <v>-2.0000000000000001E-4</v>
          </cell>
          <cell r="AQ49">
            <v>-8955</v>
          </cell>
          <cell r="AR49">
            <v>-4.0000000000000002E-4</v>
          </cell>
          <cell r="AS49">
            <v>-9779</v>
          </cell>
          <cell r="AT49">
            <v>-2.9999999999999997E-4</v>
          </cell>
          <cell r="AU49">
            <v>-12850</v>
          </cell>
          <cell r="AV49">
            <v>-2.9999999999999997E-4</v>
          </cell>
          <cell r="AW49">
            <v>-2931</v>
          </cell>
          <cell r="AX49">
            <v>-2.0000000000000001E-4</v>
          </cell>
          <cell r="AY49">
            <v>-12425.947</v>
          </cell>
          <cell r="AZ49">
            <v>-5.0000000000000001E-4</v>
          </cell>
          <cell r="BA49">
            <v>-14368.696</v>
          </cell>
          <cell r="BB49">
            <v>-4.0000000000000002E-4</v>
          </cell>
          <cell r="BC49">
            <v>-17247.203000000001</v>
          </cell>
          <cell r="BD49">
            <v>-2.9999999999999997E-4</v>
          </cell>
          <cell r="BE49">
            <v>-40136.196000000004</v>
          </cell>
          <cell r="BF49">
            <v>-3.0000000000000001E-3</v>
          </cell>
          <cell r="BG49">
            <v>-54705.173000000003</v>
          </cell>
          <cell r="BH49">
            <v>-2E-3</v>
          </cell>
          <cell r="BI49">
            <v>-56697.267</v>
          </cell>
          <cell r="BJ49">
            <v>-1.4E-3</v>
          </cell>
          <cell r="BK49">
            <v>-66820.153000000006</v>
          </cell>
          <cell r="BL49">
            <v>-1.1999999999999999E-3</v>
          </cell>
          <cell r="BM49">
            <v>-7373.5789999999997</v>
          </cell>
          <cell r="BN49">
            <v>-5.0000000000000001E-4</v>
          </cell>
          <cell r="BO49">
            <v>-10311.51</v>
          </cell>
          <cell r="BP49">
            <v>-2.9999999999999997E-4</v>
          </cell>
          <cell r="BQ49">
            <v>-15039.950999999999</v>
          </cell>
          <cell r="BR49">
            <v>-2.9999999999999997E-4</v>
          </cell>
          <cell r="BS49">
            <v>-20041.899000000001</v>
          </cell>
          <cell r="BT49">
            <v>-2.9999999999999997E-4</v>
          </cell>
          <cell r="BU49">
            <v>-4032.6779999999999</v>
          </cell>
          <cell r="BV49">
            <v>-2.9999999999999997E-4</v>
          </cell>
          <cell r="BW49">
            <v>-8479.19</v>
          </cell>
          <cell r="BX49">
            <v>-2.9999999999999997E-4</v>
          </cell>
          <cell r="BY49">
            <v>-21906.09</v>
          </cell>
          <cell r="BZ49">
            <v>-5.0000000000000001E-4</v>
          </cell>
          <cell r="CA49">
            <v>-88925.07</v>
          </cell>
          <cell r="CB49">
            <v>-1.4E-3</v>
          </cell>
          <cell r="CC49">
            <v>-7957.13</v>
          </cell>
          <cell r="CD49">
            <v>-5.0000000000000001E-4</v>
          </cell>
          <cell r="CE49">
            <v>-21795</v>
          </cell>
          <cell r="CF49">
            <v>-6.9999999999999999E-4</v>
          </cell>
          <cell r="CG49">
            <v>-23897.32</v>
          </cell>
          <cell r="CH49">
            <v>-5.0000000000000001E-4</v>
          </cell>
          <cell r="CI49">
            <v>-30812.2</v>
          </cell>
          <cell r="CJ49">
            <v>-5.0000000000000001E-4</v>
          </cell>
          <cell r="CK49">
            <v>-595.25</v>
          </cell>
          <cell r="CL49">
            <v>0</v>
          </cell>
          <cell r="CM49">
            <v>-4125.01</v>
          </cell>
          <cell r="CN49">
            <v>-1E-4</v>
          </cell>
          <cell r="CS49">
            <v>-4125.01</v>
          </cell>
          <cell r="CT49">
            <v>-1E-4</v>
          </cell>
          <cell r="CU49">
            <v>-21795</v>
          </cell>
          <cell r="CV49">
            <v>-595</v>
          </cell>
          <cell r="CW49">
            <v>-8479.19</v>
          </cell>
          <cell r="CX49">
            <v>17670</v>
          </cell>
          <cell r="CY49">
            <v>-0.81100000000000005</v>
          </cell>
          <cell r="CZ49">
            <v>-3530</v>
          </cell>
          <cell r="DA49">
            <v>-13316</v>
          </cell>
          <cell r="DB49">
            <v>1.57</v>
          </cell>
        </row>
        <row r="50">
          <cell r="B50" t="str">
            <v>0066</v>
          </cell>
          <cell r="C50">
            <v>145</v>
          </cell>
          <cell r="D50" t="str">
            <v>GANANCIAS/PÉRDIDAS ANTES DE IMPUESTOS</v>
          </cell>
          <cell r="E50">
            <v>26981</v>
          </cell>
          <cell r="F50">
            <v>5.9999999999999995E-4</v>
          </cell>
          <cell r="G50">
            <v>-2900</v>
          </cell>
          <cell r="H50">
            <v>-1E-4</v>
          </cell>
          <cell r="I50">
            <v>7196</v>
          </cell>
          <cell r="J50">
            <v>8.0000000000000004E-4</v>
          </cell>
          <cell r="K50">
            <v>11243</v>
          </cell>
          <cell r="L50">
            <v>5.9999999999999995E-4</v>
          </cell>
          <cell r="M50">
            <v>27095</v>
          </cell>
          <cell r="N50">
            <v>8.9999999999999998E-4</v>
          </cell>
          <cell r="O50">
            <v>57425</v>
          </cell>
          <cell r="P50">
            <v>1.5E-3</v>
          </cell>
          <cell r="Q50">
            <v>7653</v>
          </cell>
          <cell r="R50">
            <v>8.0000000000000004E-4</v>
          </cell>
          <cell r="S50">
            <v>35191.654999999999</v>
          </cell>
          <cell r="T50">
            <v>1.8E-3</v>
          </cell>
          <cell r="U50">
            <v>40266.428</v>
          </cell>
          <cell r="V50">
            <v>1.4E-3</v>
          </cell>
          <cell r="W50">
            <v>62008.470999999998</v>
          </cell>
          <cell r="X50">
            <v>1.6000000000000001E-3</v>
          </cell>
          <cell r="Y50">
            <v>34949.828000000001</v>
          </cell>
          <cell r="Z50">
            <v>3.5999999999999999E-3</v>
          </cell>
          <cell r="AA50">
            <v>50769.737999999998</v>
          </cell>
          <cell r="AB50">
            <v>2.5999999999999999E-3</v>
          </cell>
          <cell r="AC50">
            <v>83176.774999999994</v>
          </cell>
          <cell r="AD50">
            <v>2.8E-3</v>
          </cell>
          <cell r="AE50">
            <v>97807.661999999997</v>
          </cell>
          <cell r="AF50">
            <v>2.5000000000000001E-3</v>
          </cell>
          <cell r="AG50">
            <v>31531</v>
          </cell>
          <cell r="AH50">
            <v>3.0999999999999999E-3</v>
          </cell>
          <cell r="AI50">
            <v>54117</v>
          </cell>
          <cell r="AJ50">
            <v>2.5999999999999999E-3</v>
          </cell>
          <cell r="AK50">
            <v>79994</v>
          </cell>
          <cell r="AL50">
            <v>2.5000000000000001E-3</v>
          </cell>
          <cell r="AM50">
            <v>69104</v>
          </cell>
          <cell r="AN50">
            <v>1.6000000000000001E-3</v>
          </cell>
          <cell r="AO50">
            <v>23279</v>
          </cell>
          <cell r="AP50">
            <v>2.0999999999999999E-3</v>
          </cell>
          <cell r="AQ50">
            <v>72106</v>
          </cell>
          <cell r="AR50">
            <v>3.3E-3</v>
          </cell>
          <cell r="AS50">
            <v>111918</v>
          </cell>
          <cell r="AT50">
            <v>3.3E-3</v>
          </cell>
          <cell r="AU50">
            <v>113412</v>
          </cell>
          <cell r="AV50">
            <v>2.5000000000000001E-3</v>
          </cell>
          <cell r="AW50">
            <v>18624</v>
          </cell>
          <cell r="AX50">
            <v>1.6000000000000001E-3</v>
          </cell>
          <cell r="AY50">
            <v>28872.331999999999</v>
          </cell>
          <cell r="AZ50">
            <v>1.1999999999999999E-3</v>
          </cell>
          <cell r="BA50">
            <v>28949.403999999999</v>
          </cell>
          <cell r="BB50">
            <v>8.0000000000000004E-4</v>
          </cell>
          <cell r="BC50">
            <v>23084.808000000001</v>
          </cell>
          <cell r="BD50">
            <v>5.0000000000000001E-4</v>
          </cell>
          <cell r="BE50">
            <v>49229.373</v>
          </cell>
          <cell r="BF50">
            <v>3.7000000000000002E-3</v>
          </cell>
          <cell r="BG50">
            <v>94841.561000000002</v>
          </cell>
          <cell r="BH50">
            <v>3.5000000000000001E-3</v>
          </cell>
          <cell r="BI50">
            <v>96443.092000000004</v>
          </cell>
          <cell r="BJ50">
            <v>2.3E-3</v>
          </cell>
          <cell r="BK50">
            <v>77815.307000000001</v>
          </cell>
          <cell r="BL50">
            <v>1.4E-3</v>
          </cell>
          <cell r="BM50">
            <v>32887.834000000003</v>
          </cell>
          <cell r="BN50">
            <v>2.3E-3</v>
          </cell>
          <cell r="BO50">
            <v>53967.226999999999</v>
          </cell>
          <cell r="BP50">
            <v>1.8E-3</v>
          </cell>
          <cell r="BQ50">
            <v>83927.513000000006</v>
          </cell>
          <cell r="BR50">
            <v>1.8E-3</v>
          </cell>
          <cell r="BS50">
            <v>68960.210000000006</v>
          </cell>
          <cell r="BT50">
            <v>1.1000000000000001E-3</v>
          </cell>
          <cell r="BU50">
            <v>29262.237000000001</v>
          </cell>
          <cell r="BV50">
            <v>1.9E-3</v>
          </cell>
          <cell r="BW50">
            <v>70086.634000000005</v>
          </cell>
          <cell r="BX50">
            <v>2.3E-3</v>
          </cell>
          <cell r="BY50">
            <v>106442.189</v>
          </cell>
          <cell r="BZ50">
            <v>2.3E-3</v>
          </cell>
          <cell r="CA50">
            <v>142315.68</v>
          </cell>
          <cell r="CB50">
            <v>2.3E-3</v>
          </cell>
          <cell r="CC50">
            <v>103557.83</v>
          </cell>
          <cell r="CD50">
            <v>6.8999999999999999E-3</v>
          </cell>
          <cell r="CE50">
            <v>208076</v>
          </cell>
          <cell r="CF50">
            <v>6.8999999999999999E-3</v>
          </cell>
          <cell r="CG50">
            <v>292983.62</v>
          </cell>
          <cell r="CH50">
            <v>6.4999999999999997E-3</v>
          </cell>
          <cell r="CI50">
            <v>388724.44</v>
          </cell>
          <cell r="CJ50">
            <v>6.4000000000000003E-3</v>
          </cell>
          <cell r="CK50">
            <v>134856.6</v>
          </cell>
          <cell r="CL50">
            <v>8.6999999999999994E-3</v>
          </cell>
          <cell r="CM50">
            <v>232486.68</v>
          </cell>
          <cell r="CN50">
            <v>7.4000000000000003E-3</v>
          </cell>
          <cell r="CS50">
            <v>232486.68</v>
          </cell>
          <cell r="CT50">
            <v>7.4000000000000003E-3</v>
          </cell>
          <cell r="CU50">
            <v>208076</v>
          </cell>
          <cell r="CV50">
            <v>134857</v>
          </cell>
          <cell r="CW50">
            <v>70086.63</v>
          </cell>
          <cell r="CX50">
            <v>24411</v>
          </cell>
          <cell r="CY50">
            <v>0.11700000000000001</v>
          </cell>
          <cell r="CZ50">
            <v>97630</v>
          </cell>
          <cell r="DA50">
            <v>137989</v>
          </cell>
          <cell r="DB50">
            <v>1.9690000000000001</v>
          </cell>
        </row>
        <row r="51">
          <cell r="B51" t="str">
            <v>0067</v>
          </cell>
          <cell r="C51">
            <v>150</v>
          </cell>
          <cell r="D51" t="str">
            <v>Impuestos</v>
          </cell>
          <cell r="E51">
            <v>25081</v>
          </cell>
          <cell r="F51">
            <v>5.9999999999999995E-4</v>
          </cell>
          <cell r="G51">
            <v>45125</v>
          </cell>
          <cell r="H51">
            <v>1.1000000000000001E-3</v>
          </cell>
          <cell r="I51">
            <v>2500</v>
          </cell>
          <cell r="J51">
            <v>2.9999999999999997E-4</v>
          </cell>
          <cell r="K51">
            <v>8182</v>
          </cell>
          <cell r="L51">
            <v>4.0000000000000002E-4</v>
          </cell>
          <cell r="M51">
            <v>12229</v>
          </cell>
          <cell r="N51">
            <v>4.0000000000000002E-4</v>
          </cell>
          <cell r="O51">
            <v>12793</v>
          </cell>
          <cell r="P51">
            <v>2.9999999999999997E-4</v>
          </cell>
          <cell r="Q51">
            <v>5960</v>
          </cell>
          <cell r="R51">
            <v>5.9999999999999995E-4</v>
          </cell>
          <cell r="S51">
            <v>218.203</v>
          </cell>
          <cell r="T51">
            <v>0</v>
          </cell>
          <cell r="U51">
            <v>10269.212</v>
          </cell>
          <cell r="V51">
            <v>2.9999999999999997E-4</v>
          </cell>
          <cell r="W51">
            <v>14132.24</v>
          </cell>
          <cell r="X51">
            <v>4.0000000000000002E-4</v>
          </cell>
          <cell r="Y51">
            <v>-10283.462</v>
          </cell>
          <cell r="Z51">
            <v>-1.1000000000000001E-3</v>
          </cell>
          <cell r="AA51">
            <v>-6473.33</v>
          </cell>
          <cell r="AB51">
            <v>-2.9999999999999997E-4</v>
          </cell>
          <cell r="AC51">
            <v>-15787.161</v>
          </cell>
          <cell r="AD51">
            <v>-5.0000000000000001E-4</v>
          </cell>
          <cell r="AE51">
            <v>-17749.63</v>
          </cell>
          <cell r="AF51">
            <v>-4.0000000000000002E-4</v>
          </cell>
          <cell r="AG51">
            <v>-55</v>
          </cell>
          <cell r="AH51">
            <v>0</v>
          </cell>
          <cell r="AI51">
            <v>-8938</v>
          </cell>
          <cell r="AJ51">
            <v>-4.0000000000000002E-4</v>
          </cell>
          <cell r="AK51">
            <v>-9976</v>
          </cell>
          <cell r="AL51">
            <v>-2.9999999999999997E-4</v>
          </cell>
          <cell r="AM51">
            <v>13148</v>
          </cell>
          <cell r="AN51">
            <v>2.9999999999999997E-4</v>
          </cell>
          <cell r="AO51">
            <v>1353</v>
          </cell>
          <cell r="AP51">
            <v>1E-4</v>
          </cell>
          <cell r="AQ51">
            <v>-25096</v>
          </cell>
          <cell r="AR51">
            <v>-1.1000000000000001E-3</v>
          </cell>
          <cell r="AS51">
            <v>-29862</v>
          </cell>
          <cell r="AT51">
            <v>-8.9999999999999998E-4</v>
          </cell>
          <cell r="AU51">
            <v>-20917</v>
          </cell>
          <cell r="AV51">
            <v>-5.0000000000000001E-4</v>
          </cell>
          <cell r="AW51">
            <v>-1363</v>
          </cell>
          <cell r="AX51">
            <v>-1E-4</v>
          </cell>
          <cell r="AY51">
            <v>-10625.493</v>
          </cell>
          <cell r="AZ51">
            <v>-4.0000000000000002E-4</v>
          </cell>
          <cell r="BA51">
            <v>-14362.987999999999</v>
          </cell>
          <cell r="BB51">
            <v>-4.0000000000000002E-4</v>
          </cell>
          <cell r="BC51">
            <v>675.11</v>
          </cell>
          <cell r="BD51">
            <v>0</v>
          </cell>
          <cell r="BE51">
            <v>-35196.137999999999</v>
          </cell>
          <cell r="BF51">
            <v>-2.5999999999999999E-3</v>
          </cell>
          <cell r="BG51">
            <v>-37693.576000000001</v>
          </cell>
          <cell r="BH51">
            <v>-1.4E-3</v>
          </cell>
          <cell r="BI51">
            <v>-34123.402000000002</v>
          </cell>
          <cell r="BJ51">
            <v>-8.0000000000000004E-4</v>
          </cell>
          <cell r="BK51">
            <v>-15189.416999999999</v>
          </cell>
          <cell r="BL51">
            <v>-2.9999999999999997E-4</v>
          </cell>
          <cell r="BM51">
            <v>-3397.2350000000001</v>
          </cell>
          <cell r="BN51">
            <v>-2.0000000000000001E-4</v>
          </cell>
          <cell r="BO51">
            <v>-5691.9629999999997</v>
          </cell>
          <cell r="BP51">
            <v>-2.0000000000000001E-4</v>
          </cell>
          <cell r="BQ51">
            <v>-5065.8959999999997</v>
          </cell>
          <cell r="BR51">
            <v>-1E-4</v>
          </cell>
          <cell r="BS51">
            <v>6777.0929999999998</v>
          </cell>
          <cell r="BT51">
            <v>1E-4</v>
          </cell>
          <cell r="BU51">
            <v>-5223.1940000000004</v>
          </cell>
          <cell r="BV51">
            <v>-2.9999999999999997E-4</v>
          </cell>
          <cell r="BW51">
            <v>-10398.868</v>
          </cell>
          <cell r="BX51">
            <v>-2.9999999999999997E-4</v>
          </cell>
          <cell r="BY51">
            <v>-13171.496999999999</v>
          </cell>
          <cell r="BZ51">
            <v>-2.9999999999999997E-4</v>
          </cell>
          <cell r="CA51">
            <v>-15368.6</v>
          </cell>
          <cell r="CB51">
            <v>-2.0000000000000001E-4</v>
          </cell>
          <cell r="CC51">
            <v>-16827.05</v>
          </cell>
          <cell r="CD51">
            <v>-1.1000000000000001E-3</v>
          </cell>
          <cell r="CE51">
            <v>-33944</v>
          </cell>
          <cell r="CF51">
            <v>-1.1000000000000001E-3</v>
          </cell>
          <cell r="CG51">
            <v>-47010.6</v>
          </cell>
          <cell r="CH51">
            <v>-1E-3</v>
          </cell>
          <cell r="CI51">
            <v>-62463.96</v>
          </cell>
          <cell r="CJ51">
            <v>-1E-3</v>
          </cell>
          <cell r="CK51">
            <v>-43954.79</v>
          </cell>
          <cell r="CL51">
            <v>-2.8E-3</v>
          </cell>
          <cell r="CM51">
            <v>-54863.66</v>
          </cell>
          <cell r="CN51">
            <v>-1.6999999999999999E-3</v>
          </cell>
          <cell r="CS51">
            <v>-54863.66</v>
          </cell>
          <cell r="CT51">
            <v>-1.6999999999999999E-3</v>
          </cell>
          <cell r="CU51">
            <v>-33944</v>
          </cell>
          <cell r="CV51">
            <v>-43955</v>
          </cell>
          <cell r="CW51">
            <v>-10398.870000000001</v>
          </cell>
          <cell r="CX51">
            <v>-20920</v>
          </cell>
          <cell r="CY51">
            <v>0.61599999999999999</v>
          </cell>
          <cell r="CZ51">
            <v>-10909</v>
          </cell>
          <cell r="DA51">
            <v>-23545</v>
          </cell>
          <cell r="DB51">
            <v>2.2639999999999998</v>
          </cell>
        </row>
        <row r="52">
          <cell r="B52" t="str">
            <v>0068</v>
          </cell>
          <cell r="C52">
            <v>160</v>
          </cell>
          <cell r="D52" t="str">
            <v>GANANCIAS O (-) PÉRDIDAS DESPUÉS DE IMPUESTOS PROCEDENTES DE LAS ACTIVIDADES CONTINUADAS</v>
          </cell>
          <cell r="E52">
            <v>51576</v>
          </cell>
          <cell r="F52">
            <v>1.1999999999999999E-3</v>
          </cell>
          <cell r="G52">
            <v>37113</v>
          </cell>
          <cell r="H52">
            <v>8.9999999999999998E-4</v>
          </cell>
          <cell r="I52">
            <v>9697</v>
          </cell>
          <cell r="J52">
            <v>1.1000000000000001E-3</v>
          </cell>
          <cell r="K52">
            <v>19425</v>
          </cell>
          <cell r="L52">
            <v>1E-3</v>
          </cell>
          <cell r="M52">
            <v>39324</v>
          </cell>
          <cell r="N52">
            <v>1.2999999999999999E-3</v>
          </cell>
          <cell r="O52">
            <v>70218</v>
          </cell>
          <cell r="P52">
            <v>1.8E-3</v>
          </cell>
          <cell r="Q52">
            <v>13613</v>
          </cell>
          <cell r="R52">
            <v>1.4E-3</v>
          </cell>
          <cell r="S52">
            <v>35409.858</v>
          </cell>
          <cell r="T52">
            <v>1.8E-3</v>
          </cell>
          <cell r="U52">
            <v>50535.641000000003</v>
          </cell>
          <cell r="V52">
            <v>1.6999999999999999E-3</v>
          </cell>
          <cell r="W52">
            <v>76140.710999999996</v>
          </cell>
          <cell r="X52">
            <v>1.9E-3</v>
          </cell>
          <cell r="Y52">
            <v>24666.366000000002</v>
          </cell>
          <cell r="Z52">
            <v>2.5000000000000001E-3</v>
          </cell>
          <cell r="AA52">
            <v>44296.408000000003</v>
          </cell>
          <cell r="AB52">
            <v>2.3E-3</v>
          </cell>
          <cell r="AC52">
            <v>67389.614000000001</v>
          </cell>
          <cell r="AD52">
            <v>2.3E-3</v>
          </cell>
          <cell r="AE52">
            <v>80057.532000000007</v>
          </cell>
          <cell r="AF52">
            <v>2E-3</v>
          </cell>
          <cell r="AG52">
            <v>31476</v>
          </cell>
          <cell r="AH52">
            <v>3.0999999999999999E-3</v>
          </cell>
          <cell r="AI52">
            <v>45178</v>
          </cell>
          <cell r="AJ52">
            <v>2.2000000000000001E-3</v>
          </cell>
          <cell r="AK52">
            <v>70018</v>
          </cell>
          <cell r="AL52">
            <v>2.2000000000000001E-3</v>
          </cell>
          <cell r="AM52">
            <v>82252</v>
          </cell>
          <cell r="AN52">
            <v>1.9E-3</v>
          </cell>
          <cell r="AO52">
            <v>24632</v>
          </cell>
          <cell r="AP52">
            <v>2.3E-3</v>
          </cell>
          <cell r="AQ52">
            <v>47010</v>
          </cell>
          <cell r="AR52">
            <v>2.0999999999999999E-3</v>
          </cell>
          <cell r="AS52">
            <v>82056</v>
          </cell>
          <cell r="AT52">
            <v>2.3999999999999998E-3</v>
          </cell>
          <cell r="AU52">
            <v>92495</v>
          </cell>
          <cell r="AV52">
            <v>2E-3</v>
          </cell>
          <cell r="AW52">
            <v>17261</v>
          </cell>
          <cell r="AX52">
            <v>1.5E-3</v>
          </cell>
          <cell r="AY52">
            <v>18246.839</v>
          </cell>
          <cell r="AZ52">
            <v>6.9999999999999999E-4</v>
          </cell>
          <cell r="BA52">
            <v>14586.415999999999</v>
          </cell>
          <cell r="BB52">
            <v>4.0000000000000002E-4</v>
          </cell>
          <cell r="BC52">
            <v>23759.918000000001</v>
          </cell>
          <cell r="BD52">
            <v>5.0000000000000001E-4</v>
          </cell>
          <cell r="BE52">
            <v>14033.236000000001</v>
          </cell>
          <cell r="BF52">
            <v>1E-3</v>
          </cell>
          <cell r="BG52">
            <v>57147.985000000001</v>
          </cell>
          <cell r="BH52">
            <v>2.0999999999999999E-3</v>
          </cell>
          <cell r="BI52">
            <v>62319.69</v>
          </cell>
          <cell r="BJ52">
            <v>1.5E-3</v>
          </cell>
          <cell r="BK52">
            <v>62625.79</v>
          </cell>
          <cell r="BL52">
            <v>1.1000000000000001E-3</v>
          </cell>
          <cell r="BM52">
            <v>29490.598999999998</v>
          </cell>
          <cell r="BN52">
            <v>2E-3</v>
          </cell>
          <cell r="BO52">
            <v>48275.264000000003</v>
          </cell>
          <cell r="BP52">
            <v>1.6000000000000001E-3</v>
          </cell>
          <cell r="BQ52">
            <v>78861.616999999998</v>
          </cell>
          <cell r="BR52">
            <v>1.6999999999999999E-3</v>
          </cell>
          <cell r="BS52">
            <v>75737.303</v>
          </cell>
          <cell r="BT52">
            <v>1.1999999999999999E-3</v>
          </cell>
          <cell r="BU52">
            <v>24039.044000000002</v>
          </cell>
          <cell r="BV52">
            <v>1.6000000000000001E-3</v>
          </cell>
          <cell r="BW52">
            <v>59687.767</v>
          </cell>
          <cell r="BX52">
            <v>1.9E-3</v>
          </cell>
          <cell r="BY52">
            <v>93270.691999999995</v>
          </cell>
          <cell r="BZ52">
            <v>2E-3</v>
          </cell>
          <cell r="CA52">
            <v>126947.38</v>
          </cell>
          <cell r="CB52">
            <v>2.0999999999999999E-3</v>
          </cell>
          <cell r="CC52">
            <v>86730.79</v>
          </cell>
          <cell r="CD52">
            <v>5.7999999999999996E-3</v>
          </cell>
          <cell r="CE52">
            <v>174132</v>
          </cell>
          <cell r="CF52">
            <v>5.7999999999999996E-3</v>
          </cell>
          <cell r="CG52">
            <v>245973.02</v>
          </cell>
          <cell r="CH52">
            <v>5.4000000000000003E-3</v>
          </cell>
          <cell r="CI52">
            <v>326260.47999999998</v>
          </cell>
          <cell r="CJ52">
            <v>5.4000000000000003E-3</v>
          </cell>
          <cell r="CK52">
            <v>90901.81</v>
          </cell>
          <cell r="CL52">
            <v>5.8999999999999999E-3</v>
          </cell>
          <cell r="CM52">
            <v>177623.01</v>
          </cell>
          <cell r="CN52">
            <v>5.7000000000000002E-3</v>
          </cell>
          <cell r="CS52">
            <v>177623.01</v>
          </cell>
          <cell r="CT52">
            <v>5.7000000000000002E-3</v>
          </cell>
          <cell r="CU52">
            <v>174132</v>
          </cell>
          <cell r="CV52">
            <v>90902</v>
          </cell>
          <cell r="CW52">
            <v>59687.77</v>
          </cell>
          <cell r="CX52">
            <v>3491</v>
          </cell>
          <cell r="CY52">
            <v>0.02</v>
          </cell>
          <cell r="CZ52">
            <v>86721</v>
          </cell>
          <cell r="DA52">
            <v>114444</v>
          </cell>
          <cell r="DB52">
            <v>1.917</v>
          </cell>
        </row>
        <row r="53">
          <cell r="B53" t="str">
            <v>0072</v>
          </cell>
          <cell r="C53">
            <v>165</v>
          </cell>
          <cell r="D53" t="str">
            <v>Ganancias o (-) pérdidas después de impuestos procedentes de actividades interrumpidas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 t="e">
            <v>#DIV/0!</v>
          </cell>
          <cell r="CZ53">
            <v>0</v>
          </cell>
          <cell r="DA53">
            <v>0</v>
          </cell>
          <cell r="DB53" t="e">
            <v>#DIV/0!</v>
          </cell>
        </row>
        <row r="54">
          <cell r="B54" t="str">
            <v>0075</v>
          </cell>
          <cell r="C54">
            <v>170</v>
          </cell>
          <cell r="D54" t="str">
            <v>RESULTADO DEL EJERCICIO</v>
          </cell>
          <cell r="E54">
            <v>51576</v>
          </cell>
          <cell r="F54">
            <v>1.1999999999999999E-3</v>
          </cell>
          <cell r="G54">
            <v>37113</v>
          </cell>
          <cell r="H54">
            <v>8.9999999999999998E-4</v>
          </cell>
          <cell r="I54">
            <v>9697</v>
          </cell>
          <cell r="J54">
            <v>1.1000000000000001E-3</v>
          </cell>
          <cell r="K54">
            <v>19425</v>
          </cell>
          <cell r="L54">
            <v>1E-3</v>
          </cell>
          <cell r="M54">
            <v>39324</v>
          </cell>
          <cell r="N54">
            <v>1.2999999999999999E-3</v>
          </cell>
          <cell r="O54">
            <v>70218</v>
          </cell>
          <cell r="P54">
            <v>1.8E-3</v>
          </cell>
          <cell r="Q54">
            <v>13613</v>
          </cell>
          <cell r="R54">
            <v>1.4E-3</v>
          </cell>
          <cell r="S54">
            <v>35409.858</v>
          </cell>
          <cell r="T54">
            <v>1.8E-3</v>
          </cell>
          <cell r="U54">
            <v>50535.641000000003</v>
          </cell>
          <cell r="V54">
            <v>1.6999999999999999E-3</v>
          </cell>
          <cell r="W54">
            <v>76140.710999999996</v>
          </cell>
          <cell r="X54">
            <v>1.9E-3</v>
          </cell>
          <cell r="Y54">
            <v>24666.366000000002</v>
          </cell>
          <cell r="Z54">
            <v>2.5000000000000001E-3</v>
          </cell>
          <cell r="AA54">
            <v>44296.408000000003</v>
          </cell>
          <cell r="AB54">
            <v>2.3E-3</v>
          </cell>
          <cell r="AC54">
            <v>67389.614000000001</v>
          </cell>
          <cell r="AD54">
            <v>2.3E-3</v>
          </cell>
          <cell r="AE54">
            <v>80057.532000000007</v>
          </cell>
          <cell r="AF54">
            <v>2E-3</v>
          </cell>
          <cell r="AG54">
            <v>31476</v>
          </cell>
          <cell r="AH54">
            <v>3.0999999999999999E-3</v>
          </cell>
          <cell r="AI54">
            <v>45178</v>
          </cell>
          <cell r="AJ54">
            <v>2.2000000000000001E-3</v>
          </cell>
          <cell r="AK54">
            <v>70018</v>
          </cell>
          <cell r="AL54">
            <v>2.2000000000000001E-3</v>
          </cell>
          <cell r="AM54">
            <v>82252.236999999994</v>
          </cell>
          <cell r="AN54">
            <v>1.9E-3</v>
          </cell>
          <cell r="AO54">
            <v>24632</v>
          </cell>
          <cell r="AP54">
            <v>2.3E-3</v>
          </cell>
          <cell r="AQ54">
            <v>47010</v>
          </cell>
          <cell r="AR54">
            <v>2.0999999999999999E-3</v>
          </cell>
          <cell r="AS54">
            <v>82056</v>
          </cell>
          <cell r="AT54">
            <v>2.3999999999999998E-3</v>
          </cell>
          <cell r="AU54">
            <v>92494.877999999997</v>
          </cell>
          <cell r="AV54">
            <v>2E-3</v>
          </cell>
          <cell r="AW54">
            <v>17261</v>
          </cell>
          <cell r="AX54">
            <v>1.5E-3</v>
          </cell>
          <cell r="AY54">
            <v>18246.839</v>
          </cell>
          <cell r="AZ54">
            <v>6.9999999999999999E-4</v>
          </cell>
          <cell r="BA54">
            <v>14586.415999999999</v>
          </cell>
          <cell r="BB54">
            <v>4.0000000000000002E-4</v>
          </cell>
          <cell r="BC54">
            <v>23759.918000000001</v>
          </cell>
          <cell r="BD54">
            <v>5.0000000000000001E-4</v>
          </cell>
          <cell r="BE54">
            <v>14033.236000000001</v>
          </cell>
          <cell r="BF54">
            <v>1E-3</v>
          </cell>
          <cell r="BG54">
            <v>57147.985000000001</v>
          </cell>
          <cell r="BH54">
            <v>2.0999999999999999E-3</v>
          </cell>
          <cell r="BI54">
            <v>62319.69</v>
          </cell>
          <cell r="BJ54">
            <v>1.5E-3</v>
          </cell>
          <cell r="BK54">
            <v>62625.79</v>
          </cell>
          <cell r="BL54">
            <v>1.1000000000000001E-3</v>
          </cell>
          <cell r="BM54">
            <v>29490.598999999998</v>
          </cell>
          <cell r="BN54">
            <v>2E-3</v>
          </cell>
          <cell r="BO54">
            <v>48275.264000000003</v>
          </cell>
          <cell r="BP54">
            <v>1.6000000000000001E-3</v>
          </cell>
          <cell r="BQ54">
            <v>78861.616999999998</v>
          </cell>
          <cell r="BR54">
            <v>1.6999999999999999E-3</v>
          </cell>
          <cell r="BS54">
            <v>75737.303</v>
          </cell>
          <cell r="BT54">
            <v>1.1999999999999999E-3</v>
          </cell>
          <cell r="BU54">
            <v>24039.044000000002</v>
          </cell>
          <cell r="BV54">
            <v>1.6000000000000001E-3</v>
          </cell>
          <cell r="BW54">
            <v>59687.767</v>
          </cell>
          <cell r="BX54">
            <v>1.9E-3</v>
          </cell>
          <cell r="BY54">
            <v>93270.691999999995</v>
          </cell>
          <cell r="BZ54">
            <v>2E-3</v>
          </cell>
          <cell r="CA54">
            <v>126947.38</v>
          </cell>
          <cell r="CB54">
            <v>2.0999999999999999E-3</v>
          </cell>
          <cell r="CC54">
            <v>86730.79</v>
          </cell>
          <cell r="CD54">
            <v>5.7999999999999996E-3</v>
          </cell>
          <cell r="CE54">
            <v>174132</v>
          </cell>
          <cell r="CF54">
            <v>5.7999999999999996E-3</v>
          </cell>
          <cell r="CG54">
            <v>245973.02</v>
          </cell>
          <cell r="CH54">
            <v>5.4000000000000003E-3</v>
          </cell>
          <cell r="CI54">
            <v>326260.47999999998</v>
          </cell>
          <cell r="CJ54">
            <v>5.4000000000000003E-3</v>
          </cell>
          <cell r="CK54">
            <v>90901.81</v>
          </cell>
          <cell r="CL54">
            <v>5.8999999999999999E-3</v>
          </cell>
          <cell r="CM54">
            <v>177623.01</v>
          </cell>
          <cell r="CN54">
            <v>5.7000000000000002E-3</v>
          </cell>
          <cell r="CS54">
            <v>177623.01</v>
          </cell>
          <cell r="CT54">
            <v>5.7000000000000002E-3</v>
          </cell>
          <cell r="CU54">
            <v>174132</v>
          </cell>
          <cell r="CV54">
            <v>90902</v>
          </cell>
          <cell r="CW54">
            <v>59687.77</v>
          </cell>
          <cell r="CX54">
            <v>3491</v>
          </cell>
          <cell r="CY54">
            <v>0.02</v>
          </cell>
          <cell r="CZ54">
            <v>86721</v>
          </cell>
          <cell r="DA54">
            <v>114444</v>
          </cell>
          <cell r="DB54">
            <v>1.917</v>
          </cell>
        </row>
        <row r="55">
          <cell r="B55" t="str">
            <v>0076</v>
          </cell>
          <cell r="C55">
            <v>180</v>
          </cell>
          <cell r="D55" t="str">
            <v>Atribuido a intereses minoritarios</v>
          </cell>
          <cell r="E55">
            <v>-127</v>
          </cell>
          <cell r="F55">
            <v>0</v>
          </cell>
          <cell r="G55">
            <v>-31</v>
          </cell>
          <cell r="H55">
            <v>0</v>
          </cell>
          <cell r="I55">
            <v>14</v>
          </cell>
          <cell r="J55">
            <v>0</v>
          </cell>
          <cell r="K55">
            <v>27</v>
          </cell>
          <cell r="L55">
            <v>0</v>
          </cell>
          <cell r="M55">
            <v>30</v>
          </cell>
          <cell r="N55">
            <v>0</v>
          </cell>
          <cell r="O55">
            <v>54</v>
          </cell>
          <cell r="P55">
            <v>0</v>
          </cell>
          <cell r="Q55">
            <v>2</v>
          </cell>
          <cell r="R55">
            <v>0</v>
          </cell>
          <cell r="S55">
            <v>-16.788</v>
          </cell>
          <cell r="T55">
            <v>0</v>
          </cell>
          <cell r="U55">
            <v>4.5490000000000004</v>
          </cell>
          <cell r="V55">
            <v>0</v>
          </cell>
          <cell r="W55">
            <v>4.0609999999999999</v>
          </cell>
          <cell r="X55">
            <v>0</v>
          </cell>
          <cell r="Y55">
            <v>-0.438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 t="e">
            <v>#DIV/0!</v>
          </cell>
          <cell r="CZ55">
            <v>0</v>
          </cell>
          <cell r="DA55">
            <v>0</v>
          </cell>
          <cell r="DB55" t="e">
            <v>#DIV/0!</v>
          </cell>
        </row>
        <row r="56">
          <cell r="B56" t="str">
            <v>0077</v>
          </cell>
          <cell r="C56">
            <v>175</v>
          </cell>
          <cell r="D56" t="str">
            <v>Atribuido a entidad dominante</v>
          </cell>
          <cell r="E56">
            <v>51703</v>
          </cell>
          <cell r="F56">
            <v>1.1999999999999999E-3</v>
          </cell>
          <cell r="G56">
            <v>37144</v>
          </cell>
          <cell r="H56">
            <v>8.9999999999999998E-4</v>
          </cell>
          <cell r="I56">
            <v>9711</v>
          </cell>
          <cell r="J56">
            <v>1.1000000000000001E-3</v>
          </cell>
          <cell r="K56">
            <v>19452</v>
          </cell>
          <cell r="L56">
            <v>1E-3</v>
          </cell>
          <cell r="M56">
            <v>39354</v>
          </cell>
          <cell r="N56">
            <v>1.2999999999999999E-3</v>
          </cell>
          <cell r="O56">
            <v>70272</v>
          </cell>
          <cell r="P56">
            <v>1.8E-3</v>
          </cell>
          <cell r="Q56">
            <v>13615</v>
          </cell>
          <cell r="R56">
            <v>1.4E-3</v>
          </cell>
          <cell r="S56">
            <v>35393.074999999997</v>
          </cell>
          <cell r="T56">
            <v>1.8E-3</v>
          </cell>
          <cell r="U56">
            <v>50531.091999999997</v>
          </cell>
          <cell r="V56">
            <v>1.6999999999999999E-3</v>
          </cell>
          <cell r="W56">
            <v>76136.649999999994</v>
          </cell>
          <cell r="X56">
            <v>1.9E-3</v>
          </cell>
          <cell r="Y56">
            <v>24666.804</v>
          </cell>
          <cell r="Z56">
            <v>2.5000000000000001E-3</v>
          </cell>
          <cell r="AA56">
            <v>44296.408000000003</v>
          </cell>
          <cell r="AB56">
            <v>2.3E-3</v>
          </cell>
          <cell r="AC56">
            <v>67389.614000000001</v>
          </cell>
          <cell r="AD56">
            <v>2.3E-3</v>
          </cell>
          <cell r="AE56">
            <v>80057.532000000007</v>
          </cell>
          <cell r="AF56">
            <v>2E-3</v>
          </cell>
          <cell r="AG56">
            <v>31476</v>
          </cell>
          <cell r="AH56">
            <v>3.0999999999999999E-3</v>
          </cell>
          <cell r="AI56">
            <v>45178</v>
          </cell>
          <cell r="AJ56">
            <v>2.2000000000000001E-3</v>
          </cell>
          <cell r="AK56">
            <v>70018</v>
          </cell>
          <cell r="AL56">
            <v>2.2000000000000001E-3</v>
          </cell>
          <cell r="AM56">
            <v>82252</v>
          </cell>
          <cell r="AN56">
            <v>1.9E-3</v>
          </cell>
          <cell r="AO56">
            <v>24632</v>
          </cell>
          <cell r="AP56">
            <v>2.3E-3</v>
          </cell>
          <cell r="AQ56">
            <v>47010</v>
          </cell>
          <cell r="AR56">
            <v>2.0999999999999999E-3</v>
          </cell>
          <cell r="AS56">
            <v>82056</v>
          </cell>
          <cell r="AT56">
            <v>2.3999999999999998E-3</v>
          </cell>
          <cell r="AU56">
            <v>92495</v>
          </cell>
          <cell r="AV56">
            <v>2E-3</v>
          </cell>
          <cell r="AW56">
            <v>17261</v>
          </cell>
          <cell r="AX56">
            <v>1.5E-3</v>
          </cell>
          <cell r="AY56">
            <v>18246.839</v>
          </cell>
          <cell r="AZ56">
            <v>6.9999999999999999E-4</v>
          </cell>
          <cell r="BA56">
            <v>14586.415999999999</v>
          </cell>
          <cell r="BB56">
            <v>4.0000000000000002E-4</v>
          </cell>
          <cell r="BC56">
            <v>23759.918000000001</v>
          </cell>
          <cell r="BD56">
            <v>5.0000000000000001E-4</v>
          </cell>
          <cell r="BE56">
            <v>14033.236000000001</v>
          </cell>
          <cell r="BF56">
            <v>1E-3</v>
          </cell>
          <cell r="BG56">
            <v>57147.985000000001</v>
          </cell>
          <cell r="BH56">
            <v>2.0999999999999999E-3</v>
          </cell>
          <cell r="BI56">
            <v>62319.69</v>
          </cell>
          <cell r="BJ56">
            <v>1.5E-3</v>
          </cell>
          <cell r="BK56">
            <v>62625.79</v>
          </cell>
          <cell r="BL56">
            <v>1.1000000000000001E-3</v>
          </cell>
          <cell r="BM56">
            <v>29490.598999999998</v>
          </cell>
          <cell r="BN56">
            <v>2E-3</v>
          </cell>
          <cell r="BO56">
            <v>48275.264000000003</v>
          </cell>
          <cell r="BP56">
            <v>1.6000000000000001E-3</v>
          </cell>
          <cell r="BQ56">
            <v>78861.616999999998</v>
          </cell>
          <cell r="BR56">
            <v>1.6999999999999999E-3</v>
          </cell>
          <cell r="BS56">
            <v>75737.303</v>
          </cell>
          <cell r="BT56">
            <v>1.1999999999999999E-3</v>
          </cell>
          <cell r="BU56">
            <v>24039.044000000002</v>
          </cell>
          <cell r="BV56">
            <v>1.6000000000000001E-3</v>
          </cell>
          <cell r="BW56">
            <v>59687.767</v>
          </cell>
          <cell r="BX56">
            <v>1.9E-3</v>
          </cell>
          <cell r="BY56">
            <v>93270.691999999995</v>
          </cell>
          <cell r="BZ56">
            <v>2E-3</v>
          </cell>
          <cell r="CA56">
            <v>126947.38</v>
          </cell>
          <cell r="CB56">
            <v>2.0999999999999999E-3</v>
          </cell>
          <cell r="CC56">
            <v>86730.79</v>
          </cell>
          <cell r="CD56">
            <v>5.7999999999999996E-3</v>
          </cell>
          <cell r="CE56">
            <v>174132</v>
          </cell>
          <cell r="CF56">
            <v>5.7999999999999996E-3</v>
          </cell>
          <cell r="CG56">
            <v>245973.02</v>
          </cell>
          <cell r="CH56">
            <v>5.4000000000000003E-3</v>
          </cell>
          <cell r="CI56">
            <v>326260.47999999998</v>
          </cell>
          <cell r="CJ56">
            <v>5.4000000000000003E-3</v>
          </cell>
          <cell r="CK56">
            <v>90901.81</v>
          </cell>
          <cell r="CL56">
            <v>5.8999999999999999E-3</v>
          </cell>
          <cell r="CM56">
            <v>177623.01</v>
          </cell>
          <cell r="CN56">
            <v>5.7000000000000002E-3</v>
          </cell>
          <cell r="CS56">
            <v>177623.01</v>
          </cell>
          <cell r="CT56">
            <v>5.7000000000000002E-3</v>
          </cell>
          <cell r="CU56">
            <v>174132</v>
          </cell>
          <cell r="CV56">
            <v>90902</v>
          </cell>
          <cell r="CW56">
            <v>59687.77</v>
          </cell>
          <cell r="CX56">
            <v>3491</v>
          </cell>
          <cell r="CY56">
            <v>0.02</v>
          </cell>
          <cell r="CZ56">
            <v>86721</v>
          </cell>
          <cell r="DA56">
            <v>114444</v>
          </cell>
          <cell r="DB56">
            <v>1.917</v>
          </cell>
        </row>
        <row r="57">
          <cell r="AM57">
            <v>0.96630000000000005</v>
          </cell>
          <cell r="AU57">
            <v>0.97340000000000004</v>
          </cell>
          <cell r="BC57">
            <v>0.94010000000000005</v>
          </cell>
          <cell r="BE57">
            <v>0.75670000000000004</v>
          </cell>
          <cell r="BG57">
            <v>0.78349999999999997</v>
          </cell>
          <cell r="BI57">
            <v>0.82169999999999999</v>
          </cell>
          <cell r="BK57">
            <v>0.88370000000000004</v>
          </cell>
          <cell r="BM57">
            <v>0.91930000000000001</v>
          </cell>
          <cell r="BO57">
            <v>0.91059999999999997</v>
          </cell>
          <cell r="BQ57">
            <v>0.90349999999999997</v>
          </cell>
          <cell r="BS57">
            <v>0.85750000000000004</v>
          </cell>
          <cell r="BU57">
            <v>0.76480000000000004</v>
          </cell>
          <cell r="BW57">
            <v>0.67920000000000003</v>
          </cell>
          <cell r="BY57">
            <v>0.63260000000000005</v>
          </cell>
          <cell r="CA57">
            <v>0.61350000000000005</v>
          </cell>
          <cell r="CC57">
            <v>0.56620000000000004</v>
          </cell>
          <cell r="CE57">
            <v>0.58620000000000005</v>
          </cell>
          <cell r="CG57">
            <v>0.58899999999999997</v>
          </cell>
          <cell r="CI57">
            <v>0.60309999999999997</v>
          </cell>
          <cell r="CK57">
            <v>0.66710000000000003</v>
          </cell>
          <cell r="CM57">
            <v>0.68720000000000003</v>
          </cell>
          <cell r="CS57">
            <v>-122337.08</v>
          </cell>
          <cell r="CT57">
            <v>-3.9001502362172201E-3</v>
          </cell>
        </row>
        <row r="58">
          <cell r="D58" t="str">
            <v>Comprobante</v>
          </cell>
          <cell r="E58">
            <v>0</v>
          </cell>
          <cell r="G58">
            <v>1</v>
          </cell>
          <cell r="I58">
            <v>-1</v>
          </cell>
          <cell r="K58">
            <v>1</v>
          </cell>
          <cell r="M58">
            <v>1</v>
          </cell>
          <cell r="O58">
            <v>1</v>
          </cell>
          <cell r="Q58">
            <v>1</v>
          </cell>
          <cell r="S58">
            <v>3</v>
          </cell>
          <cell r="U58">
            <v>0</v>
          </cell>
          <cell r="W58">
            <v>0</v>
          </cell>
          <cell r="Y58">
            <v>0</v>
          </cell>
          <cell r="AA58">
            <v>0</v>
          </cell>
          <cell r="AC58">
            <v>0</v>
          </cell>
          <cell r="AE58">
            <v>0</v>
          </cell>
          <cell r="AG58">
            <v>0</v>
          </cell>
          <cell r="AI58">
            <v>-2</v>
          </cell>
          <cell r="AK58">
            <v>-2</v>
          </cell>
          <cell r="AM58">
            <v>0</v>
          </cell>
          <cell r="AO58">
            <v>1</v>
          </cell>
          <cell r="AQ58">
            <v>-1</v>
          </cell>
          <cell r="AS58">
            <v>-1</v>
          </cell>
          <cell r="AU58">
            <v>0</v>
          </cell>
          <cell r="AW58">
            <v>-1</v>
          </cell>
          <cell r="AY58">
            <v>-1</v>
          </cell>
          <cell r="BA58">
            <v>0</v>
          </cell>
          <cell r="BC58">
            <v>0</v>
          </cell>
          <cell r="BE58">
            <v>0</v>
          </cell>
          <cell r="BG58">
            <v>0</v>
          </cell>
          <cell r="BI58">
            <v>0</v>
          </cell>
          <cell r="BK58">
            <v>0</v>
          </cell>
          <cell r="BM58">
            <v>0</v>
          </cell>
          <cell r="BO58">
            <v>0</v>
          </cell>
          <cell r="BQ58">
            <v>0</v>
          </cell>
          <cell r="BS58">
            <v>1</v>
          </cell>
          <cell r="BU58">
            <v>0</v>
          </cell>
          <cell r="BW58">
            <v>0</v>
          </cell>
          <cell r="BY58">
            <v>0</v>
          </cell>
          <cell r="CA58">
            <v>-1</v>
          </cell>
          <cell r="CC58">
            <v>0</v>
          </cell>
          <cell r="CE58">
            <v>0</v>
          </cell>
          <cell r="CG58">
            <v>0</v>
          </cell>
          <cell r="CI58">
            <v>0</v>
          </cell>
          <cell r="CK58">
            <v>0</v>
          </cell>
          <cell r="CM58">
            <v>-2</v>
          </cell>
          <cell r="CS58">
            <v>-2</v>
          </cell>
          <cell r="CU58">
            <v>0</v>
          </cell>
          <cell r="CV58">
            <v>0</v>
          </cell>
          <cell r="CW58">
            <v>0</v>
          </cell>
          <cell r="CX58">
            <v>-1</v>
          </cell>
          <cell r="CZ58">
            <v>-1</v>
          </cell>
          <cell r="DA58">
            <v>0</v>
          </cell>
        </row>
        <row r="60">
          <cell r="B60" t="str">
            <v>atm</v>
          </cell>
          <cell r="D60" t="str">
            <v>Balance medio ATM</v>
          </cell>
          <cell r="E60">
            <v>43235112</v>
          </cell>
          <cell r="G60">
            <v>39640421</v>
          </cell>
          <cell r="I60">
            <v>37271266</v>
          </cell>
          <cell r="K60">
            <v>38609349</v>
          </cell>
          <cell r="M60">
            <v>39073043</v>
          </cell>
          <cell r="O60">
            <v>39350722</v>
          </cell>
          <cell r="Q60">
            <v>39993695</v>
          </cell>
          <cell r="S60">
            <v>39960036</v>
          </cell>
          <cell r="U60">
            <v>39715042</v>
          </cell>
          <cell r="W60">
            <v>39605250</v>
          </cell>
          <cell r="Y60">
            <v>39379873</v>
          </cell>
          <cell r="AA60">
            <v>39567607</v>
          </cell>
          <cell r="AC60">
            <v>39653234</v>
          </cell>
          <cell r="AE60">
            <v>39824053</v>
          </cell>
          <cell r="AG60">
            <v>41182349</v>
          </cell>
          <cell r="AI60">
            <v>41726800</v>
          </cell>
          <cell r="AK60">
            <v>41974657</v>
          </cell>
          <cell r="AM60">
            <v>42395487</v>
          </cell>
          <cell r="AO60">
            <v>44218507</v>
          </cell>
          <cell r="AQ60">
            <v>44590666</v>
          </cell>
          <cell r="AS60">
            <v>44848241</v>
          </cell>
          <cell r="AU60">
            <v>45359883</v>
          </cell>
          <cell r="AW60">
            <v>47794828</v>
          </cell>
          <cell r="AY60">
            <v>49438244</v>
          </cell>
          <cell r="BA60">
            <v>50251233</v>
          </cell>
          <cell r="BC60">
            <v>50924399</v>
          </cell>
          <cell r="BE60">
            <v>54205521</v>
          </cell>
          <cell r="BG60">
            <v>54930507</v>
          </cell>
          <cell r="BI60">
            <v>55596393</v>
          </cell>
          <cell r="BK60">
            <v>56179719</v>
          </cell>
          <cell r="BM60">
            <v>59089631</v>
          </cell>
          <cell r="BO60">
            <v>60160680</v>
          </cell>
          <cell r="BQ60">
            <v>60938794</v>
          </cell>
          <cell r="BS60">
            <v>61214175</v>
          </cell>
          <cell r="BU60">
            <v>62648987</v>
          </cell>
          <cell r="BW60">
            <v>62424391</v>
          </cell>
          <cell r="BY60">
            <v>62059610</v>
          </cell>
          <cell r="CA60">
            <v>61678976</v>
          </cell>
          <cell r="CC60">
            <v>60144271</v>
          </cell>
          <cell r="CE60">
            <v>60399902</v>
          </cell>
          <cell r="CG60">
            <v>60584774</v>
          </cell>
          <cell r="CI60">
            <v>60908572</v>
          </cell>
          <cell r="CK60">
            <v>62611695</v>
          </cell>
          <cell r="CM60">
            <v>63254447</v>
          </cell>
          <cell r="CS60">
            <v>63254447</v>
          </cell>
          <cell r="CW60">
            <v>62424391</v>
          </cell>
        </row>
        <row r="62">
          <cell r="B62" t="str">
            <v>DÍAS ACUMULADOS</v>
          </cell>
          <cell r="E62">
            <v>365</v>
          </cell>
          <cell r="G62">
            <v>365</v>
          </cell>
          <cell r="I62">
            <v>90</v>
          </cell>
          <cell r="K62">
            <v>181</v>
          </cell>
          <cell r="M62">
            <v>273</v>
          </cell>
          <cell r="O62">
            <v>365</v>
          </cell>
          <cell r="Q62">
            <v>91</v>
          </cell>
          <cell r="S62">
            <v>182</v>
          </cell>
          <cell r="U62">
            <v>274</v>
          </cell>
          <cell r="W62">
            <v>366</v>
          </cell>
          <cell r="Y62">
            <v>90</v>
          </cell>
          <cell r="AA62">
            <v>181</v>
          </cell>
          <cell r="AC62">
            <v>273</v>
          </cell>
          <cell r="AE62">
            <v>365</v>
          </cell>
          <cell r="AG62">
            <v>90</v>
          </cell>
          <cell r="AI62">
            <v>181</v>
          </cell>
          <cell r="AK62">
            <v>273</v>
          </cell>
          <cell r="AM62">
            <v>365</v>
          </cell>
          <cell r="AO62">
            <v>90</v>
          </cell>
          <cell r="AQ62">
            <v>181</v>
          </cell>
          <cell r="AS62">
            <v>273</v>
          </cell>
          <cell r="AU62">
            <v>365</v>
          </cell>
          <cell r="AW62">
            <v>91</v>
          </cell>
          <cell r="AY62">
            <v>182</v>
          </cell>
          <cell r="BA62">
            <v>274</v>
          </cell>
          <cell r="BC62">
            <v>366</v>
          </cell>
          <cell r="BE62">
            <v>90</v>
          </cell>
          <cell r="BG62">
            <v>181</v>
          </cell>
          <cell r="BI62">
            <v>273</v>
          </cell>
          <cell r="BK62">
            <v>365</v>
          </cell>
          <cell r="BM62">
            <v>90</v>
          </cell>
          <cell r="BO62">
            <v>181</v>
          </cell>
          <cell r="BQ62">
            <v>273</v>
          </cell>
          <cell r="BS62">
            <v>365</v>
          </cell>
          <cell r="BU62">
            <v>90</v>
          </cell>
          <cell r="BW62">
            <v>181</v>
          </cell>
          <cell r="BY62">
            <v>273</v>
          </cell>
          <cell r="CA62">
            <v>365</v>
          </cell>
          <cell r="CC62">
            <v>91</v>
          </cell>
          <cell r="CE62">
            <v>182</v>
          </cell>
          <cell r="CG62">
            <v>274</v>
          </cell>
          <cell r="CI62">
            <v>366</v>
          </cell>
          <cell r="CK62">
            <v>90</v>
          </cell>
          <cell r="CM62">
            <v>181</v>
          </cell>
          <cell r="CS62">
            <v>181</v>
          </cell>
          <cell r="CW62">
            <v>181</v>
          </cell>
        </row>
        <row r="63">
          <cell r="B63" t="str">
            <v>DIAS AÑO</v>
          </cell>
          <cell r="E63">
            <v>365</v>
          </cell>
          <cell r="G63">
            <v>365</v>
          </cell>
          <cell r="I63">
            <v>365</v>
          </cell>
          <cell r="K63">
            <v>365</v>
          </cell>
          <cell r="M63">
            <v>365</v>
          </cell>
          <cell r="O63">
            <v>365</v>
          </cell>
          <cell r="Q63">
            <v>366</v>
          </cell>
          <cell r="S63">
            <v>366</v>
          </cell>
          <cell r="U63">
            <v>366</v>
          </cell>
          <cell r="W63">
            <v>366</v>
          </cell>
          <cell r="Y63">
            <v>365</v>
          </cell>
          <cell r="AA63">
            <v>365</v>
          </cell>
          <cell r="AC63">
            <v>365</v>
          </cell>
          <cell r="AE63">
            <v>365</v>
          </cell>
          <cell r="AG63">
            <v>365</v>
          </cell>
          <cell r="AI63">
            <v>365</v>
          </cell>
          <cell r="AK63">
            <v>365</v>
          </cell>
          <cell r="AM63">
            <v>365</v>
          </cell>
          <cell r="AO63">
            <v>365</v>
          </cell>
          <cell r="AQ63">
            <v>365</v>
          </cell>
          <cell r="AS63">
            <v>365</v>
          </cell>
          <cell r="AU63">
            <v>365</v>
          </cell>
          <cell r="AW63">
            <v>366</v>
          </cell>
          <cell r="AY63">
            <v>366</v>
          </cell>
          <cell r="BA63">
            <v>366</v>
          </cell>
          <cell r="BC63">
            <v>366</v>
          </cell>
          <cell r="BE63">
            <v>365</v>
          </cell>
          <cell r="BG63">
            <v>365</v>
          </cell>
          <cell r="BI63">
            <v>365</v>
          </cell>
          <cell r="BK63">
            <v>365</v>
          </cell>
          <cell r="BM63">
            <v>365</v>
          </cell>
          <cell r="BO63">
            <v>365</v>
          </cell>
          <cell r="BQ63">
            <v>365</v>
          </cell>
          <cell r="BS63">
            <v>365</v>
          </cell>
          <cell r="BU63">
            <v>365</v>
          </cell>
          <cell r="BW63">
            <v>365</v>
          </cell>
          <cell r="BY63">
            <v>365</v>
          </cell>
          <cell r="CA63">
            <v>365</v>
          </cell>
          <cell r="CC63">
            <v>366</v>
          </cell>
          <cell r="CE63">
            <v>366</v>
          </cell>
          <cell r="CG63">
            <v>366</v>
          </cell>
          <cell r="CI63">
            <v>366</v>
          </cell>
          <cell r="CK63">
            <v>365</v>
          </cell>
          <cell r="CM63">
            <v>365</v>
          </cell>
          <cell r="CS63">
            <v>365</v>
          </cell>
          <cell r="CW63">
            <v>365</v>
          </cell>
        </row>
        <row r="64">
          <cell r="AU64">
            <v>-0.47410000000000002</v>
          </cell>
          <cell r="AW64">
            <v>-0.49130000000000001</v>
          </cell>
          <cell r="AY64">
            <v>-0.4541</v>
          </cell>
          <cell r="BA64">
            <v>-0.44429999999999997</v>
          </cell>
          <cell r="BC64">
            <v>-0.44019999999999998</v>
          </cell>
          <cell r="BE64">
            <v>-0.43230000000000002</v>
          </cell>
          <cell r="BG64">
            <v>-0.44</v>
          </cell>
          <cell r="BI64">
            <v>-0.44109999999999999</v>
          </cell>
          <cell r="BK64">
            <v>-0.42699999999999999</v>
          </cell>
          <cell r="BM64">
            <v>-0.51370000000000005</v>
          </cell>
          <cell r="BO64">
            <v>-0.50980000000000003</v>
          </cell>
          <cell r="BQ64">
            <v>-0.50109999999999999</v>
          </cell>
          <cell r="BS64">
            <v>-0.49640000000000001</v>
          </cell>
          <cell r="BU64">
            <v>-0.49740000000000001</v>
          </cell>
          <cell r="BW64">
            <v>-0.48180000000000001</v>
          </cell>
          <cell r="BY64">
            <v>-0.46810000000000002</v>
          </cell>
          <cell r="CA64">
            <v>-0.46970000000000001</v>
          </cell>
          <cell r="CC64">
            <v>-0.44440000000000002</v>
          </cell>
          <cell r="CE64">
            <v>-0.46949999999999997</v>
          </cell>
          <cell r="CG64">
            <v>-0.47649999999999998</v>
          </cell>
          <cell r="CI64">
            <v>-0.47410000000000002</v>
          </cell>
          <cell r="CK64">
            <v>-0.52529999999999999</v>
          </cell>
          <cell r="CM64">
            <v>-0.50860000000000005</v>
          </cell>
        </row>
        <row r="65">
          <cell r="B65" t="str">
            <v>MBREC</v>
          </cell>
          <cell r="D65" t="str">
            <v>Margen Bruto Recurrente</v>
          </cell>
          <cell r="E65" t="e">
            <v>#N/A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200636</v>
          </cell>
          <cell r="J65">
            <v>2.18E-2</v>
          </cell>
          <cell r="K65">
            <v>408264</v>
          </cell>
          <cell r="L65">
            <v>2.1299999999999999E-2</v>
          </cell>
          <cell r="M65">
            <v>702927</v>
          </cell>
          <cell r="N65">
            <v>2.41E-2</v>
          </cell>
          <cell r="O65">
            <v>889436</v>
          </cell>
          <cell r="P65">
            <v>2.2599999999999999E-2</v>
          </cell>
          <cell r="Q65">
            <v>204830</v>
          </cell>
          <cell r="R65">
            <v>2.06E-2</v>
          </cell>
          <cell r="S65">
            <v>422831.03200000001</v>
          </cell>
          <cell r="T65">
            <v>2.1299999999999999E-2</v>
          </cell>
          <cell r="U65">
            <v>623362.40500000003</v>
          </cell>
          <cell r="V65">
            <v>2.1000000000000001E-2</v>
          </cell>
          <cell r="W65">
            <v>850023.14500000002</v>
          </cell>
          <cell r="X65">
            <v>2.1499999999999998E-2</v>
          </cell>
          <cell r="Y65">
            <v>225320</v>
          </cell>
          <cell r="Z65">
            <v>2.3199999999999998E-2</v>
          </cell>
          <cell r="AA65">
            <v>458480</v>
          </cell>
          <cell r="AB65">
            <v>2.3400000000000001E-2</v>
          </cell>
          <cell r="AC65">
            <v>659801.96100000001</v>
          </cell>
          <cell r="AD65">
            <v>2.2200000000000001E-2</v>
          </cell>
          <cell r="AE65">
            <v>859657.05799999996</v>
          </cell>
          <cell r="AF65">
            <v>2.1600000000000001E-2</v>
          </cell>
          <cell r="AG65">
            <v>247119</v>
          </cell>
          <cell r="AH65">
            <v>2.4299999999999999E-2</v>
          </cell>
          <cell r="AI65">
            <v>459156.9</v>
          </cell>
          <cell r="AJ65">
            <v>2.2200000000000001E-2</v>
          </cell>
          <cell r="AK65">
            <v>664419.5</v>
          </cell>
          <cell r="AL65">
            <v>2.12E-2</v>
          </cell>
          <cell r="AM65">
            <v>892321.5</v>
          </cell>
          <cell r="AN65">
            <v>2.1000000000000001E-2</v>
          </cell>
          <cell r="AO65">
            <v>235794.6</v>
          </cell>
          <cell r="AP65">
            <v>2.1600000000000001E-2</v>
          </cell>
          <cell r="AQ65">
            <v>447541</v>
          </cell>
          <cell r="AR65">
            <v>2.0199999999999999E-2</v>
          </cell>
          <cell r="AS65">
            <v>708343.3</v>
          </cell>
          <cell r="AT65">
            <v>2.1100000000000001E-2</v>
          </cell>
          <cell r="AU65">
            <v>935222.4</v>
          </cell>
          <cell r="AV65">
            <v>2.06E-2</v>
          </cell>
          <cell r="AW65">
            <v>254683</v>
          </cell>
          <cell r="AX65">
            <v>2.1399999999999999E-2</v>
          </cell>
          <cell r="AY65">
            <v>497193.016</v>
          </cell>
          <cell r="AZ65">
            <v>2.0199999999999999E-2</v>
          </cell>
          <cell r="BA65">
            <v>701306.19</v>
          </cell>
          <cell r="BB65">
            <v>1.8599999999999998E-2</v>
          </cell>
          <cell r="BC65">
            <v>917597.63699999999</v>
          </cell>
          <cell r="BD65">
            <v>1.7999999999999999E-2</v>
          </cell>
          <cell r="BE65">
            <v>242628.26199999999</v>
          </cell>
          <cell r="BF65">
            <v>1.8200000000000001E-2</v>
          </cell>
          <cell r="BG65">
            <v>502644.42099999997</v>
          </cell>
          <cell r="BH65">
            <v>1.8499999999999999E-2</v>
          </cell>
          <cell r="BI65">
            <v>719160.95400000003</v>
          </cell>
          <cell r="BJ65">
            <v>1.7299999999999999E-2</v>
          </cell>
          <cell r="BK65">
            <v>936266.99600000004</v>
          </cell>
          <cell r="BL65">
            <v>1.67E-2</v>
          </cell>
          <cell r="BM65">
            <v>238783.72200000001</v>
          </cell>
          <cell r="BN65">
            <v>1.6400000000000001E-2</v>
          </cell>
          <cell r="BO65">
            <v>474286.52399999998</v>
          </cell>
          <cell r="BP65">
            <v>1.5900000000000001E-2</v>
          </cell>
          <cell r="BQ65">
            <v>709615.20600000001</v>
          </cell>
          <cell r="BR65">
            <v>1.5599999999999999E-2</v>
          </cell>
          <cell r="BS65">
            <v>1027202.585</v>
          </cell>
          <cell r="BT65">
            <v>1.6799999999999999E-2</v>
          </cell>
          <cell r="BU65">
            <v>285026.45699999999</v>
          </cell>
          <cell r="BV65">
            <v>1.8499999999999999E-2</v>
          </cell>
          <cell r="BW65">
            <v>618829.87800000003</v>
          </cell>
          <cell r="BX65">
            <v>0.02</v>
          </cell>
          <cell r="BY65">
            <v>985552.65700000001</v>
          </cell>
          <cell r="BZ65">
            <v>2.12E-2</v>
          </cell>
          <cell r="CA65">
            <v>1350585.23</v>
          </cell>
          <cell r="CB65">
            <v>2.1899999999999999E-2</v>
          </cell>
          <cell r="CC65">
            <v>391864.17</v>
          </cell>
          <cell r="CD65">
            <v>2.6200000000000001E-2</v>
          </cell>
          <cell r="CE65">
            <v>801037.3</v>
          </cell>
          <cell r="CF65">
            <v>2.6700000000000002E-2</v>
          </cell>
          <cell r="CG65">
            <v>1209530.17</v>
          </cell>
          <cell r="CH65">
            <v>2.6700000000000002E-2</v>
          </cell>
          <cell r="CI65">
            <v>1595964.68</v>
          </cell>
          <cell r="CJ65">
            <v>2.6200000000000001E-2</v>
          </cell>
          <cell r="CK65">
            <v>387504.92</v>
          </cell>
          <cell r="CL65">
            <v>2.5100000000000001E-2</v>
          </cell>
          <cell r="CM65">
            <v>757387.63</v>
          </cell>
          <cell r="CN65">
            <v>2.41E-2</v>
          </cell>
          <cell r="CS65">
            <v>757388</v>
          </cell>
          <cell r="CT65">
            <v>2.41E-2</v>
          </cell>
          <cell r="CU65">
            <v>801037</v>
          </cell>
          <cell r="CV65">
            <v>387505</v>
          </cell>
          <cell r="CW65">
            <v>618830</v>
          </cell>
          <cell r="CX65">
            <v>-43649</v>
          </cell>
          <cell r="CY65">
            <v>-5.3999999999999999E-2</v>
          </cell>
          <cell r="CZ65">
            <v>369883</v>
          </cell>
          <cell r="DA65">
            <v>182207</v>
          </cell>
          <cell r="DB65">
            <v>0.29399999999999998</v>
          </cell>
        </row>
        <row r="66">
          <cell r="B66" t="str">
            <v>refam</v>
          </cell>
          <cell r="D66" t="str">
            <v>Ratio de Eficiencia (con amortizaciones)</v>
          </cell>
          <cell r="E66">
            <v>0.5282</v>
          </cell>
          <cell r="G66">
            <v>0.48409999999999997</v>
          </cell>
          <cell r="I66">
            <v>0.7147</v>
          </cell>
          <cell r="K66">
            <v>0.69779999999999998</v>
          </cell>
          <cell r="M66">
            <v>0.626</v>
          </cell>
          <cell r="O66">
            <v>0.65659999999999996</v>
          </cell>
          <cell r="Q66">
            <v>0.54779999999999995</v>
          </cell>
          <cell r="S66">
            <v>0.58850000000000002</v>
          </cell>
          <cell r="U66">
            <v>0.62050000000000005</v>
          </cell>
          <cell r="W66">
            <v>0.62170000000000003</v>
          </cell>
          <cell r="Y66">
            <v>0.62970000000000004</v>
          </cell>
          <cell r="AA66">
            <v>0.6038</v>
          </cell>
          <cell r="AC66">
            <v>0.62239999999999995</v>
          </cell>
          <cell r="AE66">
            <v>0.62849999999999995</v>
          </cell>
          <cell r="AG66">
            <v>0.59899999999999998</v>
          </cell>
          <cell r="AI66">
            <v>0.57579999999999998</v>
          </cell>
          <cell r="AK66">
            <v>0.58989999999999998</v>
          </cell>
          <cell r="AM66">
            <v>0.60629999999999995</v>
          </cell>
          <cell r="AO66">
            <v>0.6008</v>
          </cell>
          <cell r="AQ66">
            <v>0.43390000000000001</v>
          </cell>
          <cell r="AS66">
            <v>0.46700000000000003</v>
          </cell>
          <cell r="AU66">
            <v>0.50019999999999998</v>
          </cell>
          <cell r="AW66">
            <v>0.62080000000000002</v>
          </cell>
          <cell r="AY66">
            <v>0.45979999999999999</v>
          </cell>
          <cell r="BA66">
            <v>0.51700000000000002</v>
          </cell>
          <cell r="BC66">
            <v>0.54549999999999998</v>
          </cell>
          <cell r="BE66">
            <v>0.20269999999999999</v>
          </cell>
          <cell r="BG66">
            <v>0.29920000000000002</v>
          </cell>
          <cell r="BI66">
            <v>0.36940000000000001</v>
          </cell>
          <cell r="BK66">
            <v>0.4335</v>
          </cell>
          <cell r="BM66">
            <v>0.41349999999999998</v>
          </cell>
          <cell r="BO66">
            <v>0.50619999999999998</v>
          </cell>
          <cell r="BQ66">
            <v>0.5363</v>
          </cell>
          <cell r="BS66">
            <v>0.56330000000000002</v>
          </cell>
          <cell r="BU66">
            <v>0.56520000000000004</v>
          </cell>
          <cell r="BW66">
            <v>0.52500000000000002</v>
          </cell>
          <cell r="BY66">
            <v>0.502</v>
          </cell>
          <cell r="CA66">
            <v>0.49009999999999998</v>
          </cell>
          <cell r="CC66">
            <v>0.44800000000000001</v>
          </cell>
          <cell r="CE66">
            <v>0.45619999999999999</v>
          </cell>
          <cell r="CG66">
            <v>0.45650000000000002</v>
          </cell>
          <cell r="CI66">
            <v>0.47220000000000001</v>
          </cell>
          <cell r="CK66">
            <v>0.48120000000000002</v>
          </cell>
          <cell r="CM66">
            <v>0.50670000000000004</v>
          </cell>
          <cell r="CS66">
            <v>0.50670000000000004</v>
          </cell>
          <cell r="CU66">
            <v>0.45619999999999999</v>
          </cell>
          <cell r="CV66">
            <v>0.48120000000000002</v>
          </cell>
          <cell r="CW66">
            <v>0.52500000000000002</v>
          </cell>
          <cell r="CX66">
            <v>5.05</v>
          </cell>
          <cell r="CZ66">
            <v>2.5499999999999998</v>
          </cell>
          <cell r="DA66">
            <v>-6.88</v>
          </cell>
          <cell r="DC66">
            <v>0.65000000000000602</v>
          </cell>
        </row>
        <row r="67">
          <cell r="B67" t="str">
            <v>refrecam</v>
          </cell>
          <cell r="D67" t="str">
            <v>Ratio de Eficiencia Recurrente (con amortizaciones)</v>
          </cell>
          <cell r="E67" t="e">
            <v>#N/A</v>
          </cell>
          <cell r="G67" t="e">
            <v>#N/A</v>
          </cell>
          <cell r="I67">
            <v>0.76229999999999998</v>
          </cell>
          <cell r="K67">
            <v>0.74680000000000002</v>
          </cell>
          <cell r="M67">
            <v>0.65720000000000001</v>
          </cell>
          <cell r="O67">
            <v>0.70140000000000002</v>
          </cell>
          <cell r="Q67">
            <v>0.76459999999999995</v>
          </cell>
          <cell r="S67">
            <v>0.72989999999999999</v>
          </cell>
          <cell r="U67">
            <v>0.74639999999999995</v>
          </cell>
          <cell r="W67">
            <v>0.74119999999999997</v>
          </cell>
          <cell r="Y67">
            <v>0.65910000000000002</v>
          </cell>
          <cell r="AA67">
            <v>0.64929999999999999</v>
          </cell>
          <cell r="AC67">
            <v>0.68610000000000004</v>
          </cell>
          <cell r="AE67">
            <v>0.7147</v>
          </cell>
          <cell r="AG67">
            <v>0.61219999999999997</v>
          </cell>
          <cell r="AI67">
            <v>0.64070000000000005</v>
          </cell>
          <cell r="AK67">
            <v>0.63419999999999999</v>
          </cell>
          <cell r="AM67">
            <v>0.63470000000000004</v>
          </cell>
          <cell r="AO67">
            <v>0.60360000000000003</v>
          </cell>
          <cell r="AQ67">
            <v>0.64319999999999999</v>
          </cell>
          <cell r="AS67">
            <v>0.60750000000000004</v>
          </cell>
          <cell r="AU67">
            <v>0.6139</v>
          </cell>
          <cell r="AW67">
            <v>0.56340000000000001</v>
          </cell>
          <cell r="AY67">
            <v>0.56789999999999996</v>
          </cell>
          <cell r="BA67">
            <v>0.60940000000000005</v>
          </cell>
          <cell r="BC67">
            <v>0.62560000000000004</v>
          </cell>
          <cell r="BE67">
            <v>0.58799999999999997</v>
          </cell>
          <cell r="BG67">
            <v>0.56140000000000001</v>
          </cell>
          <cell r="BI67">
            <v>0.59370000000000001</v>
          </cell>
          <cell r="BK67">
            <v>0.63470000000000004</v>
          </cell>
          <cell r="BM67">
            <v>0.62060000000000004</v>
          </cell>
          <cell r="BO67">
            <v>0.63129999999999997</v>
          </cell>
          <cell r="BQ67">
            <v>0.6321</v>
          </cell>
          <cell r="BS67">
            <v>0.5867</v>
          </cell>
          <cell r="BU67">
            <v>0.55800000000000005</v>
          </cell>
          <cell r="BW67">
            <v>0.51490000000000002</v>
          </cell>
          <cell r="BY67">
            <v>0.49340000000000001</v>
          </cell>
          <cell r="CA67">
            <v>0.48309999999999997</v>
          </cell>
          <cell r="CC67">
            <v>0.44109999999999999</v>
          </cell>
          <cell r="CE67">
            <v>0.44929999999999998</v>
          </cell>
          <cell r="CG67">
            <v>0.45069999999999999</v>
          </cell>
          <cell r="CI67">
            <v>0.45929999999999999</v>
          </cell>
          <cell r="CK67">
            <v>0.47189999999999999</v>
          </cell>
          <cell r="CM67">
            <v>0.49049999999999999</v>
          </cell>
          <cell r="CS67">
            <v>0.49049999999999999</v>
          </cell>
          <cell r="CU67">
            <v>0.44929999999999998</v>
          </cell>
          <cell r="CV67">
            <v>0.47189999999999999</v>
          </cell>
          <cell r="CW67">
            <v>0.51490000000000002</v>
          </cell>
          <cell r="CX67">
            <v>4.12</v>
          </cell>
          <cell r="CZ67">
            <v>1.86</v>
          </cell>
          <cell r="DA67">
            <v>-6.56</v>
          </cell>
          <cell r="DC67">
            <v>-12.34</v>
          </cell>
        </row>
        <row r="68">
          <cell r="B68" t="str">
            <v>ref</v>
          </cell>
          <cell r="D68" t="str">
            <v>Ratio de Eficiencia (SIN amortizaciones)</v>
          </cell>
          <cell r="E68">
            <v>0.4516</v>
          </cell>
          <cell r="G68">
            <v>0.41839999999999999</v>
          </cell>
          <cell r="I68">
            <v>0.62619999999999998</v>
          </cell>
          <cell r="K68">
            <v>0.61019999999999996</v>
          </cell>
          <cell r="M68">
            <v>0.54810000000000003</v>
          </cell>
          <cell r="O68">
            <v>0.57509999999999994</v>
          </cell>
          <cell r="Q68">
            <v>0.47970000000000002</v>
          </cell>
          <cell r="S68">
            <v>0.51490000000000002</v>
          </cell>
          <cell r="U68">
            <v>0.54459999999999997</v>
          </cell>
          <cell r="W68">
            <v>0.54710000000000003</v>
          </cell>
          <cell r="Y68">
            <v>0.54959999999999998</v>
          </cell>
          <cell r="AA68">
            <v>0.52710000000000001</v>
          </cell>
          <cell r="AC68">
            <v>0.54390000000000005</v>
          </cell>
          <cell r="AE68">
            <v>0.55079999999999996</v>
          </cell>
          <cell r="AG68">
            <v>0.51759999999999995</v>
          </cell>
          <cell r="AI68">
            <v>0.51370000000000005</v>
          </cell>
          <cell r="AK68">
            <v>0.52990000000000004</v>
          </cell>
          <cell r="AM68">
            <v>0.54710000000000003</v>
          </cell>
          <cell r="AO68">
            <v>0.53849999999999998</v>
          </cell>
          <cell r="AQ68">
            <v>0.39019999999999999</v>
          </cell>
          <cell r="AS68">
            <v>0.42120000000000002</v>
          </cell>
          <cell r="AU68">
            <v>0.45069999999999999</v>
          </cell>
          <cell r="AW68">
            <v>0.55769999999999997</v>
          </cell>
          <cell r="AY68">
            <v>0.41139999999999999</v>
          </cell>
          <cell r="BA68">
            <v>0.46150000000000002</v>
          </cell>
          <cell r="BC68">
            <v>0.48559999999999998</v>
          </cell>
          <cell r="BE68">
            <v>0.1787</v>
          </cell>
          <cell r="BG68">
            <v>0.26350000000000001</v>
          </cell>
          <cell r="BI68">
            <v>0.32540000000000002</v>
          </cell>
          <cell r="BK68">
            <v>0.38369999999999999</v>
          </cell>
          <cell r="BM68">
            <v>0.3654</v>
          </cell>
          <cell r="BO68">
            <v>0.44740000000000002</v>
          </cell>
          <cell r="BQ68">
            <v>0.47339999999999999</v>
          </cell>
          <cell r="BS68">
            <v>0.49709999999999999</v>
          </cell>
          <cell r="BU68">
            <v>0.50090000000000001</v>
          </cell>
          <cell r="BW68">
            <v>0.46450000000000002</v>
          </cell>
          <cell r="BY68">
            <v>0.44490000000000002</v>
          </cell>
          <cell r="CA68">
            <v>0.43409999999999999</v>
          </cell>
          <cell r="CC68">
            <v>0.39689999999999998</v>
          </cell>
          <cell r="CE68">
            <v>0.40550000000000003</v>
          </cell>
          <cell r="CG68">
            <v>0.40500000000000003</v>
          </cell>
          <cell r="CI68">
            <v>0.41870000000000002</v>
          </cell>
          <cell r="CK68">
            <v>0.4279</v>
          </cell>
          <cell r="CM68">
            <v>0.45029999999999998</v>
          </cell>
        </row>
        <row r="69">
          <cell r="B69" t="str">
            <v>refrec</v>
          </cell>
          <cell r="D69" t="str">
            <v>Ratio de Eficiencia Recurrente (SIN amortizaciones)</v>
          </cell>
          <cell r="E69" t="e">
            <v>#N/A</v>
          </cell>
          <cell r="G69" t="e">
            <v>#N/A</v>
          </cell>
          <cell r="I69">
            <v>0.66790000000000005</v>
          </cell>
          <cell r="K69">
            <v>0.65300000000000002</v>
          </cell>
          <cell r="M69">
            <v>0.57540000000000002</v>
          </cell>
          <cell r="O69">
            <v>0.61439999999999995</v>
          </cell>
          <cell r="Q69">
            <v>0.66949999999999998</v>
          </cell>
          <cell r="S69">
            <v>0.63859999999999995</v>
          </cell>
          <cell r="U69">
            <v>0.6552</v>
          </cell>
          <cell r="W69">
            <v>0.65229999999999999</v>
          </cell>
          <cell r="Y69">
            <v>0.57530000000000003</v>
          </cell>
          <cell r="AA69">
            <v>0.56679999999999997</v>
          </cell>
          <cell r="AC69">
            <v>0.59960000000000002</v>
          </cell>
          <cell r="AE69">
            <v>0.62629999999999997</v>
          </cell>
          <cell r="AG69">
            <v>0.52900000000000003</v>
          </cell>
          <cell r="AI69">
            <v>0.5716</v>
          </cell>
          <cell r="AK69">
            <v>0.56969999999999998</v>
          </cell>
          <cell r="AM69">
            <v>0.57269999999999999</v>
          </cell>
          <cell r="AO69">
            <v>0.54100000000000004</v>
          </cell>
          <cell r="AQ69">
            <v>0.57840000000000003</v>
          </cell>
          <cell r="AS69">
            <v>0.54790000000000005</v>
          </cell>
          <cell r="AU69">
            <v>0.55310000000000004</v>
          </cell>
          <cell r="AW69">
            <v>0.50609999999999999</v>
          </cell>
          <cell r="AY69">
            <v>0.50800000000000001</v>
          </cell>
          <cell r="BA69">
            <v>0.54410000000000003</v>
          </cell>
          <cell r="BC69">
            <v>0.55689999999999995</v>
          </cell>
          <cell r="BE69">
            <v>0.51839999999999997</v>
          </cell>
          <cell r="BG69">
            <v>0.49430000000000002</v>
          </cell>
          <cell r="BI69">
            <v>0.52300000000000002</v>
          </cell>
          <cell r="BK69">
            <v>0.56179999999999997</v>
          </cell>
          <cell r="BM69">
            <v>0.54849999999999999</v>
          </cell>
          <cell r="BO69">
            <v>0.55789999999999995</v>
          </cell>
          <cell r="BQ69">
            <v>0.55789999999999995</v>
          </cell>
          <cell r="BS69">
            <v>0.51780000000000004</v>
          </cell>
          <cell r="BU69">
            <v>0.4945</v>
          </cell>
          <cell r="BW69">
            <v>0.4556</v>
          </cell>
          <cell r="BY69">
            <v>0.43730000000000002</v>
          </cell>
          <cell r="CA69">
            <v>0.4279</v>
          </cell>
          <cell r="CC69">
            <v>0.39079999999999998</v>
          </cell>
          <cell r="CE69">
            <v>0.39929999999999999</v>
          </cell>
          <cell r="CG69">
            <v>0.39989999999999998</v>
          </cell>
          <cell r="CI69">
            <v>0.40720000000000001</v>
          </cell>
          <cell r="CK69">
            <v>0.41970000000000002</v>
          </cell>
          <cell r="CM69">
            <v>0.43590000000000001</v>
          </cell>
        </row>
        <row r="70">
          <cell r="B70" t="str">
            <v>MEXPREC</v>
          </cell>
          <cell r="D70" t="str">
            <v>Margen Explotación Recurrente</v>
          </cell>
          <cell r="E70" t="e">
            <v>#N/A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47687</v>
          </cell>
          <cell r="J70" t="e">
            <v>#N/A</v>
          </cell>
          <cell r="K70">
            <v>103370</v>
          </cell>
          <cell r="L70" t="e">
            <v>#N/A</v>
          </cell>
          <cell r="M70">
            <v>240951</v>
          </cell>
          <cell r="N70" t="e">
            <v>#N/A</v>
          </cell>
          <cell r="O70">
            <v>265552</v>
          </cell>
          <cell r="P70" t="e">
            <v>#N/A</v>
          </cell>
          <cell r="Q70">
            <v>48219</v>
          </cell>
          <cell r="R70" t="e">
            <v>#N/A</v>
          </cell>
          <cell r="S70">
            <v>114204</v>
          </cell>
          <cell r="T70" t="e">
            <v>#N/A</v>
          </cell>
          <cell r="U70">
            <v>158098.68700000001</v>
          </cell>
          <cell r="V70" t="e">
            <v>#N/A</v>
          </cell>
          <cell r="W70">
            <v>220026.842</v>
          </cell>
          <cell r="X70">
            <v>5.5999999999999999E-3</v>
          </cell>
          <cell r="Y70">
            <v>76808</v>
          </cell>
          <cell r="Z70">
            <v>7.9000000000000008E-3</v>
          </cell>
          <cell r="AA70">
            <v>160789</v>
          </cell>
          <cell r="AB70">
            <v>8.2000000000000007E-3</v>
          </cell>
          <cell r="AC70">
            <v>207087.946</v>
          </cell>
          <cell r="AD70">
            <v>7.0000000000000001E-3</v>
          </cell>
          <cell r="AE70">
            <v>245238.766</v>
          </cell>
          <cell r="AF70">
            <v>6.1999999999999998E-3</v>
          </cell>
          <cell r="AG70">
            <v>95830</v>
          </cell>
          <cell r="AH70">
            <v>9.4000000000000004E-3</v>
          </cell>
          <cell r="AI70">
            <v>164956.9</v>
          </cell>
          <cell r="AJ70">
            <v>8.0000000000000002E-3</v>
          </cell>
          <cell r="AK70">
            <v>243015.5</v>
          </cell>
          <cell r="AL70">
            <v>7.7000000000000002E-3</v>
          </cell>
          <cell r="AM70">
            <v>326006.5</v>
          </cell>
          <cell r="AN70">
            <v>7.7000000000000002E-3</v>
          </cell>
          <cell r="AO70">
            <v>93467.6</v>
          </cell>
          <cell r="AP70">
            <v>8.6E-3</v>
          </cell>
          <cell r="AQ70">
            <v>159674</v>
          </cell>
          <cell r="AR70">
            <v>7.1999999999999998E-3</v>
          </cell>
          <cell r="AS70">
            <v>278035.3</v>
          </cell>
          <cell r="AT70">
            <v>8.3000000000000001E-3</v>
          </cell>
          <cell r="AU70">
            <v>361110.4</v>
          </cell>
          <cell r="AV70">
            <v>8.0000000000000002E-3</v>
          </cell>
          <cell r="AW70">
            <v>111205</v>
          </cell>
          <cell r="AX70">
            <v>9.4000000000000004E-3</v>
          </cell>
          <cell r="AY70">
            <v>214827.63800000001</v>
          </cell>
          <cell r="AZ70">
            <v>8.6999999999999994E-3</v>
          </cell>
          <cell r="BA70">
            <v>273904.86300000001</v>
          </cell>
          <cell r="BB70">
            <v>7.3000000000000001E-3</v>
          </cell>
          <cell r="BC70">
            <v>343526.42300000001</v>
          </cell>
          <cell r="BD70">
            <v>6.7000000000000002E-3</v>
          </cell>
          <cell r="BE70">
            <v>99968.929000000004</v>
          </cell>
          <cell r="BF70">
            <v>7.4999999999999997E-3</v>
          </cell>
          <cell r="BG70">
            <v>220448.02499999999</v>
          </cell>
          <cell r="BH70">
            <v>8.0999999999999996E-3</v>
          </cell>
          <cell r="BI70">
            <v>292220.49200000003</v>
          </cell>
          <cell r="BJ70">
            <v>7.0000000000000001E-3</v>
          </cell>
          <cell r="BK70">
            <v>342021.34299999999</v>
          </cell>
          <cell r="BL70">
            <v>6.1000000000000004E-3</v>
          </cell>
          <cell r="BM70">
            <v>90600.888000000006</v>
          </cell>
          <cell r="BN70">
            <v>6.1999999999999998E-3</v>
          </cell>
          <cell r="BO70">
            <v>174859.25200000001</v>
          </cell>
          <cell r="BP70">
            <v>5.8999999999999999E-3</v>
          </cell>
          <cell r="BQ70">
            <v>261075.19899999999</v>
          </cell>
          <cell r="BR70">
            <v>5.7000000000000002E-3</v>
          </cell>
          <cell r="BS70">
            <v>424497.40299999999</v>
          </cell>
          <cell r="BT70">
            <v>6.8999999999999999E-3</v>
          </cell>
          <cell r="BU70">
            <v>125988.804</v>
          </cell>
          <cell r="BV70">
            <v>8.2000000000000007E-3</v>
          </cell>
          <cell r="BW70">
            <v>300178.86300000001</v>
          </cell>
          <cell r="BX70">
            <v>9.7000000000000003E-3</v>
          </cell>
          <cell r="BY70">
            <v>499250.685</v>
          </cell>
          <cell r="BZ70">
            <v>1.0800000000000001E-2</v>
          </cell>
          <cell r="CA70">
            <v>698133.28</v>
          </cell>
          <cell r="CB70">
            <v>1.1299999999999999E-2</v>
          </cell>
          <cell r="CC70">
            <v>219024.14</v>
          </cell>
          <cell r="CD70">
            <v>1.46E-2</v>
          </cell>
          <cell r="CE70">
            <v>441148.3</v>
          </cell>
          <cell r="CF70">
            <v>1.47E-2</v>
          </cell>
          <cell r="CG70">
            <v>664337.54</v>
          </cell>
          <cell r="CH70">
            <v>1.46E-2</v>
          </cell>
          <cell r="CI70">
            <v>863009.17</v>
          </cell>
          <cell r="CJ70">
            <v>1.4200000000000001E-2</v>
          </cell>
          <cell r="CK70">
            <v>204640.02</v>
          </cell>
          <cell r="CL70">
            <v>1.3299999999999999E-2</v>
          </cell>
          <cell r="CM70">
            <v>385867.3</v>
          </cell>
          <cell r="CN70">
            <v>1.23E-2</v>
          </cell>
          <cell r="CS70">
            <v>385867</v>
          </cell>
          <cell r="CT70">
            <v>1.23E-2</v>
          </cell>
          <cell r="CU70">
            <v>441148</v>
          </cell>
          <cell r="CV70">
            <v>204640</v>
          </cell>
          <cell r="CW70">
            <v>300179</v>
          </cell>
          <cell r="CX70">
            <v>-55281</v>
          </cell>
          <cell r="CY70">
            <v>-0.125</v>
          </cell>
          <cell r="CZ70">
            <v>181227</v>
          </cell>
          <cell r="DA70">
            <v>140969</v>
          </cell>
          <cell r="DB70">
            <v>0.47</v>
          </cell>
        </row>
        <row r="71">
          <cell r="B71" t="str">
            <v>carry</v>
          </cell>
          <cell r="D71" t="str">
            <v>Carry trade</v>
          </cell>
          <cell r="E71" t="e">
            <v>#N/A</v>
          </cell>
          <cell r="G71" t="e">
            <v>#N/A</v>
          </cell>
          <cell r="I71" t="e">
            <v>#N/A</v>
          </cell>
          <cell r="K71" t="e">
            <v>#N/A</v>
          </cell>
          <cell r="M71" t="e">
            <v>#N/A</v>
          </cell>
          <cell r="O71" t="e">
            <v>#N/A</v>
          </cell>
          <cell r="Q71" t="e">
            <v>#N/A</v>
          </cell>
          <cell r="S71" t="e">
            <v>#N/A</v>
          </cell>
          <cell r="U71" t="e">
            <v>#N/A</v>
          </cell>
          <cell r="W71" t="e">
            <v>#N/A</v>
          </cell>
          <cell r="Y71" t="e">
            <v>#N/A</v>
          </cell>
          <cell r="AA71" t="e">
            <v>#N/A</v>
          </cell>
          <cell r="AC71" t="e">
            <v>#N/A</v>
          </cell>
          <cell r="AE71" t="e">
            <v>#N/A</v>
          </cell>
          <cell r="AG71" t="e">
            <v>#N/A</v>
          </cell>
          <cell r="AI71" t="e">
            <v>#N/A</v>
          </cell>
          <cell r="AK71" t="e">
            <v>#N/A</v>
          </cell>
          <cell r="AM71" t="e">
            <v>#N/A</v>
          </cell>
          <cell r="AO71">
            <v>27049</v>
          </cell>
          <cell r="AQ71">
            <v>51974</v>
          </cell>
          <cell r="AS71">
            <v>78163</v>
          </cell>
          <cell r="AU71">
            <v>104435</v>
          </cell>
          <cell r="AW71">
            <v>26954</v>
          </cell>
          <cell r="AY71">
            <v>56116</v>
          </cell>
          <cell r="BA71">
            <v>87942</v>
          </cell>
          <cell r="BC71">
            <v>122202</v>
          </cell>
          <cell r="BE71">
            <v>40986</v>
          </cell>
          <cell r="BG71">
            <v>83947</v>
          </cell>
          <cell r="BI71">
            <v>127547</v>
          </cell>
          <cell r="BK71">
            <v>172650</v>
          </cell>
          <cell r="BM71">
            <v>44480</v>
          </cell>
          <cell r="BO71">
            <v>89785</v>
          </cell>
          <cell r="BQ71">
            <v>124691</v>
          </cell>
          <cell r="BS71">
            <v>179111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 t="e">
            <v>#DIV/0!</v>
          </cell>
          <cell r="CZ71">
            <v>0</v>
          </cell>
        </row>
        <row r="72">
          <cell r="B72" t="str">
            <v>Mint</v>
          </cell>
          <cell r="D72" t="str">
            <v>Margen de Intereses del negocio típico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  <cell r="I72" t="e">
            <v>#N/A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 t="e">
            <v>#N/A</v>
          </cell>
          <cell r="T72" t="e">
            <v>#N/A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N72" t="e">
            <v>#N/A</v>
          </cell>
          <cell r="AO72">
            <v>121069</v>
          </cell>
          <cell r="AP72">
            <v>1.11E-2</v>
          </cell>
          <cell r="AQ72">
            <v>241943</v>
          </cell>
          <cell r="AR72">
            <v>1.09E-2</v>
          </cell>
          <cell r="AS72">
            <v>358939</v>
          </cell>
          <cell r="AT72">
            <v>1.0699999999999999E-2</v>
          </cell>
          <cell r="AU72">
            <v>485361</v>
          </cell>
          <cell r="AV72">
            <v>1.0699999999999999E-2</v>
          </cell>
          <cell r="AW72">
            <v>120702</v>
          </cell>
          <cell r="AX72">
            <v>1.0200000000000001E-2</v>
          </cell>
          <cell r="AY72">
            <v>241945</v>
          </cell>
          <cell r="AZ72">
            <v>9.7999999999999997E-3</v>
          </cell>
          <cell r="BA72">
            <v>361962</v>
          </cell>
          <cell r="BB72">
            <v>9.5999999999999992E-3</v>
          </cell>
          <cell r="BC72">
            <v>488442</v>
          </cell>
          <cell r="BD72">
            <v>9.5999999999999992E-3</v>
          </cell>
          <cell r="BE72">
            <v>147541</v>
          </cell>
          <cell r="BF72">
            <v>1.0999999999999999E-2</v>
          </cell>
          <cell r="BG72">
            <v>276250</v>
          </cell>
          <cell r="BH72">
            <v>1.01E-2</v>
          </cell>
          <cell r="BI72">
            <v>392005</v>
          </cell>
          <cell r="BJ72">
            <v>9.4000000000000004E-3</v>
          </cell>
          <cell r="BK72">
            <v>499764</v>
          </cell>
          <cell r="BL72">
            <v>8.8999999999999999E-3</v>
          </cell>
          <cell r="BM72">
            <v>116719</v>
          </cell>
          <cell r="BN72">
            <v>8.0000000000000002E-3</v>
          </cell>
          <cell r="BO72">
            <v>239051</v>
          </cell>
          <cell r="BP72">
            <v>8.0000000000000002E-3</v>
          </cell>
          <cell r="BQ72">
            <v>371746</v>
          </cell>
          <cell r="BR72">
            <v>8.2000000000000007E-3</v>
          </cell>
          <cell r="BS72">
            <v>523767</v>
          </cell>
          <cell r="BT72">
            <v>8.6E-3</v>
          </cell>
          <cell r="BU72">
            <v>207951</v>
          </cell>
          <cell r="BV72">
            <v>1.35E-2</v>
          </cell>
          <cell r="BW72">
            <v>469174</v>
          </cell>
          <cell r="BX72">
            <v>1.52E-2</v>
          </cell>
          <cell r="BY72">
            <v>768735</v>
          </cell>
          <cell r="BZ72">
            <v>1.66E-2</v>
          </cell>
          <cell r="CA72">
            <v>1063571</v>
          </cell>
          <cell r="CB72">
            <v>1.72E-2</v>
          </cell>
          <cell r="CC72">
            <v>305265</v>
          </cell>
          <cell r="CD72">
            <v>2.0400000000000001E-2</v>
          </cell>
          <cell r="CE72">
            <v>613977</v>
          </cell>
          <cell r="CF72">
            <v>2.0400000000000001E-2</v>
          </cell>
          <cell r="CG72">
            <v>925622</v>
          </cell>
          <cell r="CH72">
            <v>2.0400000000000001E-2</v>
          </cell>
          <cell r="CI72">
            <v>1215302</v>
          </cell>
          <cell r="CJ72">
            <v>0.02</v>
          </cell>
          <cell r="CK72">
            <v>274108</v>
          </cell>
          <cell r="CL72">
            <v>1.78E-2</v>
          </cell>
          <cell r="CM72">
            <v>540654</v>
          </cell>
          <cell r="CN72">
            <v>1.72E-2</v>
          </cell>
          <cell r="CS72">
            <v>540654</v>
          </cell>
          <cell r="CT72">
            <v>1.72E-2</v>
          </cell>
          <cell r="CU72">
            <v>613977</v>
          </cell>
          <cell r="CV72">
            <v>274108</v>
          </cell>
          <cell r="CW72">
            <v>469174</v>
          </cell>
          <cell r="CX72">
            <v>-73323</v>
          </cell>
          <cell r="CY72">
            <v>-0.11899999999999999</v>
          </cell>
          <cell r="CZ72">
            <v>266546</v>
          </cell>
        </row>
        <row r="73">
          <cell r="B73" t="str">
            <v>plus</v>
          </cell>
          <cell r="D73" t="str">
            <v>Plusvalias venta de Carteras</v>
          </cell>
          <cell r="E73">
            <v>0</v>
          </cell>
          <cell r="F73">
            <v>0</v>
          </cell>
          <cell r="G73">
            <v>347488</v>
          </cell>
          <cell r="H73">
            <v>8.8000000000000005E-3</v>
          </cell>
          <cell r="I73">
            <v>15048</v>
          </cell>
          <cell r="J73">
            <v>1.6000000000000001E-3</v>
          </cell>
          <cell r="K73">
            <v>28703</v>
          </cell>
          <cell r="L73">
            <v>1.5E-3</v>
          </cell>
          <cell r="M73">
            <v>29036</v>
          </cell>
          <cell r="N73">
            <v>1E-3</v>
          </cell>
          <cell r="O73">
            <v>29208</v>
          </cell>
          <cell r="P73">
            <v>6.9999999999999999E-4</v>
          </cell>
          <cell r="Q73">
            <v>78611</v>
          </cell>
          <cell r="R73">
            <v>7.9000000000000008E-3</v>
          </cell>
          <cell r="S73">
            <v>94784</v>
          </cell>
          <cell r="T73">
            <v>4.7999999999999996E-3</v>
          </cell>
          <cell r="U73">
            <v>117554</v>
          </cell>
          <cell r="V73">
            <v>4.0000000000000001E-3</v>
          </cell>
          <cell r="W73">
            <v>122546</v>
          </cell>
          <cell r="X73">
            <v>3.0999999999999999E-3</v>
          </cell>
          <cell r="Y73">
            <v>12254</v>
          </cell>
          <cell r="Z73">
            <v>1.2999999999999999E-3</v>
          </cell>
          <cell r="AA73">
            <v>33323</v>
          </cell>
          <cell r="AB73">
            <v>1.6999999999999999E-3</v>
          </cell>
        </row>
        <row r="74">
          <cell r="B74" t="str">
            <v>MbsinROF</v>
          </cell>
          <cell r="D74" t="str">
            <v>Margen Bruto sin ROF</v>
          </cell>
          <cell r="AO74">
            <v>210182</v>
          </cell>
          <cell r="AP74">
            <v>1.9300000000000001E-2</v>
          </cell>
          <cell r="AQ74">
            <v>420748</v>
          </cell>
          <cell r="AR74">
            <v>1.9E-2</v>
          </cell>
          <cell r="AS74">
            <v>625132</v>
          </cell>
          <cell r="AT74">
            <v>1.8599999999999998E-2</v>
          </cell>
          <cell r="AU74">
            <v>851977</v>
          </cell>
          <cell r="AV74">
            <v>1.8800000000000001E-2</v>
          </cell>
          <cell r="AW74">
            <v>214433</v>
          </cell>
          <cell r="AX74">
            <v>1.7999999999999999E-2</v>
          </cell>
          <cell r="AY74">
            <v>417332</v>
          </cell>
          <cell r="AZ74">
            <v>1.7000000000000001E-2</v>
          </cell>
          <cell r="BA74">
            <v>620806.44299999997</v>
          </cell>
          <cell r="BB74">
            <v>1.6500000000000001E-2</v>
          </cell>
          <cell r="BC74">
            <v>836837</v>
          </cell>
          <cell r="BD74">
            <v>1.6400000000000001E-2</v>
          </cell>
          <cell r="BE74">
            <v>242560</v>
          </cell>
          <cell r="BF74">
            <v>1.8100000000000002E-2</v>
          </cell>
          <cell r="BG74">
            <v>472638</v>
          </cell>
          <cell r="BH74">
            <v>1.7399999999999999E-2</v>
          </cell>
          <cell r="BI74">
            <v>688958</v>
          </cell>
          <cell r="BJ74">
            <v>1.66E-2</v>
          </cell>
          <cell r="BK74">
            <v>904167</v>
          </cell>
          <cell r="BL74">
            <v>1.61E-2</v>
          </cell>
          <cell r="BM74">
            <v>238162</v>
          </cell>
          <cell r="BN74">
            <v>1.6299999999999999E-2</v>
          </cell>
          <cell r="BO74">
            <v>471392</v>
          </cell>
          <cell r="BP74">
            <v>1.5800000000000002E-2</v>
          </cell>
          <cell r="BQ74">
            <v>705373</v>
          </cell>
          <cell r="BR74">
            <v>1.55E-2</v>
          </cell>
          <cell r="BS74">
            <v>967965</v>
          </cell>
          <cell r="BT74">
            <v>1.5800000000000002E-2</v>
          </cell>
          <cell r="BU74">
            <v>277994</v>
          </cell>
          <cell r="BV74">
            <v>1.7999999999999999E-2</v>
          </cell>
          <cell r="BW74">
            <v>610140</v>
          </cell>
          <cell r="BX74">
            <v>1.9699999999999999E-2</v>
          </cell>
          <cell r="BY74">
            <v>973916</v>
          </cell>
          <cell r="BZ74">
            <v>2.1000000000000001E-2</v>
          </cell>
          <cell r="CA74">
            <v>1332954</v>
          </cell>
          <cell r="CB74">
            <v>2.1600000000000001E-2</v>
          </cell>
          <cell r="CC74">
            <v>381394</v>
          </cell>
          <cell r="CD74">
            <v>2.5499999999999998E-2</v>
          </cell>
          <cell r="CE74">
            <v>784794</v>
          </cell>
          <cell r="CF74">
            <v>2.6100000000000002E-2</v>
          </cell>
          <cell r="CG74">
            <v>1190025</v>
          </cell>
          <cell r="CH74">
            <v>2.6200000000000001E-2</v>
          </cell>
          <cell r="CI74">
            <v>1567347</v>
          </cell>
          <cell r="CJ74">
            <v>2.5700000000000001E-2</v>
          </cell>
          <cell r="CK74">
            <v>376454</v>
          </cell>
          <cell r="CL74">
            <v>2.4400000000000002E-2</v>
          </cell>
          <cell r="CM74">
            <v>738895</v>
          </cell>
          <cell r="CN74">
            <v>2.3599999999999999E-2</v>
          </cell>
          <cell r="CS74">
            <v>738895</v>
          </cell>
          <cell r="CT74">
            <v>2.3599999999999999E-2</v>
          </cell>
          <cell r="CU74">
            <v>784794</v>
          </cell>
          <cell r="CV74">
            <v>376454</v>
          </cell>
          <cell r="CW74">
            <v>610140</v>
          </cell>
          <cell r="CX74">
            <v>-45899</v>
          </cell>
          <cell r="CY74">
            <v>-5.8000000000000003E-2</v>
          </cell>
          <cell r="CZ74">
            <v>362441</v>
          </cell>
        </row>
        <row r="75">
          <cell r="B75" t="str">
            <v>MEXsinROF</v>
          </cell>
          <cell r="D75" t="str">
            <v>Mg. Explotación sin ROF</v>
          </cell>
          <cell r="AO75">
            <v>67855</v>
          </cell>
          <cell r="AP75">
            <v>6.1999999999999998E-3</v>
          </cell>
          <cell r="AQ75">
            <v>132881</v>
          </cell>
          <cell r="AR75">
            <v>6.0000000000000001E-3</v>
          </cell>
          <cell r="AS75">
            <v>194824</v>
          </cell>
          <cell r="AT75">
            <v>5.7999999999999996E-3</v>
          </cell>
          <cell r="AU75">
            <v>277865</v>
          </cell>
          <cell r="AV75">
            <v>6.1000000000000004E-3</v>
          </cell>
          <cell r="AW75">
            <v>70956</v>
          </cell>
          <cell r="AX75">
            <v>6.0000000000000001E-3</v>
          </cell>
          <cell r="AY75">
            <v>134967</v>
          </cell>
          <cell r="AZ75">
            <v>5.4999999999999997E-3</v>
          </cell>
          <cell r="BA75">
            <v>193405</v>
          </cell>
          <cell r="BB75">
            <v>5.1000000000000004E-3</v>
          </cell>
          <cell r="BC75">
            <v>262766</v>
          </cell>
          <cell r="BD75">
            <v>5.1999999999999998E-3</v>
          </cell>
          <cell r="BE75">
            <v>99901</v>
          </cell>
          <cell r="BF75">
            <v>7.4999999999999997E-3</v>
          </cell>
          <cell r="BG75">
            <v>190442</v>
          </cell>
          <cell r="BH75">
            <v>7.0000000000000001E-3</v>
          </cell>
          <cell r="BI75">
            <v>262017</v>
          </cell>
          <cell r="BJ75">
            <v>6.3E-3</v>
          </cell>
          <cell r="BK75">
            <v>309921</v>
          </cell>
          <cell r="BL75">
            <v>5.4999999999999997E-3</v>
          </cell>
          <cell r="BM75">
            <v>89979</v>
          </cell>
          <cell r="BN75">
            <v>6.1999999999999998E-3</v>
          </cell>
          <cell r="BO75">
            <v>171965</v>
          </cell>
          <cell r="BP75">
            <v>5.7999999999999996E-3</v>
          </cell>
          <cell r="BQ75">
            <v>256833</v>
          </cell>
          <cell r="BR75">
            <v>5.5999999999999999E-3</v>
          </cell>
          <cell r="BS75">
            <v>365260</v>
          </cell>
          <cell r="BT75">
            <v>6.0000000000000001E-3</v>
          </cell>
          <cell r="BU75">
            <v>118956</v>
          </cell>
          <cell r="BV75">
            <v>7.7000000000000002E-3</v>
          </cell>
          <cell r="BW75">
            <v>291489</v>
          </cell>
          <cell r="BX75">
            <v>9.4000000000000004E-3</v>
          </cell>
          <cell r="BY75">
            <v>487614</v>
          </cell>
          <cell r="BZ75">
            <v>1.0500000000000001E-2</v>
          </cell>
          <cell r="CA75">
            <v>680502</v>
          </cell>
          <cell r="CB75">
            <v>1.0999999999999999E-2</v>
          </cell>
          <cell r="CC75">
            <v>208554</v>
          </cell>
          <cell r="CD75">
            <v>1.3899999999999999E-2</v>
          </cell>
          <cell r="CE75">
            <v>424905</v>
          </cell>
          <cell r="CF75">
            <v>1.41E-2</v>
          </cell>
          <cell r="CG75">
            <v>644833</v>
          </cell>
          <cell r="CH75">
            <v>1.4200000000000001E-2</v>
          </cell>
          <cell r="CI75">
            <v>834391</v>
          </cell>
          <cell r="CJ75">
            <v>1.37E-2</v>
          </cell>
          <cell r="CK75">
            <v>193589</v>
          </cell>
          <cell r="CL75">
            <v>1.2500000000000001E-2</v>
          </cell>
          <cell r="CM75">
            <v>367375</v>
          </cell>
          <cell r="CN75">
            <v>1.17E-2</v>
          </cell>
          <cell r="CS75">
            <v>367375</v>
          </cell>
          <cell r="CT75">
            <v>1.17E-2</v>
          </cell>
          <cell r="CU75">
            <v>424905</v>
          </cell>
          <cell r="CV75">
            <v>193589</v>
          </cell>
          <cell r="CW75">
            <v>291489</v>
          </cell>
          <cell r="CX75">
            <v>-57530</v>
          </cell>
          <cell r="CY75">
            <v>-0.13500000000000001</v>
          </cell>
          <cell r="CZ75">
            <v>173786</v>
          </cell>
        </row>
        <row r="76">
          <cell r="B76" t="str">
            <v>EFsinROF</v>
          </cell>
          <cell r="D76" t="str">
            <v>Ratio de Eficiencia SIN ROF</v>
          </cell>
          <cell r="AO76">
            <v>0.67720000000000002</v>
          </cell>
          <cell r="AQ76">
            <v>0.68420000000000003</v>
          </cell>
          <cell r="AS76">
            <v>0.68830000000000002</v>
          </cell>
          <cell r="AU76">
            <v>0.67390000000000005</v>
          </cell>
          <cell r="AW76">
            <v>0.66910000000000003</v>
          </cell>
          <cell r="AY76">
            <v>0.67659999999999998</v>
          </cell>
          <cell r="BA76">
            <v>0.6885</v>
          </cell>
          <cell r="BC76">
            <v>0.68600000000000005</v>
          </cell>
          <cell r="BE76">
            <v>0.58809999999999996</v>
          </cell>
          <cell r="BG76">
            <v>0.59709999999999996</v>
          </cell>
          <cell r="BI76">
            <v>0.61970000000000003</v>
          </cell>
          <cell r="BK76">
            <v>0.65720000000000001</v>
          </cell>
          <cell r="BM76">
            <v>0.62219999999999998</v>
          </cell>
          <cell r="BO76">
            <v>0.63519999999999999</v>
          </cell>
          <cell r="BQ76">
            <v>0.63590000000000002</v>
          </cell>
          <cell r="BS76">
            <v>0.62270000000000003</v>
          </cell>
          <cell r="BU76">
            <v>0.57210000000000005</v>
          </cell>
          <cell r="BW76">
            <v>0.52229999999999999</v>
          </cell>
          <cell r="BY76">
            <v>0.49930000000000002</v>
          </cell>
          <cell r="CA76">
            <v>0.48949999999999999</v>
          </cell>
          <cell r="CC76">
            <v>0.45319999999999999</v>
          </cell>
          <cell r="CE76">
            <v>0.45860000000000001</v>
          </cell>
          <cell r="CG76">
            <v>0.45810000000000001</v>
          </cell>
          <cell r="CI76">
            <v>0.46760000000000002</v>
          </cell>
          <cell r="CK76">
            <v>0.48580000000000001</v>
          </cell>
          <cell r="CM76">
            <v>0.50280000000000002</v>
          </cell>
          <cell r="CS76">
            <v>0.50280000000000002</v>
          </cell>
          <cell r="CU76">
            <v>0.45860000000000001</v>
          </cell>
          <cell r="CV76">
            <v>0.48580000000000001</v>
          </cell>
          <cell r="CW76">
            <v>0.52229999999999999</v>
          </cell>
          <cell r="CX76">
            <v>4.42</v>
          </cell>
          <cell r="CZ76">
            <v>1.7</v>
          </cell>
        </row>
        <row r="77">
          <cell r="B77" t="str">
            <v>icbmed</v>
          </cell>
          <cell r="D77" t="str">
            <v>Inversión Crediticia Bruta media</v>
          </cell>
          <cell r="I77">
            <v>33702955</v>
          </cell>
          <cell r="K77">
            <v>33020652.831999999</v>
          </cell>
          <cell r="M77">
            <v>33051785</v>
          </cell>
          <cell r="O77">
            <v>32861351</v>
          </cell>
          <cell r="Q77">
            <v>32653940</v>
          </cell>
          <cell r="S77">
            <v>32212112</v>
          </cell>
          <cell r="U77">
            <v>31726888</v>
          </cell>
          <cell r="W77">
            <v>31433549</v>
          </cell>
          <cell r="Y77">
            <v>31243733</v>
          </cell>
          <cell r="AA77">
            <v>31304805</v>
          </cell>
          <cell r="AC77">
            <v>31347455</v>
          </cell>
          <cell r="AE77">
            <v>31393368</v>
          </cell>
          <cell r="AG77">
            <v>31442283</v>
          </cell>
          <cell r="AI77">
            <v>31395708</v>
          </cell>
          <cell r="AK77">
            <v>31422835</v>
          </cell>
          <cell r="AM77">
            <v>31486837</v>
          </cell>
          <cell r="AO77">
            <v>31523728</v>
          </cell>
          <cell r="AQ77">
            <v>31523370</v>
          </cell>
          <cell r="AS77">
            <v>31496387</v>
          </cell>
          <cell r="AU77">
            <v>31480800</v>
          </cell>
          <cell r="AW77">
            <v>31525600</v>
          </cell>
          <cell r="AY77">
            <v>31888036</v>
          </cell>
          <cell r="BA77">
            <v>32477066</v>
          </cell>
          <cell r="BC77">
            <v>33147436</v>
          </cell>
          <cell r="BE77">
            <v>33761546</v>
          </cell>
          <cell r="BG77">
            <v>34271372</v>
          </cell>
          <cell r="BI77">
            <v>34632691</v>
          </cell>
          <cell r="BK77">
            <v>34977902</v>
          </cell>
          <cell r="BM77">
            <v>35349244</v>
          </cell>
          <cell r="BO77">
            <v>35797842</v>
          </cell>
          <cell r="BQ77">
            <v>36208291</v>
          </cell>
          <cell r="BS77">
            <v>36701209</v>
          </cell>
          <cell r="BU77">
            <v>37080023</v>
          </cell>
          <cell r="BW77">
            <v>37490016</v>
          </cell>
          <cell r="BY77">
            <v>37712358</v>
          </cell>
          <cell r="CA77">
            <v>37763471</v>
          </cell>
          <cell r="CC77">
            <v>37837713</v>
          </cell>
          <cell r="CE77">
            <v>37847987</v>
          </cell>
          <cell r="CG77">
            <v>37932499</v>
          </cell>
          <cell r="CI77">
            <v>38334909</v>
          </cell>
          <cell r="CK77">
            <v>38823467</v>
          </cell>
          <cell r="CM77">
            <v>39532098</v>
          </cell>
        </row>
        <row r="78">
          <cell r="D78" t="str">
            <v>Deteriroro de la Inversión 12 meses</v>
          </cell>
          <cell r="I78">
            <v>580215</v>
          </cell>
          <cell r="K78">
            <v>588612.02099999995</v>
          </cell>
          <cell r="M78">
            <v>279688.011</v>
          </cell>
          <cell r="O78">
            <v>99077</v>
          </cell>
          <cell r="Q78">
            <v>173676</v>
          </cell>
          <cell r="S78">
            <v>112660</v>
          </cell>
          <cell r="U78">
            <v>54125</v>
          </cell>
          <cell r="W78">
            <v>-36549</v>
          </cell>
          <cell r="Y78">
            <v>-78063</v>
          </cell>
          <cell r="AA78">
            <v>16899</v>
          </cell>
          <cell r="AC78">
            <v>37040</v>
          </cell>
          <cell r="AE78">
            <v>165705</v>
          </cell>
          <cell r="AG78">
            <v>126436</v>
          </cell>
          <cell r="AI78">
            <v>23341</v>
          </cell>
          <cell r="AK78">
            <v>-8889</v>
          </cell>
          <cell r="AM78">
            <v>0</v>
          </cell>
          <cell r="AO78">
            <v>0</v>
          </cell>
          <cell r="AQ78">
            <v>0</v>
          </cell>
          <cell r="AS78">
            <v>0</v>
          </cell>
          <cell r="AU78">
            <v>0</v>
          </cell>
          <cell r="AW78">
            <v>0</v>
          </cell>
          <cell r="AY78">
            <v>0</v>
          </cell>
          <cell r="BA78">
            <v>0</v>
          </cell>
          <cell r="BC78">
            <v>0</v>
          </cell>
          <cell r="BE78">
            <v>0</v>
          </cell>
          <cell r="BG78">
            <v>0</v>
          </cell>
          <cell r="BI78">
            <v>0</v>
          </cell>
          <cell r="BK78">
            <v>0</v>
          </cell>
          <cell r="BM78">
            <v>0</v>
          </cell>
          <cell r="BO78">
            <v>0</v>
          </cell>
          <cell r="BQ78">
            <v>0</v>
          </cell>
          <cell r="BS78">
            <v>0</v>
          </cell>
          <cell r="BU78">
            <v>0</v>
          </cell>
          <cell r="BW78">
            <v>0</v>
          </cell>
          <cell r="BY78">
            <v>0</v>
          </cell>
          <cell r="CA78">
            <v>0</v>
          </cell>
          <cell r="CC78">
            <v>0</v>
          </cell>
          <cell r="CE78">
            <v>0</v>
          </cell>
          <cell r="CG78">
            <v>0</v>
          </cell>
          <cell r="CI78">
            <v>0</v>
          </cell>
          <cell r="CK78">
            <v>0</v>
          </cell>
          <cell r="CM78">
            <v>0</v>
          </cell>
        </row>
        <row r="79">
          <cell r="B79">
            <v>96</v>
          </cell>
          <cell r="D79" t="str">
            <v>Deterioro de la Inversión crediticia</v>
          </cell>
          <cell r="E79">
            <v>0</v>
          </cell>
          <cell r="G79">
            <v>0</v>
          </cell>
          <cell r="I79">
            <v>6184</v>
          </cell>
          <cell r="K79">
            <v>75333</v>
          </cell>
          <cell r="M79">
            <v>145957</v>
          </cell>
          <cell r="O79">
            <v>99077</v>
          </cell>
          <cell r="Q79">
            <v>80783</v>
          </cell>
          <cell r="S79">
            <v>88916</v>
          </cell>
          <cell r="U79">
            <v>101005</v>
          </cell>
          <cell r="W79">
            <v>-36549</v>
          </cell>
          <cell r="Y79">
            <v>39269</v>
          </cell>
          <cell r="AA79">
            <v>142364</v>
          </cell>
          <cell r="AC79">
            <v>174594</v>
          </cell>
          <cell r="AE79">
            <v>165705</v>
          </cell>
          <cell r="AG79">
            <v>0</v>
          </cell>
          <cell r="AI79">
            <v>0</v>
          </cell>
          <cell r="AK79">
            <v>0</v>
          </cell>
          <cell r="AM79">
            <v>0</v>
          </cell>
          <cell r="AO79">
            <v>0</v>
          </cell>
          <cell r="AQ79">
            <v>0</v>
          </cell>
          <cell r="AS79">
            <v>0</v>
          </cell>
          <cell r="AU79">
            <v>0</v>
          </cell>
          <cell r="AW79">
            <v>0</v>
          </cell>
          <cell r="AY79">
            <v>0</v>
          </cell>
          <cell r="BA79">
            <v>0</v>
          </cell>
          <cell r="BC79">
            <v>0</v>
          </cell>
          <cell r="BE79">
            <v>0</v>
          </cell>
          <cell r="BG79">
            <v>0</v>
          </cell>
          <cell r="BI79">
            <v>0</v>
          </cell>
          <cell r="BK79">
            <v>0</v>
          </cell>
          <cell r="BM79">
            <v>0</v>
          </cell>
          <cell r="BO79">
            <v>0</v>
          </cell>
          <cell r="BQ79">
            <v>0</v>
          </cell>
          <cell r="BS79">
            <v>0</v>
          </cell>
          <cell r="BU79">
            <v>0</v>
          </cell>
          <cell r="BW79">
            <v>0</v>
          </cell>
          <cell r="BY79">
            <v>0</v>
          </cell>
          <cell r="CA79">
            <v>0</v>
          </cell>
          <cell r="CC79">
            <v>0</v>
          </cell>
          <cell r="CE79">
            <v>0</v>
          </cell>
          <cell r="CG79">
            <v>0</v>
          </cell>
          <cell r="CI79">
            <v>0</v>
          </cell>
          <cell r="CK79">
            <v>0</v>
          </cell>
          <cell r="CM79">
            <v>0</v>
          </cell>
        </row>
        <row r="80">
          <cell r="D80" t="str">
            <v>Deterioro de la Inversión Crediticia Trimestral</v>
          </cell>
          <cell r="E80" t="e">
            <v>#REF!</v>
          </cell>
          <cell r="G80" t="e">
            <v>#REF!</v>
          </cell>
          <cell r="I80">
            <v>6184</v>
          </cell>
          <cell r="K80">
            <v>69149</v>
          </cell>
          <cell r="M80">
            <v>70624</v>
          </cell>
          <cell r="O80">
            <v>-46880</v>
          </cell>
          <cell r="Q80">
            <v>80783</v>
          </cell>
          <cell r="S80">
            <v>8133</v>
          </cell>
          <cell r="U80">
            <v>12089</v>
          </cell>
          <cell r="W80">
            <v>-137554</v>
          </cell>
          <cell r="Y80">
            <v>39269</v>
          </cell>
          <cell r="AA80">
            <v>103095</v>
          </cell>
          <cell r="AC80">
            <v>32230</v>
          </cell>
          <cell r="AE80">
            <v>-8889</v>
          </cell>
          <cell r="AG80">
            <v>0</v>
          </cell>
          <cell r="AI80">
            <v>0</v>
          </cell>
          <cell r="AK80">
            <v>0</v>
          </cell>
          <cell r="AM80">
            <v>0</v>
          </cell>
          <cell r="AO80">
            <v>0</v>
          </cell>
          <cell r="AQ80">
            <v>0</v>
          </cell>
          <cell r="AS80">
            <v>0</v>
          </cell>
          <cell r="AU80">
            <v>0</v>
          </cell>
          <cell r="AW80">
            <v>0</v>
          </cell>
          <cell r="AY80">
            <v>0</v>
          </cell>
          <cell r="BA80">
            <v>0</v>
          </cell>
          <cell r="BC80">
            <v>0</v>
          </cell>
          <cell r="BE80">
            <v>0</v>
          </cell>
          <cell r="BG80">
            <v>0</v>
          </cell>
          <cell r="BI80">
            <v>0</v>
          </cell>
          <cell r="BK80">
            <v>0</v>
          </cell>
          <cell r="BM80">
            <v>0</v>
          </cell>
          <cell r="BO80">
            <v>0</v>
          </cell>
          <cell r="BQ80">
            <v>0</v>
          </cell>
          <cell r="BS80">
            <v>0</v>
          </cell>
          <cell r="BU80">
            <v>0</v>
          </cell>
          <cell r="BW80">
            <v>0</v>
          </cell>
          <cell r="BY80">
            <v>0</v>
          </cell>
          <cell r="CA80">
            <v>0</v>
          </cell>
          <cell r="CC80">
            <v>0</v>
          </cell>
          <cell r="CE80">
            <v>0</v>
          </cell>
          <cell r="CG80">
            <v>0</v>
          </cell>
          <cell r="CI80">
            <v>0</v>
          </cell>
          <cell r="CK80">
            <v>0</v>
          </cell>
          <cell r="CM80">
            <v>0</v>
          </cell>
        </row>
        <row r="81">
          <cell r="B81" t="str">
            <v>CTERIESG</v>
          </cell>
          <cell r="D81" t="str">
            <v>% Coste del Riesgo (deterioro credito clientela</v>
          </cell>
          <cell r="E81" t="e">
            <v>#DIV/0!</v>
          </cell>
          <cell r="G81" t="e">
            <v>#DIV/0!</v>
          </cell>
          <cell r="I81">
            <v>1.72E-2</v>
          </cell>
          <cell r="K81">
            <v>1.78E-2</v>
          </cell>
          <cell r="M81">
            <v>8.5000000000000006E-3</v>
          </cell>
          <cell r="O81">
            <v>3.0000000000000001E-3</v>
          </cell>
          <cell r="Q81">
            <v>5.3E-3</v>
          </cell>
          <cell r="S81">
            <v>3.5000000000000001E-3</v>
          </cell>
          <cell r="U81">
            <v>1.6999999999999999E-3</v>
          </cell>
          <cell r="W81">
            <v>-1.1999999999999999E-3</v>
          </cell>
          <cell r="Y81">
            <v>-2.5000000000000001E-3</v>
          </cell>
          <cell r="AA81">
            <v>5.0000000000000001E-4</v>
          </cell>
          <cell r="AC81">
            <v>1.1999999999999999E-3</v>
          </cell>
          <cell r="AE81">
            <v>5.3E-3</v>
          </cell>
          <cell r="AG81">
            <v>4.0000000000000001E-3</v>
          </cell>
          <cell r="AI81">
            <v>6.9999999999999999E-4</v>
          </cell>
          <cell r="AK81">
            <v>-2.9999999999999997E-4</v>
          </cell>
          <cell r="AM81">
            <v>0</v>
          </cell>
          <cell r="AO81">
            <v>0</v>
          </cell>
          <cell r="AQ81">
            <v>0</v>
          </cell>
          <cell r="AS81">
            <v>0</v>
          </cell>
          <cell r="AU81">
            <v>0</v>
          </cell>
          <cell r="AW81">
            <v>0</v>
          </cell>
          <cell r="AY81">
            <v>0</v>
          </cell>
          <cell r="BA81">
            <v>0</v>
          </cell>
          <cell r="BC81">
            <v>0</v>
          </cell>
          <cell r="BE81">
            <v>0</v>
          </cell>
          <cell r="BG81">
            <v>0</v>
          </cell>
          <cell r="BI81">
            <v>0</v>
          </cell>
          <cell r="BK81">
            <v>0</v>
          </cell>
          <cell r="BM81">
            <v>0</v>
          </cell>
          <cell r="BO81">
            <v>0</v>
          </cell>
          <cell r="BQ81">
            <v>0</v>
          </cell>
          <cell r="BS81">
            <v>0</v>
          </cell>
          <cell r="BU81">
            <v>0</v>
          </cell>
          <cell r="BW81">
            <v>0</v>
          </cell>
          <cell r="BY81">
            <v>0</v>
          </cell>
          <cell r="CA81">
            <v>0</v>
          </cell>
          <cell r="CC81">
            <v>0</v>
          </cell>
          <cell r="CE81">
            <v>0</v>
          </cell>
          <cell r="CG81">
            <v>0</v>
          </cell>
          <cell r="CI81">
            <v>0</v>
          </cell>
          <cell r="CK81">
            <v>0</v>
          </cell>
          <cell r="CM81">
            <v>0</v>
          </cell>
          <cell r="CS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Z81">
            <v>0</v>
          </cell>
        </row>
        <row r="82">
          <cell r="B82" t="str">
            <v>detactv</v>
          </cell>
          <cell r="D82" t="str">
            <v>Pérdidas por deterioro de activos</v>
          </cell>
          <cell r="E82">
            <v>-370779</v>
          </cell>
          <cell r="F82">
            <v>-8.6E-3</v>
          </cell>
          <cell r="G82">
            <v>-788116</v>
          </cell>
          <cell r="H82">
            <v>-1.9900000000000001E-2</v>
          </cell>
          <cell r="I82">
            <v>-76820</v>
          </cell>
          <cell r="J82">
            <v>-8.3999999999999995E-3</v>
          </cell>
          <cell r="K82">
            <v>-131567</v>
          </cell>
          <cell r="L82">
            <v>-6.8999999999999999E-3</v>
          </cell>
          <cell r="M82">
            <v>-226132</v>
          </cell>
          <cell r="N82">
            <v>-7.7000000000000002E-3</v>
          </cell>
          <cell r="O82">
            <v>-230685</v>
          </cell>
          <cell r="P82">
            <v>-5.8999999999999999E-3</v>
          </cell>
          <cell r="Q82">
            <v>-107774</v>
          </cell>
          <cell r="R82">
            <v>-1.0800000000000001E-2</v>
          </cell>
          <cell r="S82">
            <v>-163010</v>
          </cell>
          <cell r="T82">
            <v>-8.2000000000000007E-3</v>
          </cell>
          <cell r="U82">
            <v>-216373</v>
          </cell>
          <cell r="V82">
            <v>-7.3000000000000001E-3</v>
          </cell>
          <cell r="W82">
            <v>-64645</v>
          </cell>
          <cell r="X82">
            <v>-1.6000000000000001E-3</v>
          </cell>
          <cell r="Y82">
            <v>-52685</v>
          </cell>
          <cell r="Z82">
            <v>-5.4000000000000003E-3</v>
          </cell>
          <cell r="AA82">
            <v>-198590</v>
          </cell>
          <cell r="AB82">
            <v>-1.01E-2</v>
          </cell>
          <cell r="AC82">
            <v>-247105</v>
          </cell>
          <cell r="AD82">
            <v>-8.3000000000000001E-3</v>
          </cell>
          <cell r="AE82">
            <v>-259743</v>
          </cell>
          <cell r="AF82">
            <v>-6.4999999999999997E-3</v>
          </cell>
          <cell r="AG82">
            <v>-54787</v>
          </cell>
          <cell r="AH82">
            <v>-5.4000000000000003E-3</v>
          </cell>
          <cell r="AI82">
            <v>-54881</v>
          </cell>
          <cell r="AJ82">
            <v>-2.7000000000000001E-3</v>
          </cell>
          <cell r="AK82">
            <v>-95835</v>
          </cell>
          <cell r="AL82">
            <v>-3.0999999999999999E-3</v>
          </cell>
          <cell r="AM82">
            <v>-150172</v>
          </cell>
          <cell r="AN82">
            <v>-3.5000000000000001E-3</v>
          </cell>
          <cell r="AO82">
            <v>-58221</v>
          </cell>
          <cell r="AP82">
            <v>-5.3E-3</v>
          </cell>
          <cell r="AQ82">
            <v>-216494</v>
          </cell>
          <cell r="AR82">
            <v>-9.7999999999999997E-3</v>
          </cell>
          <cell r="AS82">
            <v>-285281</v>
          </cell>
          <cell r="AT82">
            <v>-8.5000000000000006E-3</v>
          </cell>
          <cell r="AU82">
            <v>-366580</v>
          </cell>
          <cell r="AV82">
            <v>-8.0999999999999996E-3</v>
          </cell>
          <cell r="AW82">
            <v>-58005</v>
          </cell>
          <cell r="AX82">
            <v>-4.8999999999999998E-3</v>
          </cell>
          <cell r="AY82">
            <v>-243755</v>
          </cell>
          <cell r="AZ82">
            <v>-9.9000000000000008E-3</v>
          </cell>
          <cell r="BA82">
            <v>-309109</v>
          </cell>
          <cell r="BB82">
            <v>-8.2000000000000007E-3</v>
          </cell>
          <cell r="BC82">
            <v>-381457</v>
          </cell>
          <cell r="BD82">
            <v>-7.4999999999999997E-3</v>
          </cell>
          <cell r="BE82">
            <v>-418502</v>
          </cell>
          <cell r="BF82">
            <v>-3.1300000000000001E-2</v>
          </cell>
          <cell r="BG82">
            <v>-454540</v>
          </cell>
          <cell r="BH82">
            <v>-1.67E-2</v>
          </cell>
          <cell r="BI82">
            <v>-496132</v>
          </cell>
          <cell r="BJ82">
            <v>-1.1900000000000001E-2</v>
          </cell>
          <cell r="BK82">
            <v>-528758</v>
          </cell>
          <cell r="BL82">
            <v>-9.4000000000000004E-3</v>
          </cell>
          <cell r="BM82">
            <v>-154326</v>
          </cell>
          <cell r="BN82">
            <v>-1.06E-2</v>
          </cell>
          <cell r="BO82">
            <v>-208925</v>
          </cell>
          <cell r="BP82">
            <v>-7.0000000000000001E-3</v>
          </cell>
          <cell r="BQ82">
            <v>-261365</v>
          </cell>
          <cell r="BR82">
            <v>-5.7000000000000002E-3</v>
          </cell>
          <cell r="BS82">
            <v>-323317</v>
          </cell>
          <cell r="BT82">
            <v>-5.3E-3</v>
          </cell>
          <cell r="BU82">
            <v>-68390</v>
          </cell>
          <cell r="BV82">
            <v>-4.4000000000000003E-3</v>
          </cell>
          <cell r="BW82">
            <v>-152361</v>
          </cell>
          <cell r="BX82">
            <v>-4.8999999999999998E-3</v>
          </cell>
          <cell r="BY82">
            <v>-277381</v>
          </cell>
          <cell r="BZ82">
            <v>-6.0000000000000001E-3</v>
          </cell>
          <cell r="CA82">
            <v>-359647</v>
          </cell>
          <cell r="CB82">
            <v>-5.7999999999999996E-3</v>
          </cell>
          <cell r="CC82">
            <v>-54717</v>
          </cell>
          <cell r="CD82">
            <v>-3.7000000000000002E-3</v>
          </cell>
          <cell r="CE82">
            <v>-94263</v>
          </cell>
          <cell r="CF82">
            <v>-3.0999999999999999E-3</v>
          </cell>
          <cell r="CG82">
            <v>-141773</v>
          </cell>
          <cell r="CH82">
            <v>-3.0999999999999999E-3</v>
          </cell>
          <cell r="CI82">
            <v>-196831</v>
          </cell>
          <cell r="CJ82">
            <v>-3.2000000000000002E-3</v>
          </cell>
          <cell r="CK82">
            <v>-39947</v>
          </cell>
          <cell r="CL82">
            <v>-2.5999999999999999E-3</v>
          </cell>
          <cell r="CM82">
            <v>-72693</v>
          </cell>
          <cell r="CN82">
            <v>-2.3E-3</v>
          </cell>
          <cell r="CS82">
            <v>-72693</v>
          </cell>
          <cell r="CT82">
            <v>0</v>
          </cell>
          <cell r="CU82">
            <v>-94263</v>
          </cell>
          <cell r="CV82">
            <v>-39947</v>
          </cell>
          <cell r="CW82">
            <v>-152361</v>
          </cell>
          <cell r="CX82">
            <v>21570</v>
          </cell>
          <cell r="CY82">
            <v>-0.22900000000000001</v>
          </cell>
          <cell r="DA82">
            <v>58098</v>
          </cell>
          <cell r="DB82">
            <v>-0.38100000000000001</v>
          </cell>
        </row>
        <row r="83">
          <cell r="B83" t="str">
            <v>GENINVERVAL</v>
          </cell>
          <cell r="D83" t="str">
            <v>Variación Anual Generica Inversión y Valores respresentativos</v>
          </cell>
          <cell r="E83" t="e">
            <v>#REF!</v>
          </cell>
          <cell r="G83" t="e">
            <v>#REF!</v>
          </cell>
          <cell r="I83">
            <v>46352</v>
          </cell>
          <cell r="K83">
            <v>48398</v>
          </cell>
          <cell r="M83">
            <v>27575</v>
          </cell>
          <cell r="O83">
            <v>81263</v>
          </cell>
          <cell r="Q83">
            <v>-28950</v>
          </cell>
          <cell r="S83">
            <v>8501</v>
          </cell>
          <cell r="U83">
            <v>17032</v>
          </cell>
          <cell r="W83">
            <v>-245661</v>
          </cell>
          <cell r="Y83">
            <v>-13998</v>
          </cell>
          <cell r="AA83">
            <v>-9743</v>
          </cell>
          <cell r="AC83">
            <v>8695</v>
          </cell>
          <cell r="AE83">
            <v>114751</v>
          </cell>
          <cell r="AG83" t="e">
            <v>#N/A</v>
          </cell>
          <cell r="AI83" t="e">
            <v>#N/A</v>
          </cell>
          <cell r="AK83" t="e">
            <v>#N/A</v>
          </cell>
          <cell r="AM83" t="e">
            <v>#N/A</v>
          </cell>
          <cell r="AO83" t="e">
            <v>#N/A</v>
          </cell>
          <cell r="AQ83" t="e">
            <v>#N/A</v>
          </cell>
          <cell r="AS83" t="e">
            <v>#N/A</v>
          </cell>
          <cell r="AU83" t="e">
            <v>#N/A</v>
          </cell>
          <cell r="AW83" t="e">
            <v>#N/A</v>
          </cell>
          <cell r="AY83" t="e">
            <v>#N/A</v>
          </cell>
          <cell r="BA83" t="e">
            <v>#N/A</v>
          </cell>
          <cell r="BC83" t="e">
            <v>#N/A</v>
          </cell>
          <cell r="BE83" t="e">
            <v>#N/A</v>
          </cell>
          <cell r="BG83" t="e">
            <v>#N/A</v>
          </cell>
          <cell r="BI83" t="e">
            <v>#N/A</v>
          </cell>
          <cell r="BK83" t="e">
            <v>#N/A</v>
          </cell>
          <cell r="BM83" t="e">
            <v>#N/A</v>
          </cell>
          <cell r="BO83" t="e">
            <v>#N/A</v>
          </cell>
          <cell r="BQ83" t="e">
            <v>#N/A</v>
          </cell>
          <cell r="BS83" t="e">
            <v>#N/A</v>
          </cell>
          <cell r="BU83" t="e">
            <v>#N/A</v>
          </cell>
          <cell r="BW83" t="e">
            <v>#N/A</v>
          </cell>
          <cell r="BY83" t="e">
            <v>#N/A</v>
          </cell>
          <cell r="CA83" t="e">
            <v>#N/A</v>
          </cell>
          <cell r="CC83" t="e">
            <v>#N/A</v>
          </cell>
          <cell r="CE83" t="e">
            <v>#N/A</v>
          </cell>
          <cell r="CG83" t="e">
            <v>#N/A</v>
          </cell>
          <cell r="CI83" t="e">
            <v>#N/A</v>
          </cell>
          <cell r="CK83" t="e">
            <v>#N/A</v>
          </cell>
          <cell r="CM83" t="e">
            <v>#N/A</v>
          </cell>
        </row>
        <row r="84">
          <cell r="B84" t="str">
            <v>GENINVER</v>
          </cell>
          <cell r="D84" t="str">
            <v>Variación Anual Generica Inversión</v>
          </cell>
          <cell r="E84" t="e">
            <v>#REF!</v>
          </cell>
          <cell r="G84" t="e">
            <v>#REF!</v>
          </cell>
          <cell r="I84">
            <v>45924</v>
          </cell>
          <cell r="K84">
            <v>49812</v>
          </cell>
          <cell r="M84">
            <v>29183</v>
          </cell>
          <cell r="O84">
            <v>82903</v>
          </cell>
          <cell r="Q84">
            <v>-24444</v>
          </cell>
          <cell r="S84">
            <v>10731</v>
          </cell>
          <cell r="U84">
            <v>15303</v>
          </cell>
          <cell r="W84">
            <v>-167618</v>
          </cell>
          <cell r="Y84">
            <v>-13998</v>
          </cell>
          <cell r="AA84">
            <v>-9743</v>
          </cell>
          <cell r="AC84">
            <v>8696</v>
          </cell>
          <cell r="AE84">
            <v>114753</v>
          </cell>
          <cell r="AG84" t="e">
            <v>#N/A</v>
          </cell>
          <cell r="AI84" t="e">
            <v>#N/A</v>
          </cell>
          <cell r="AK84" t="e">
            <v>#N/A</v>
          </cell>
          <cell r="AM84" t="e">
            <v>#N/A</v>
          </cell>
          <cell r="AO84" t="e">
            <v>#N/A</v>
          </cell>
          <cell r="AQ84" t="e">
            <v>#N/A</v>
          </cell>
          <cell r="AS84" t="e">
            <v>#N/A</v>
          </cell>
          <cell r="AU84" t="e">
            <v>#N/A</v>
          </cell>
          <cell r="AW84" t="e">
            <v>#N/A</v>
          </cell>
          <cell r="AY84" t="e">
            <v>#N/A</v>
          </cell>
          <cell r="BA84" t="e">
            <v>#N/A</v>
          </cell>
          <cell r="BC84" t="e">
            <v>#N/A</v>
          </cell>
          <cell r="BE84" t="e">
            <v>#N/A</v>
          </cell>
          <cell r="BG84" t="e">
            <v>#N/A</v>
          </cell>
          <cell r="BI84" t="e">
            <v>#N/A</v>
          </cell>
          <cell r="BK84" t="e">
            <v>#N/A</v>
          </cell>
          <cell r="BM84" t="e">
            <v>#N/A</v>
          </cell>
          <cell r="BO84" t="e">
            <v>#N/A</v>
          </cell>
          <cell r="BQ84" t="e">
            <v>#N/A</v>
          </cell>
          <cell r="BS84" t="e">
            <v>#N/A</v>
          </cell>
          <cell r="BU84" t="e">
            <v>#N/A</v>
          </cell>
          <cell r="BW84" t="e">
            <v>#N/A</v>
          </cell>
          <cell r="BY84" t="e">
            <v>#N/A</v>
          </cell>
          <cell r="CA84" t="e">
            <v>#N/A</v>
          </cell>
          <cell r="CC84" t="e">
            <v>#N/A</v>
          </cell>
          <cell r="CE84" t="e">
            <v>#N/A</v>
          </cell>
          <cell r="CG84" t="e">
            <v>#N/A</v>
          </cell>
          <cell r="CI84" t="e">
            <v>#N/A</v>
          </cell>
          <cell r="CK84" t="e">
            <v>#N/A</v>
          </cell>
          <cell r="CM84" t="e">
            <v>#N/A</v>
          </cell>
        </row>
        <row r="85">
          <cell r="B85" t="str">
            <v xml:space="preserve">50104        </v>
          </cell>
          <cell r="D85" t="str">
            <v>Derivados de cobertura,riesgo de tdi-Ing.Inter</v>
          </cell>
          <cell r="E85">
            <v>0</v>
          </cell>
          <cell r="G85">
            <v>0</v>
          </cell>
          <cell r="I85">
            <v>9262</v>
          </cell>
          <cell r="K85">
            <v>17607</v>
          </cell>
          <cell r="M85">
            <v>0</v>
          </cell>
          <cell r="O85">
            <v>0</v>
          </cell>
          <cell r="Q85">
            <v>0</v>
          </cell>
          <cell r="S85">
            <v>0</v>
          </cell>
          <cell r="U85">
            <v>0</v>
          </cell>
          <cell r="W85">
            <v>8667</v>
          </cell>
          <cell r="Y85">
            <v>0</v>
          </cell>
          <cell r="AA85">
            <v>0</v>
          </cell>
          <cell r="AC85">
            <v>0</v>
          </cell>
          <cell r="AE85">
            <v>0</v>
          </cell>
          <cell r="AG85">
            <v>0</v>
          </cell>
          <cell r="AI85">
            <v>0</v>
          </cell>
          <cell r="AK85">
            <v>0</v>
          </cell>
          <cell r="AM85">
            <v>0</v>
          </cell>
          <cell r="AO85">
            <v>0</v>
          </cell>
          <cell r="AQ85">
            <v>0</v>
          </cell>
          <cell r="AS85">
            <v>0</v>
          </cell>
          <cell r="AU85">
            <v>0</v>
          </cell>
          <cell r="AW85">
            <v>0</v>
          </cell>
          <cell r="AY85">
            <v>0</v>
          </cell>
          <cell r="BA85">
            <v>0</v>
          </cell>
          <cell r="BC85">
            <v>0</v>
          </cell>
          <cell r="BE85">
            <v>0</v>
          </cell>
          <cell r="BG85">
            <v>0</v>
          </cell>
          <cell r="BI85">
            <v>0</v>
          </cell>
          <cell r="BK85">
            <v>0</v>
          </cell>
          <cell r="BM85">
            <v>0</v>
          </cell>
          <cell r="BO85">
            <v>0</v>
          </cell>
          <cell r="BQ85">
            <v>0</v>
          </cell>
          <cell r="BS85">
            <v>0</v>
          </cell>
          <cell r="BU85">
            <v>0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0</v>
          </cell>
          <cell r="CI85">
            <v>0</v>
          </cell>
          <cell r="CK85">
            <v>0</v>
          </cell>
          <cell r="CM85">
            <v>0</v>
          </cell>
        </row>
        <row r="86">
          <cell r="B86" t="str">
            <v>Coste Aval DTAs</v>
          </cell>
          <cell r="D86" t="str">
            <v>Coste del aval (incluido en gastos de explotación)</v>
          </cell>
          <cell r="Q86">
            <v>-2088</v>
          </cell>
          <cell r="R86">
            <v>7.9000000000000008E-3</v>
          </cell>
          <cell r="S86">
            <v>-4176</v>
          </cell>
          <cell r="T86">
            <v>4.7999999999999996E-3</v>
          </cell>
          <cell r="U86">
            <v>-6264</v>
          </cell>
          <cell r="V86">
            <v>4.0000000000000001E-3</v>
          </cell>
          <cell r="W86">
            <v>-8209</v>
          </cell>
          <cell r="X86">
            <v>3.0999999999999999E-3</v>
          </cell>
          <cell r="Y86">
            <v>0</v>
          </cell>
          <cell r="Z86">
            <v>1.2999999999999999E-3</v>
          </cell>
          <cell r="AA86">
            <v>0</v>
          </cell>
          <cell r="AB86">
            <v>1.6999999999999999E-3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 t="e">
            <v>#N/A</v>
          </cell>
          <cell r="AH86">
            <v>0</v>
          </cell>
          <cell r="AI86" t="e">
            <v>#N/A</v>
          </cell>
          <cell r="AJ86">
            <v>0</v>
          </cell>
          <cell r="AK86" t="e">
            <v>#N/A</v>
          </cell>
          <cell r="AL86">
            <v>0</v>
          </cell>
          <cell r="AM86" t="e">
            <v>#N/A</v>
          </cell>
          <cell r="AN86">
            <v>0</v>
          </cell>
          <cell r="AO86" t="e">
            <v>#N/A</v>
          </cell>
          <cell r="AP86">
            <v>1.9300000000000001E-2</v>
          </cell>
          <cell r="AQ86" t="e">
            <v>#N/A</v>
          </cell>
          <cell r="AR86">
            <v>1.9E-2</v>
          </cell>
          <cell r="AS86" t="e">
            <v>#N/A</v>
          </cell>
          <cell r="AT86">
            <v>1.8599999999999998E-2</v>
          </cell>
          <cell r="AU86" t="e">
            <v>#N/A</v>
          </cell>
          <cell r="AV86">
            <v>1.8800000000000001E-2</v>
          </cell>
          <cell r="AW86" t="e">
            <v>#N/A</v>
          </cell>
          <cell r="AX86">
            <v>1.7999999999999999E-2</v>
          </cell>
          <cell r="AY86" t="e">
            <v>#N/A</v>
          </cell>
          <cell r="AZ86">
            <v>1.7000000000000001E-2</v>
          </cell>
          <cell r="BA86" t="e">
            <v>#N/A</v>
          </cell>
          <cell r="BB86">
            <v>1.6500000000000001E-2</v>
          </cell>
          <cell r="BC86" t="e">
            <v>#N/A</v>
          </cell>
          <cell r="BD86">
            <v>1.6400000000000001E-2</v>
          </cell>
          <cell r="BE86" t="e">
            <v>#N/A</v>
          </cell>
          <cell r="BF86">
            <v>1.8100000000000002E-2</v>
          </cell>
          <cell r="BG86" t="e">
            <v>#N/A</v>
          </cell>
          <cell r="BH86">
            <v>1.7399999999999999E-2</v>
          </cell>
          <cell r="BI86" t="e">
            <v>#N/A</v>
          </cell>
          <cell r="BJ86">
            <v>1.66E-2</v>
          </cell>
          <cell r="BK86" t="e">
            <v>#N/A</v>
          </cell>
          <cell r="BL86">
            <v>1.61E-2</v>
          </cell>
          <cell r="BM86" t="e">
            <v>#N/A</v>
          </cell>
          <cell r="BN86">
            <v>1.6299999999999999E-2</v>
          </cell>
          <cell r="BO86" t="e">
            <v>#N/A</v>
          </cell>
          <cell r="BP86">
            <v>1.5800000000000002E-2</v>
          </cell>
          <cell r="BQ86" t="e">
            <v>#N/A</v>
          </cell>
          <cell r="BR86">
            <v>1.55E-2</v>
          </cell>
          <cell r="BS86" t="e">
            <v>#N/A</v>
          </cell>
          <cell r="BT86">
            <v>1.5800000000000002E-2</v>
          </cell>
          <cell r="BU86" t="e">
            <v>#N/A</v>
          </cell>
          <cell r="BV86">
            <v>1.7999999999999999E-2</v>
          </cell>
          <cell r="BW86" t="e">
            <v>#N/A</v>
          </cell>
          <cell r="BX86">
            <v>1.9699999999999999E-2</v>
          </cell>
          <cell r="BY86" t="e">
            <v>#N/A</v>
          </cell>
          <cell r="BZ86">
            <v>2.1000000000000001E-2</v>
          </cell>
          <cell r="CA86" t="e">
            <v>#N/A</v>
          </cell>
          <cell r="CB86">
            <v>2.1600000000000001E-2</v>
          </cell>
          <cell r="CC86" t="e">
            <v>#N/A</v>
          </cell>
          <cell r="CD86">
            <v>2.5499999999999998E-2</v>
          </cell>
          <cell r="CE86" t="e">
            <v>#N/A</v>
          </cell>
          <cell r="CF86">
            <v>2.6100000000000002E-2</v>
          </cell>
          <cell r="CG86" t="e">
            <v>#N/A</v>
          </cell>
          <cell r="CH86">
            <v>2.6200000000000001E-2</v>
          </cell>
          <cell r="CI86" t="e">
            <v>#N/A</v>
          </cell>
          <cell r="CJ86">
            <v>2.5700000000000001E-2</v>
          </cell>
          <cell r="CK86" t="e">
            <v>#N/A</v>
          </cell>
          <cell r="CL86">
            <v>2.4400000000000002E-2</v>
          </cell>
          <cell r="CM86" t="e">
            <v>#N/A</v>
          </cell>
          <cell r="CN86">
            <v>2.3599999999999999E-2</v>
          </cell>
        </row>
        <row r="87">
          <cell r="B87" t="str">
            <v>ROF-R</v>
          </cell>
          <cell r="D87" t="str">
            <v>ROF Recurrente</v>
          </cell>
          <cell r="E87" t="e">
            <v>#N/A</v>
          </cell>
          <cell r="G87" t="e">
            <v>#N/A</v>
          </cell>
          <cell r="I87">
            <v>954.9</v>
          </cell>
          <cell r="K87">
            <v>1532.5</v>
          </cell>
          <cell r="M87">
            <v>77975.600000000006</v>
          </cell>
          <cell r="O87">
            <v>43286.9</v>
          </cell>
          <cell r="Q87">
            <v>491.1</v>
          </cell>
          <cell r="S87">
            <v>1051.5</v>
          </cell>
          <cell r="U87">
            <v>1928.8</v>
          </cell>
          <cell r="W87">
            <v>20855.5</v>
          </cell>
          <cell r="Y87">
            <v>10544.5</v>
          </cell>
          <cell r="AA87">
            <v>29351</v>
          </cell>
          <cell r="AC87">
            <v>30795.9</v>
          </cell>
          <cell r="AE87">
            <v>33495.9</v>
          </cell>
          <cell r="AG87">
            <v>31227</v>
          </cell>
          <cell r="AI87">
            <v>31773</v>
          </cell>
          <cell r="AK87">
            <v>32022.9</v>
          </cell>
          <cell r="AM87">
            <v>33185.9</v>
          </cell>
          <cell r="AO87">
            <v>24249.4</v>
          </cell>
          <cell r="AQ87">
            <v>24242.3</v>
          </cell>
          <cell r="AS87">
            <v>79396.899999999994</v>
          </cell>
          <cell r="AU87">
            <v>79442.3</v>
          </cell>
          <cell r="AW87">
            <v>39628.6</v>
          </cell>
          <cell r="AY87">
            <v>79228.899999999994</v>
          </cell>
          <cell r="BA87">
            <v>79268.5</v>
          </cell>
          <cell r="BC87">
            <v>79407.3</v>
          </cell>
          <cell r="BE87">
            <v>40.6</v>
          </cell>
          <cell r="BG87">
            <v>29832.5</v>
          </cell>
          <cell r="BI87">
            <v>29884.799999999999</v>
          </cell>
          <cell r="BK87">
            <v>29886.7</v>
          </cell>
          <cell r="BM87">
            <v>30.2</v>
          </cell>
          <cell r="BO87">
            <v>1029</v>
          </cell>
          <cell r="BQ87">
            <v>1029</v>
          </cell>
          <cell r="BS87">
            <v>55086.6</v>
          </cell>
          <cell r="BU87">
            <v>6059.1</v>
          </cell>
          <cell r="BW87">
            <v>6884.9</v>
          </cell>
          <cell r="BY87">
            <v>7710.7</v>
          </cell>
          <cell r="CA87">
            <v>8536.6</v>
          </cell>
          <cell r="CC87">
            <v>5970.7</v>
          </cell>
          <cell r="CE87">
            <v>6406.1</v>
          </cell>
          <cell r="CG87">
            <v>6841.4</v>
          </cell>
          <cell r="CI87">
            <v>7276.8</v>
          </cell>
          <cell r="CK87">
            <v>6983.8</v>
          </cell>
          <cell r="CM87">
            <v>7784.3</v>
          </cell>
        </row>
        <row r="88">
          <cell r="B88" t="str">
            <v>ROF-NR</v>
          </cell>
          <cell r="D88" t="str">
            <v>ROF No Recurrente</v>
          </cell>
          <cell r="E88" t="e">
            <v>#N/A</v>
          </cell>
          <cell r="G88" t="e">
            <v>#N/A</v>
          </cell>
          <cell r="I88">
            <v>15201.1</v>
          </cell>
          <cell r="K88">
            <v>29321.7</v>
          </cell>
          <cell r="M88">
            <v>35712.699999999997</v>
          </cell>
          <cell r="O88">
            <v>62191.8</v>
          </cell>
          <cell r="Q88">
            <v>81304.5</v>
          </cell>
          <cell r="S88">
            <v>101959.2</v>
          </cell>
          <cell r="U88">
            <v>126699.1</v>
          </cell>
          <cell r="W88">
            <v>165293.79999999999</v>
          </cell>
          <cell r="Y88">
            <v>11582.9</v>
          </cell>
          <cell r="AA88">
            <v>36842.9</v>
          </cell>
          <cell r="AC88">
            <v>70192</v>
          </cell>
          <cell r="AE88">
            <v>120272.4</v>
          </cell>
          <cell r="AG88">
            <v>7126</v>
          </cell>
          <cell r="AI88">
            <v>54254.1</v>
          </cell>
          <cell r="AK88">
            <v>53869.5</v>
          </cell>
          <cell r="AM88">
            <v>45797.5</v>
          </cell>
          <cell r="AO88">
            <v>2462.4</v>
          </cell>
          <cell r="AQ88">
            <v>218479</v>
          </cell>
          <cell r="AS88">
            <v>216864.7</v>
          </cell>
          <cell r="AU88">
            <v>216234.6</v>
          </cell>
          <cell r="AW88">
            <v>-22960</v>
          </cell>
          <cell r="AY88">
            <v>117480.8</v>
          </cell>
          <cell r="BA88">
            <v>126666.1</v>
          </cell>
          <cell r="BC88">
            <v>136134.39999999999</v>
          </cell>
          <cell r="BE88">
            <v>461034.7</v>
          </cell>
          <cell r="BG88">
            <v>440572.8</v>
          </cell>
          <cell r="BI88">
            <v>436925.7</v>
          </cell>
          <cell r="BK88">
            <v>436681.9</v>
          </cell>
          <cell r="BM88">
            <v>120177.7</v>
          </cell>
          <cell r="BO88">
            <v>119060.5</v>
          </cell>
          <cell r="BQ88">
            <v>129922.4</v>
          </cell>
          <cell r="BS88">
            <v>46832.7</v>
          </cell>
          <cell r="BU88">
            <v>-2657</v>
          </cell>
          <cell r="BW88">
            <v>-10095.299999999999</v>
          </cell>
          <cell r="BY88">
            <v>-12945.3</v>
          </cell>
          <cell r="CA88">
            <v>-10275</v>
          </cell>
          <cell r="CC88">
            <v>-1592.8</v>
          </cell>
          <cell r="CE88">
            <v>-2289.3000000000002</v>
          </cell>
          <cell r="CG88">
            <v>-2560.1999999999998</v>
          </cell>
          <cell r="CI88">
            <v>-22382.5</v>
          </cell>
          <cell r="CK88">
            <v>-3383.5</v>
          </cell>
          <cell r="CM88">
            <v>-13432.7</v>
          </cell>
        </row>
        <row r="89">
          <cell r="E89" t="e">
            <v>#N/A</v>
          </cell>
          <cell r="G89" t="e">
            <v>#N/A</v>
          </cell>
          <cell r="I89">
            <v>0</v>
          </cell>
          <cell r="K89">
            <v>0</v>
          </cell>
          <cell r="M89">
            <v>0</v>
          </cell>
          <cell r="O89">
            <v>0</v>
          </cell>
          <cell r="Q89">
            <v>0</v>
          </cell>
          <cell r="S89">
            <v>0</v>
          </cell>
          <cell r="U89">
            <v>0</v>
          </cell>
          <cell r="W89">
            <v>0</v>
          </cell>
          <cell r="Y89">
            <v>0</v>
          </cell>
          <cell r="AA89">
            <v>0</v>
          </cell>
          <cell r="AC89">
            <v>0</v>
          </cell>
          <cell r="AE89">
            <v>0</v>
          </cell>
          <cell r="AG89">
            <v>0</v>
          </cell>
          <cell r="AI89">
            <v>0</v>
          </cell>
          <cell r="AK89">
            <v>0</v>
          </cell>
          <cell r="AM89">
            <v>0</v>
          </cell>
          <cell r="AO89">
            <v>0</v>
          </cell>
          <cell r="AQ89">
            <v>0</v>
          </cell>
          <cell r="AS89">
            <v>0</v>
          </cell>
          <cell r="AU89">
            <v>0</v>
          </cell>
          <cell r="AW89">
            <v>0</v>
          </cell>
          <cell r="AY89">
            <v>0</v>
          </cell>
          <cell r="BA89">
            <v>0</v>
          </cell>
          <cell r="BC89">
            <v>0</v>
          </cell>
          <cell r="BE89">
            <v>0</v>
          </cell>
          <cell r="BG89">
            <v>0</v>
          </cell>
          <cell r="BI89">
            <v>0</v>
          </cell>
          <cell r="BK89">
            <v>0</v>
          </cell>
          <cell r="BM89">
            <v>0</v>
          </cell>
          <cell r="BO89">
            <v>0</v>
          </cell>
          <cell r="BQ89">
            <v>0</v>
          </cell>
          <cell r="BS89">
            <v>0</v>
          </cell>
          <cell r="BU89">
            <v>0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0</v>
          </cell>
          <cell r="CI89">
            <v>0</v>
          </cell>
          <cell r="CK89">
            <v>0</v>
          </cell>
          <cell r="CM89">
            <v>0</v>
          </cell>
        </row>
        <row r="90">
          <cell r="Y90">
            <v>20.471</v>
          </cell>
          <cell r="AA90">
            <v>26.913</v>
          </cell>
          <cell r="AC90">
            <v>14.965999999999999</v>
          </cell>
          <cell r="AE90">
            <v>0.60599999999999998</v>
          </cell>
          <cell r="AG90">
            <v>1.9610000000000001</v>
          </cell>
          <cell r="AI90">
            <v>8.3000000000000004E-2</v>
          </cell>
          <cell r="AK90">
            <v>0.04</v>
          </cell>
          <cell r="AM90">
            <v>-8.9999999999999993E-3</v>
          </cell>
          <cell r="AO90">
            <v>-0.223</v>
          </cell>
          <cell r="AQ90">
            <v>-0.23699999999999999</v>
          </cell>
          <cell r="AS90">
            <v>1.4790000000000001</v>
          </cell>
          <cell r="AU90">
            <v>1.3939999999999999</v>
          </cell>
          <cell r="AW90">
            <v>0.63400000000000001</v>
          </cell>
          <cell r="AY90">
            <v>2.2679999999999998</v>
          </cell>
          <cell r="BA90">
            <v>-2E-3</v>
          </cell>
          <cell r="BC90">
            <v>0</v>
          </cell>
          <cell r="BE90">
            <v>-0.999</v>
          </cell>
          <cell r="BG90">
            <v>-0.623</v>
          </cell>
          <cell r="BI90">
            <v>-0.623</v>
          </cell>
          <cell r="BK90">
            <v>-0.624</v>
          </cell>
          <cell r="BM90">
            <v>-0.25600000000000001</v>
          </cell>
          <cell r="BO90">
            <v>-0.96599999999999997</v>
          </cell>
          <cell r="BQ90">
            <v>-0.96599999999999997</v>
          </cell>
          <cell r="BS90">
            <v>0.84299999999999997</v>
          </cell>
          <cell r="BU90">
            <v>199.63200000000001</v>
          </cell>
          <cell r="BW90">
            <v>5.6909999999999998</v>
          </cell>
          <cell r="BY90">
            <v>6.4930000000000003</v>
          </cell>
          <cell r="CA90">
            <v>-0.84499999999999997</v>
          </cell>
          <cell r="CC90">
            <v>-1.4999999999999999E-2</v>
          </cell>
          <cell r="CE90">
            <v>-7.0000000000000007E-2</v>
          </cell>
          <cell r="CG90">
            <v>-0.113</v>
          </cell>
          <cell r="CI90">
            <v>-0.14799999999999999</v>
          </cell>
          <cell r="CK90">
            <v>0.17</v>
          </cell>
          <cell r="CM90">
            <v>0.215</v>
          </cell>
        </row>
        <row r="91">
          <cell r="AE91">
            <v>-1.121</v>
          </cell>
          <cell r="AM91">
            <v>-0.96599999999999997</v>
          </cell>
          <cell r="AU91">
            <v>-0.97299999999999998</v>
          </cell>
          <cell r="BC91">
            <v>-0.94</v>
          </cell>
          <cell r="BE91">
            <v>-0.75700000000000001</v>
          </cell>
          <cell r="BG91">
            <v>-0.78300000000000003</v>
          </cell>
          <cell r="BI91">
            <v>-0.82199999999999995</v>
          </cell>
          <cell r="BK91">
            <v>-0.88400000000000001</v>
          </cell>
          <cell r="BM91">
            <v>-0.91900000000000004</v>
          </cell>
          <cell r="BO91">
            <v>-0.91100000000000003</v>
          </cell>
          <cell r="BQ91">
            <v>-0.90400000000000003</v>
          </cell>
          <cell r="BS91">
            <v>-0.85699999999999998</v>
          </cell>
          <cell r="BU91">
            <v>-0.76500000000000001</v>
          </cell>
          <cell r="BW91">
            <v>-0.67900000000000005</v>
          </cell>
          <cell r="BY91">
            <v>-0.63300000000000001</v>
          </cell>
          <cell r="CA91">
            <v>-0.61299999999999999</v>
          </cell>
          <cell r="CC91">
            <v>-0.56599999999999995</v>
          </cell>
          <cell r="CE91">
            <v>-0.58599999999999997</v>
          </cell>
          <cell r="CG91">
            <v>-0.58899999999999997</v>
          </cell>
          <cell r="CI91">
            <v>-0.60299999999999998</v>
          </cell>
          <cell r="CK91">
            <v>-0.66700000000000004</v>
          </cell>
          <cell r="CM91">
            <v>-0.68700000000000006</v>
          </cell>
        </row>
        <row r="93">
          <cell r="D93" t="str">
            <v>MENSUAL</v>
          </cell>
          <cell r="E93">
            <v>42094</v>
          </cell>
          <cell r="F93" t="str">
            <v>ATM's</v>
          </cell>
          <cell r="G93">
            <v>42094</v>
          </cell>
          <cell r="H93" t="str">
            <v>ATM's</v>
          </cell>
          <cell r="I93">
            <v>42094</v>
          </cell>
          <cell r="J93" t="str">
            <v>ATM's</v>
          </cell>
          <cell r="K93">
            <v>42185</v>
          </cell>
          <cell r="L93" t="str">
            <v>ATM's</v>
          </cell>
          <cell r="M93">
            <v>42277</v>
          </cell>
          <cell r="N93" t="str">
            <v>ATM's</v>
          </cell>
          <cell r="O93">
            <v>42369</v>
          </cell>
          <cell r="P93" t="str">
            <v>ATM's</v>
          </cell>
          <cell r="Q93">
            <v>42460</v>
          </cell>
          <cell r="R93" t="str">
            <v>ATM's</v>
          </cell>
          <cell r="S93">
            <v>42551</v>
          </cell>
          <cell r="T93" t="str">
            <v>ATM's</v>
          </cell>
          <cell r="U93">
            <v>42643</v>
          </cell>
          <cell r="V93" t="str">
            <v>ATM's</v>
          </cell>
          <cell r="W93">
            <v>42735</v>
          </cell>
          <cell r="X93" t="str">
            <v>ATM's</v>
          </cell>
          <cell r="Y93">
            <v>42825</v>
          </cell>
          <cell r="Z93" t="str">
            <v>ATM's</v>
          </cell>
          <cell r="AA93">
            <v>42916</v>
          </cell>
          <cell r="AB93" t="str">
            <v>ATM's</v>
          </cell>
          <cell r="AC93">
            <v>43008</v>
          </cell>
          <cell r="AD93" t="str">
            <v>ATM's</v>
          </cell>
          <cell r="AE93">
            <v>43100</v>
          </cell>
          <cell r="AF93" t="str">
            <v>ATM's</v>
          </cell>
          <cell r="AG93">
            <v>43190</v>
          </cell>
          <cell r="AH93" t="str">
            <v>ATM's</v>
          </cell>
          <cell r="AI93">
            <v>43281</v>
          </cell>
          <cell r="AJ93" t="str">
            <v>ATM's</v>
          </cell>
          <cell r="AK93">
            <v>43373</v>
          </cell>
          <cell r="AL93" t="str">
            <v>ATM's</v>
          </cell>
          <cell r="AM93">
            <v>43465</v>
          </cell>
          <cell r="AN93" t="str">
            <v>ATM's</v>
          </cell>
          <cell r="AO93">
            <v>43555</v>
          </cell>
          <cell r="AP93" t="str">
            <v>ATM's</v>
          </cell>
          <cell r="AQ93">
            <v>43646</v>
          </cell>
          <cell r="AR93" t="str">
            <v>ATM's</v>
          </cell>
          <cell r="AS93">
            <v>43738</v>
          </cell>
          <cell r="AT93" t="str">
            <v>ATM's</v>
          </cell>
          <cell r="AU93">
            <v>43830</v>
          </cell>
          <cell r="AV93" t="str">
            <v>ATM's</v>
          </cell>
          <cell r="AW93">
            <v>43921</v>
          </cell>
          <cell r="AX93" t="str">
            <v>ATM's</v>
          </cell>
          <cell r="AY93">
            <v>44012</v>
          </cell>
          <cell r="AZ93" t="str">
            <v>ATM's</v>
          </cell>
          <cell r="BA93">
            <v>44104</v>
          </cell>
          <cell r="BB93" t="str">
            <v>ATM's</v>
          </cell>
          <cell r="BC93">
            <v>44196</v>
          </cell>
          <cell r="BD93" t="str">
            <v>ATM's</v>
          </cell>
          <cell r="BE93">
            <v>44286</v>
          </cell>
          <cell r="BF93" t="str">
            <v>ATM's</v>
          </cell>
          <cell r="BG93">
            <v>44377</v>
          </cell>
          <cell r="BH93" t="str">
            <v>ATM's</v>
          </cell>
          <cell r="BI93">
            <v>44469</v>
          </cell>
          <cell r="BJ93" t="str">
            <v>ATM's</v>
          </cell>
          <cell r="BK93">
            <v>44561</v>
          </cell>
          <cell r="BL93" t="str">
            <v>ATM's</v>
          </cell>
          <cell r="BM93">
            <v>44651</v>
          </cell>
          <cell r="BN93" t="str">
            <v>ATM's</v>
          </cell>
          <cell r="BO93">
            <v>44742</v>
          </cell>
          <cell r="BP93" t="str">
            <v>ATM's</v>
          </cell>
          <cell r="BQ93">
            <v>44834</v>
          </cell>
          <cell r="BR93" t="str">
            <v>ATM's</v>
          </cell>
          <cell r="BS93">
            <v>44926</v>
          </cell>
          <cell r="BT93" t="str">
            <v>ATM's</v>
          </cell>
          <cell r="BU93">
            <v>45016</v>
          </cell>
          <cell r="BV93" t="str">
            <v>ATM's</v>
          </cell>
          <cell r="BW93">
            <v>45107</v>
          </cell>
          <cell r="BX93" t="str">
            <v>ATM's</v>
          </cell>
          <cell r="BY93">
            <v>45199</v>
          </cell>
          <cell r="BZ93" t="str">
            <v>ATM's</v>
          </cell>
          <cell r="CA93">
            <v>45291</v>
          </cell>
          <cell r="CB93" t="str">
            <v>ATM's</v>
          </cell>
          <cell r="CC93">
            <v>45382</v>
          </cell>
          <cell r="CD93" t="str">
            <v>ATM's</v>
          </cell>
          <cell r="CE93">
            <v>45473</v>
          </cell>
          <cell r="CF93" t="str">
            <v>ATM's</v>
          </cell>
          <cell r="CG93">
            <v>45565</v>
          </cell>
          <cell r="CH93" t="str">
            <v>ATM's</v>
          </cell>
          <cell r="CI93">
            <v>45657</v>
          </cell>
          <cell r="CJ93" t="str">
            <v>ATM's</v>
          </cell>
          <cell r="CK93">
            <v>45747</v>
          </cell>
          <cell r="CL93" t="str">
            <v>ATM's</v>
          </cell>
          <cell r="CM93">
            <v>45838</v>
          </cell>
          <cell r="CN93" t="str">
            <v>ATM's</v>
          </cell>
          <cell r="CS93">
            <v>45838</v>
          </cell>
          <cell r="CT93" t="str">
            <v>% Atm</v>
          </cell>
          <cell r="CU93">
            <v>45473</v>
          </cell>
          <cell r="CV93">
            <v>45808</v>
          </cell>
          <cell r="CW93">
            <v>45838</v>
          </cell>
          <cell r="CX93" t="str">
            <v>Var. Int.</v>
          </cell>
          <cell r="CY93" t="str">
            <v>%</v>
          </cell>
          <cell r="CZ93" t="str">
            <v>Var. Mes</v>
          </cell>
          <cell r="DA93" t="str">
            <v>Var. Int.</v>
          </cell>
          <cell r="DB93" t="str">
            <v>%</v>
          </cell>
        </row>
        <row r="94">
          <cell r="B94">
            <v>1</v>
          </cell>
          <cell r="D94">
            <v>2</v>
          </cell>
          <cell r="E94" t="e">
            <v>#REF!</v>
          </cell>
          <cell r="F94" t="e">
            <v>#REF!</v>
          </cell>
          <cell r="G94">
            <v>1</v>
          </cell>
          <cell r="H94">
            <v>2</v>
          </cell>
          <cell r="I94">
            <v>3</v>
          </cell>
          <cell r="J94">
            <v>4</v>
          </cell>
          <cell r="K94">
            <v>5</v>
          </cell>
          <cell r="L94">
            <v>6</v>
          </cell>
          <cell r="M94">
            <v>7</v>
          </cell>
          <cell r="N94">
            <v>8</v>
          </cell>
          <cell r="O94">
            <v>9</v>
          </cell>
          <cell r="P94">
            <v>10</v>
          </cell>
          <cell r="Q94">
            <v>11</v>
          </cell>
          <cell r="R94">
            <v>12</v>
          </cell>
          <cell r="S94">
            <v>13</v>
          </cell>
          <cell r="T94">
            <v>14</v>
          </cell>
          <cell r="U94">
            <v>15</v>
          </cell>
          <cell r="V94">
            <v>16</v>
          </cell>
          <cell r="W94">
            <v>17</v>
          </cell>
          <cell r="X94">
            <v>18</v>
          </cell>
          <cell r="Y94">
            <v>19</v>
          </cell>
          <cell r="Z94">
            <v>20</v>
          </cell>
          <cell r="AA94">
            <v>21</v>
          </cell>
          <cell r="AB94">
            <v>22</v>
          </cell>
          <cell r="AC94">
            <v>23</v>
          </cell>
          <cell r="AD94">
            <v>24</v>
          </cell>
          <cell r="AE94">
            <v>25</v>
          </cell>
          <cell r="AF94">
            <v>26</v>
          </cell>
          <cell r="AG94">
            <v>27</v>
          </cell>
          <cell r="AH94">
            <v>28</v>
          </cell>
          <cell r="AI94">
            <v>29</v>
          </cell>
          <cell r="AJ94">
            <v>30</v>
          </cell>
          <cell r="AK94">
            <v>31</v>
          </cell>
          <cell r="AL94">
            <v>32</v>
          </cell>
          <cell r="AM94">
            <v>33</v>
          </cell>
          <cell r="AN94">
            <v>34</v>
          </cell>
          <cell r="AO94">
            <v>35</v>
          </cell>
          <cell r="AP94">
            <v>36</v>
          </cell>
          <cell r="AQ94">
            <v>37</v>
          </cell>
          <cell r="AR94">
            <v>38</v>
          </cell>
          <cell r="AS94">
            <v>39</v>
          </cell>
          <cell r="AT94">
            <v>40</v>
          </cell>
          <cell r="AU94">
            <v>41</v>
          </cell>
          <cell r="AV94">
            <v>42</v>
          </cell>
          <cell r="AW94">
            <v>43</v>
          </cell>
          <cell r="AX94">
            <v>44</v>
          </cell>
          <cell r="AY94">
            <v>45</v>
          </cell>
          <cell r="AZ94">
            <v>46</v>
          </cell>
          <cell r="BA94">
            <v>47</v>
          </cell>
          <cell r="BB94">
            <v>48</v>
          </cell>
          <cell r="BC94">
            <v>49</v>
          </cell>
          <cell r="BD94">
            <v>50</v>
          </cell>
          <cell r="BE94">
            <v>51</v>
          </cell>
          <cell r="BF94">
            <v>52</v>
          </cell>
          <cell r="BG94">
            <v>53</v>
          </cell>
          <cell r="BH94">
            <v>54</v>
          </cell>
          <cell r="BI94">
            <v>55</v>
          </cell>
          <cell r="BJ94">
            <v>56</v>
          </cell>
          <cell r="BK94">
            <v>57</v>
          </cell>
          <cell r="BL94">
            <v>58</v>
          </cell>
          <cell r="BM94">
            <v>59</v>
          </cell>
          <cell r="BN94">
            <v>60</v>
          </cell>
          <cell r="BO94">
            <v>61</v>
          </cell>
          <cell r="BP94">
            <v>62</v>
          </cell>
          <cell r="BQ94">
            <v>63</v>
          </cell>
          <cell r="BR94">
            <v>64</v>
          </cell>
          <cell r="BS94">
            <v>65</v>
          </cell>
          <cell r="BT94">
            <v>66</v>
          </cell>
          <cell r="BU94">
            <v>67</v>
          </cell>
          <cell r="BV94">
            <v>68</v>
          </cell>
          <cell r="BW94">
            <v>69</v>
          </cell>
          <cell r="BX94">
            <v>70</v>
          </cell>
          <cell r="BY94">
            <v>71</v>
          </cell>
          <cell r="BZ94">
            <v>72</v>
          </cell>
          <cell r="CA94">
            <v>73</v>
          </cell>
          <cell r="CB94">
            <v>74</v>
          </cell>
          <cell r="CC94">
            <v>75</v>
          </cell>
          <cell r="CD94">
            <v>76</v>
          </cell>
          <cell r="CE94">
            <v>77</v>
          </cell>
          <cell r="CF94">
            <v>78</v>
          </cell>
          <cell r="CG94">
            <v>79</v>
          </cell>
          <cell r="CH94">
            <v>80</v>
          </cell>
          <cell r="CI94">
            <v>81</v>
          </cell>
          <cell r="CJ94">
            <v>82</v>
          </cell>
          <cell r="CK94">
            <v>83</v>
          </cell>
          <cell r="CL94">
            <v>84</v>
          </cell>
          <cell r="CM94">
            <v>85</v>
          </cell>
          <cell r="CN94">
            <v>86</v>
          </cell>
        </row>
        <row r="95">
          <cell r="B95" t="str">
            <v>0001M</v>
          </cell>
          <cell r="D95" t="str">
            <v>Ingresos por intereses</v>
          </cell>
          <cell r="E95">
            <v>1179728</v>
          </cell>
          <cell r="F95" t="e">
            <v>#DIV/0!</v>
          </cell>
          <cell r="G95">
            <v>945352</v>
          </cell>
          <cell r="H95" t="e">
            <v>#DIV/0!</v>
          </cell>
          <cell r="I95">
            <v>211053</v>
          </cell>
          <cell r="J95">
            <v>2.3E-2</v>
          </cell>
          <cell r="K95">
            <v>206272</v>
          </cell>
          <cell r="L95">
            <v>2.07E-2</v>
          </cell>
          <cell r="M95">
            <v>208014</v>
          </cell>
          <cell r="N95">
            <v>2.0199999999999999E-2</v>
          </cell>
          <cell r="O95">
            <v>201636</v>
          </cell>
          <cell r="P95">
            <v>1.9800000000000002E-2</v>
          </cell>
          <cell r="Q95">
            <v>187839</v>
          </cell>
          <cell r="R95">
            <v>1.89E-2</v>
          </cell>
          <cell r="S95">
            <v>181140</v>
          </cell>
          <cell r="T95">
            <v>1.83E-2</v>
          </cell>
          <cell r="U95">
            <v>167507</v>
          </cell>
          <cell r="V95">
            <v>1.6899999999999998E-2</v>
          </cell>
          <cell r="W95">
            <v>175529</v>
          </cell>
          <cell r="X95">
            <v>1.7899999999999999E-2</v>
          </cell>
          <cell r="Y95">
            <v>176763</v>
          </cell>
          <cell r="Z95">
            <v>1.8200000000000001E-2</v>
          </cell>
          <cell r="AA95">
            <v>170819</v>
          </cell>
          <cell r="AB95">
            <v>1.72E-2</v>
          </cell>
          <cell r="AC95">
            <v>161625</v>
          </cell>
          <cell r="AD95">
            <v>1.61E-2</v>
          </cell>
          <cell r="AE95">
            <v>161657</v>
          </cell>
          <cell r="AF95">
            <v>1.6E-2</v>
          </cell>
          <cell r="AG95">
            <v>181150</v>
          </cell>
          <cell r="AH95">
            <v>1.78E-2</v>
          </cell>
          <cell r="AI95">
            <v>176488</v>
          </cell>
          <cell r="AJ95">
            <v>1.67E-2</v>
          </cell>
          <cell r="AK95">
            <v>172620</v>
          </cell>
          <cell r="AL95">
            <v>1.6E-2</v>
          </cell>
          <cell r="AM95">
            <v>178433</v>
          </cell>
          <cell r="AN95">
            <v>1.6299999999999999E-2</v>
          </cell>
          <cell r="AO95">
            <v>176289</v>
          </cell>
          <cell r="AP95">
            <v>1.6199999999999999E-2</v>
          </cell>
          <cell r="AQ95">
            <v>174268</v>
          </cell>
          <cell r="AR95">
            <v>1.5599999999999999E-2</v>
          </cell>
          <cell r="AS95">
            <v>172134</v>
          </cell>
          <cell r="AT95">
            <v>1.4999999999999999E-2</v>
          </cell>
          <cell r="AU95">
            <v>181602</v>
          </cell>
          <cell r="AV95">
            <v>1.55E-2</v>
          </cell>
          <cell r="AW95">
            <v>172376</v>
          </cell>
          <cell r="AX95">
            <v>1.4500000000000001E-2</v>
          </cell>
          <cell r="AY95">
            <v>174706</v>
          </cell>
          <cell r="AZ95">
            <v>1.3899999999999999E-2</v>
          </cell>
          <cell r="BA95">
            <v>175665</v>
          </cell>
          <cell r="BB95">
            <v>1.3299999999999999E-2</v>
          </cell>
          <cell r="BC95">
            <v>180615</v>
          </cell>
          <cell r="BD95">
            <v>1.35E-2</v>
          </cell>
          <cell r="BE95">
            <v>212051</v>
          </cell>
          <cell r="BF95">
            <v>1.5900000000000001E-2</v>
          </cell>
          <cell r="BG95">
            <v>191223</v>
          </cell>
          <cell r="BH95">
            <v>1.38E-2</v>
          </cell>
          <cell r="BI95">
            <v>182403</v>
          </cell>
          <cell r="BJ95">
            <v>1.2699999999999999E-2</v>
          </cell>
          <cell r="BK95">
            <v>177681</v>
          </cell>
          <cell r="BL95">
            <v>1.21E-2</v>
          </cell>
          <cell r="BM95">
            <v>190779</v>
          </cell>
          <cell r="BN95">
            <v>1.3100000000000001E-2</v>
          </cell>
          <cell r="BO95">
            <v>191776</v>
          </cell>
          <cell r="BP95">
            <v>1.26E-2</v>
          </cell>
          <cell r="BQ95">
            <v>191452</v>
          </cell>
          <cell r="BR95">
            <v>1.21E-2</v>
          </cell>
          <cell r="BS95">
            <v>270769</v>
          </cell>
          <cell r="BT95">
            <v>1.7100000000000001E-2</v>
          </cell>
          <cell r="BU95">
            <v>348541</v>
          </cell>
          <cell r="BV95">
            <v>2.2599999999999999E-2</v>
          </cell>
          <cell r="BW95">
            <v>449887</v>
          </cell>
          <cell r="BX95">
            <v>2.8899999999999999E-2</v>
          </cell>
          <cell r="BY95">
            <v>538022</v>
          </cell>
          <cell r="BZ95">
            <v>3.4700000000000002E-2</v>
          </cell>
          <cell r="CA95">
            <v>539764</v>
          </cell>
          <cell r="CB95">
            <v>3.5400000000000001E-2</v>
          </cell>
          <cell r="CC95">
            <v>560661</v>
          </cell>
          <cell r="CD95">
            <v>3.7499999999999999E-2</v>
          </cell>
          <cell r="CE95">
            <v>559084</v>
          </cell>
          <cell r="CF95">
            <v>3.7199999999999997E-2</v>
          </cell>
          <cell r="CG95">
            <v>562989</v>
          </cell>
          <cell r="CH95">
            <v>3.6700000000000003E-2</v>
          </cell>
          <cell r="CI95">
            <v>529852</v>
          </cell>
          <cell r="CJ95">
            <v>3.4200000000000001E-2</v>
          </cell>
          <cell r="CK95">
            <v>489763</v>
          </cell>
          <cell r="CL95">
            <v>3.1699999999999999E-2</v>
          </cell>
          <cell r="CM95">
            <v>458120</v>
          </cell>
          <cell r="CN95">
            <v>2.8799999999999999E-2</v>
          </cell>
          <cell r="CS95">
            <v>458120</v>
          </cell>
          <cell r="CT95">
            <v>1.46E-2</v>
          </cell>
          <cell r="CU95">
            <v>559084</v>
          </cell>
          <cell r="CV95">
            <v>489763</v>
          </cell>
          <cell r="CW95">
            <v>449887</v>
          </cell>
          <cell r="CX95">
            <v>-100964</v>
          </cell>
          <cell r="CY95">
            <v>-0.18099999999999999</v>
          </cell>
          <cell r="CZ95">
            <v>-31643</v>
          </cell>
          <cell r="DA95">
            <v>109197</v>
          </cell>
          <cell r="DB95">
            <v>0.24299999999999999</v>
          </cell>
        </row>
        <row r="96">
          <cell r="B96" t="str">
            <v>0009M</v>
          </cell>
          <cell r="D96" t="str">
            <v>Gastos por intereses</v>
          </cell>
          <cell r="E96">
            <v>-554033</v>
          </cell>
          <cell r="F96" t="e">
            <v>#DIV/0!</v>
          </cell>
          <cell r="G96">
            <v>-417037</v>
          </cell>
          <cell r="H96" t="e">
            <v>#DIV/0!</v>
          </cell>
          <cell r="I96">
            <v>-76755</v>
          </cell>
          <cell r="J96">
            <v>-8.3999999999999995E-3</v>
          </cell>
          <cell r="K96">
            <v>-69511</v>
          </cell>
          <cell r="L96">
            <v>-7.0000000000000001E-3</v>
          </cell>
          <cell r="M96">
            <v>-59284</v>
          </cell>
          <cell r="N96">
            <v>-5.7999999999999996E-3</v>
          </cell>
          <cell r="O96">
            <v>-56712</v>
          </cell>
          <cell r="P96">
            <v>-5.5999999999999999E-3</v>
          </cell>
          <cell r="Q96">
            <v>-45975</v>
          </cell>
          <cell r="R96">
            <v>-4.5999999999999999E-3</v>
          </cell>
          <cell r="S96">
            <v>-38257</v>
          </cell>
          <cell r="T96">
            <v>-3.8999999999999998E-3</v>
          </cell>
          <cell r="U96">
            <v>-32076</v>
          </cell>
          <cell r="V96">
            <v>-3.2000000000000002E-3</v>
          </cell>
          <cell r="W96">
            <v>-38010</v>
          </cell>
          <cell r="X96">
            <v>-3.8999999999999998E-3</v>
          </cell>
          <cell r="Y96">
            <v>-27383</v>
          </cell>
          <cell r="Z96">
            <v>-2.8E-3</v>
          </cell>
          <cell r="AA96">
            <v>-27408</v>
          </cell>
          <cell r="AB96">
            <v>-2.8E-3</v>
          </cell>
          <cell r="AC96">
            <v>-32610</v>
          </cell>
          <cell r="AD96">
            <v>-3.2000000000000002E-3</v>
          </cell>
          <cell r="AE96">
            <v>-35322</v>
          </cell>
          <cell r="AF96">
            <v>-3.5000000000000001E-3</v>
          </cell>
          <cell r="AG96">
            <v>-30890</v>
          </cell>
          <cell r="AH96">
            <v>-3.0000000000000001E-3</v>
          </cell>
          <cell r="AI96">
            <v>-32574</v>
          </cell>
          <cell r="AJ96">
            <v>-3.0999999999999999E-3</v>
          </cell>
          <cell r="AK96">
            <v>-35450</v>
          </cell>
          <cell r="AL96">
            <v>-3.3E-3</v>
          </cell>
          <cell r="AM96">
            <v>-23736</v>
          </cell>
          <cell r="AN96">
            <v>-2.2000000000000001E-3</v>
          </cell>
          <cell r="AO96">
            <v>-28171</v>
          </cell>
          <cell r="AP96">
            <v>-2.5999999999999999E-3</v>
          </cell>
          <cell r="AQ96">
            <v>-28469</v>
          </cell>
          <cell r="AR96">
            <v>-2.5000000000000001E-3</v>
          </cell>
          <cell r="AS96">
            <v>-28949</v>
          </cell>
          <cell r="AT96">
            <v>-2.5000000000000001E-3</v>
          </cell>
          <cell r="AU96">
            <v>-28908</v>
          </cell>
          <cell r="AV96">
            <v>-2.5000000000000001E-3</v>
          </cell>
          <cell r="AW96">
            <v>-24720</v>
          </cell>
          <cell r="AX96">
            <v>-2.0999999999999999E-3</v>
          </cell>
          <cell r="AY96">
            <v>-24301</v>
          </cell>
          <cell r="AZ96">
            <v>-1.9E-3</v>
          </cell>
          <cell r="BA96">
            <v>-23822</v>
          </cell>
          <cell r="BB96">
            <v>-1.8E-3</v>
          </cell>
          <cell r="BC96">
            <v>-19875</v>
          </cell>
          <cell r="BD96">
            <v>-1.5E-3</v>
          </cell>
          <cell r="BE96">
            <v>-23524</v>
          </cell>
          <cell r="BF96">
            <v>-1.8E-3</v>
          </cell>
          <cell r="BG96">
            <v>-19553</v>
          </cell>
          <cell r="BH96">
            <v>-1.4E-3</v>
          </cell>
          <cell r="BI96">
            <v>-23048</v>
          </cell>
          <cell r="BJ96">
            <v>-1.6000000000000001E-3</v>
          </cell>
          <cell r="BK96">
            <v>-24819</v>
          </cell>
          <cell r="BL96">
            <v>-1.6999999999999999E-3</v>
          </cell>
          <cell r="BM96">
            <v>-29580</v>
          </cell>
          <cell r="BN96">
            <v>-2E-3</v>
          </cell>
          <cell r="BO96">
            <v>-24140</v>
          </cell>
          <cell r="BP96">
            <v>-1.6000000000000001E-3</v>
          </cell>
          <cell r="BQ96">
            <v>-23851</v>
          </cell>
          <cell r="BR96">
            <v>-1.5E-3</v>
          </cell>
          <cell r="BS96">
            <v>-64328</v>
          </cell>
          <cell r="BT96">
            <v>-4.1000000000000003E-3</v>
          </cell>
          <cell r="BU96">
            <v>-140590</v>
          </cell>
          <cell r="BV96">
            <v>-9.1000000000000004E-3</v>
          </cell>
          <cell r="BW96">
            <v>-188665</v>
          </cell>
          <cell r="BX96">
            <v>-1.21E-2</v>
          </cell>
          <cell r="BY96">
            <v>-238461</v>
          </cell>
          <cell r="BZ96">
            <v>-1.54E-2</v>
          </cell>
          <cell r="CA96">
            <v>-244927</v>
          </cell>
          <cell r="CB96">
            <v>-1.6E-2</v>
          </cell>
          <cell r="CC96">
            <v>-255396</v>
          </cell>
          <cell r="CD96">
            <v>-1.7100000000000001E-2</v>
          </cell>
          <cell r="CE96">
            <v>-250372</v>
          </cell>
          <cell r="CF96">
            <v>-1.66E-2</v>
          </cell>
          <cell r="CG96">
            <v>-251344</v>
          </cell>
          <cell r="CH96">
            <v>-1.6400000000000001E-2</v>
          </cell>
          <cell r="CI96">
            <v>-240171</v>
          </cell>
          <cell r="CJ96">
            <v>-1.55E-2</v>
          </cell>
          <cell r="CK96">
            <v>-215655</v>
          </cell>
          <cell r="CL96">
            <v>-1.4E-2</v>
          </cell>
          <cell r="CM96">
            <v>-191574</v>
          </cell>
          <cell r="CN96">
            <v>-1.2E-2</v>
          </cell>
          <cell r="CS96">
            <v>-191574</v>
          </cell>
          <cell r="CT96">
            <v>-6.1000000000000004E-3</v>
          </cell>
          <cell r="CU96">
            <v>-250372</v>
          </cell>
          <cell r="CV96">
            <v>-215655</v>
          </cell>
          <cell r="CW96">
            <v>-188665</v>
          </cell>
          <cell r="CX96">
            <v>58798</v>
          </cell>
          <cell r="CY96">
            <v>-0.23499999999999999</v>
          </cell>
          <cell r="CZ96">
            <v>24081</v>
          </cell>
          <cell r="DA96">
            <v>-61707</v>
          </cell>
          <cell r="DB96">
            <v>0.32700000000000001</v>
          </cell>
        </row>
        <row r="97">
          <cell r="B97" t="str">
            <v>MiM</v>
          </cell>
          <cell r="D97" t="str">
            <v>MARGEN DE INTERESES</v>
          </cell>
          <cell r="E97">
            <v>625695</v>
          </cell>
          <cell r="F97" t="e">
            <v>#DIV/0!</v>
          </cell>
          <cell r="G97">
            <v>528315</v>
          </cell>
          <cell r="H97" t="e">
            <v>#DIV/0!</v>
          </cell>
          <cell r="I97">
            <v>134298</v>
          </cell>
          <cell r="J97">
            <v>1.46E-2</v>
          </cell>
          <cell r="K97">
            <v>136761</v>
          </cell>
          <cell r="L97">
            <v>1.37E-2</v>
          </cell>
          <cell r="M97">
            <v>148730</v>
          </cell>
          <cell r="N97">
            <v>1.44E-2</v>
          </cell>
          <cell r="O97">
            <v>144924</v>
          </cell>
          <cell r="P97">
            <v>1.4200000000000001E-2</v>
          </cell>
          <cell r="Q97">
            <v>141864</v>
          </cell>
          <cell r="R97">
            <v>1.43E-2</v>
          </cell>
          <cell r="S97">
            <v>142883</v>
          </cell>
          <cell r="T97">
            <v>1.4500000000000001E-2</v>
          </cell>
          <cell r="U97">
            <v>135431</v>
          </cell>
          <cell r="V97">
            <v>1.37E-2</v>
          </cell>
          <cell r="W97">
            <v>137520</v>
          </cell>
          <cell r="X97">
            <v>1.4E-2</v>
          </cell>
          <cell r="Y97">
            <v>149380</v>
          </cell>
          <cell r="Z97">
            <v>1.54E-2</v>
          </cell>
          <cell r="AA97">
            <v>143411</v>
          </cell>
          <cell r="AB97">
            <v>1.4500000000000001E-2</v>
          </cell>
          <cell r="AC97">
            <v>129016</v>
          </cell>
          <cell r="AD97">
            <v>1.2800000000000001E-2</v>
          </cell>
          <cell r="AE97">
            <v>126335</v>
          </cell>
          <cell r="AF97">
            <v>1.2500000000000001E-2</v>
          </cell>
          <cell r="AG97">
            <v>150260</v>
          </cell>
          <cell r="AH97">
            <v>1.4800000000000001E-2</v>
          </cell>
          <cell r="AI97">
            <v>143914</v>
          </cell>
          <cell r="AJ97">
            <v>1.3599999999999999E-2</v>
          </cell>
          <cell r="AK97">
            <v>137170</v>
          </cell>
          <cell r="AL97">
            <v>1.2699999999999999E-2</v>
          </cell>
          <cell r="AM97">
            <v>154697</v>
          </cell>
          <cell r="AN97">
            <v>1.41E-2</v>
          </cell>
          <cell r="AO97">
            <v>148118</v>
          </cell>
          <cell r="AP97">
            <v>1.3599999999999999E-2</v>
          </cell>
          <cell r="AQ97">
            <v>145799</v>
          </cell>
          <cell r="AR97">
            <v>1.2999999999999999E-2</v>
          </cell>
          <cell r="AS97">
            <v>143185</v>
          </cell>
          <cell r="AT97">
            <v>1.2500000000000001E-2</v>
          </cell>
          <cell r="AU97">
            <v>152694</v>
          </cell>
          <cell r="AV97">
            <v>1.2999999999999999E-2</v>
          </cell>
          <cell r="AW97">
            <v>147656</v>
          </cell>
          <cell r="AX97">
            <v>1.24E-2</v>
          </cell>
          <cell r="AY97">
            <v>150405</v>
          </cell>
          <cell r="AZ97">
            <v>1.2E-2</v>
          </cell>
          <cell r="BA97">
            <v>151843</v>
          </cell>
          <cell r="BB97">
            <v>1.15E-2</v>
          </cell>
          <cell r="BC97">
            <v>160740</v>
          </cell>
          <cell r="BD97">
            <v>1.2E-2</v>
          </cell>
          <cell r="BE97">
            <v>188527</v>
          </cell>
          <cell r="BF97">
            <v>1.41E-2</v>
          </cell>
          <cell r="BG97">
            <v>171670</v>
          </cell>
          <cell r="BH97">
            <v>1.24E-2</v>
          </cell>
          <cell r="BI97">
            <v>159355</v>
          </cell>
          <cell r="BJ97">
            <v>1.11E-2</v>
          </cell>
          <cell r="BK97">
            <v>152862</v>
          </cell>
          <cell r="BL97">
            <v>1.04E-2</v>
          </cell>
          <cell r="BM97">
            <v>161199</v>
          </cell>
          <cell r="BN97">
            <v>1.11E-2</v>
          </cell>
          <cell r="BO97">
            <v>167636</v>
          </cell>
          <cell r="BP97">
            <v>1.0999999999999999E-2</v>
          </cell>
          <cell r="BQ97">
            <v>167601</v>
          </cell>
          <cell r="BR97">
            <v>1.06E-2</v>
          </cell>
          <cell r="BS97">
            <v>206441</v>
          </cell>
          <cell r="BT97">
            <v>1.2999999999999999E-2</v>
          </cell>
          <cell r="BU97">
            <v>207951</v>
          </cell>
          <cell r="BV97">
            <v>1.35E-2</v>
          </cell>
          <cell r="BW97">
            <v>261222</v>
          </cell>
          <cell r="BX97">
            <v>1.6799999999999999E-2</v>
          </cell>
          <cell r="BY97">
            <v>299561</v>
          </cell>
          <cell r="BZ97">
            <v>1.9300000000000001E-2</v>
          </cell>
          <cell r="CA97">
            <v>294837</v>
          </cell>
          <cell r="CB97">
            <v>1.9300000000000001E-2</v>
          </cell>
          <cell r="CC97">
            <v>305265</v>
          </cell>
          <cell r="CD97">
            <v>2.0400000000000001E-2</v>
          </cell>
          <cell r="CE97">
            <v>308712</v>
          </cell>
          <cell r="CF97">
            <v>2.0500000000000001E-2</v>
          </cell>
          <cell r="CG97">
            <v>311645</v>
          </cell>
          <cell r="CH97">
            <v>2.0299999999999999E-2</v>
          </cell>
          <cell r="CI97">
            <v>289680</v>
          </cell>
          <cell r="CJ97">
            <v>1.8700000000000001E-2</v>
          </cell>
          <cell r="CK97">
            <v>274108</v>
          </cell>
          <cell r="CL97">
            <v>1.78E-2</v>
          </cell>
          <cell r="CM97">
            <v>266546</v>
          </cell>
          <cell r="CN97">
            <v>1.6799999999999999E-2</v>
          </cell>
          <cell r="CS97">
            <v>266546</v>
          </cell>
          <cell r="CT97">
            <v>8.5000000000000006E-3</v>
          </cell>
          <cell r="CU97">
            <v>308712</v>
          </cell>
          <cell r="CV97">
            <v>274108</v>
          </cell>
          <cell r="CW97">
            <v>261222</v>
          </cell>
          <cell r="CX97">
            <v>-42166</v>
          </cell>
          <cell r="CY97">
            <v>-0.13700000000000001</v>
          </cell>
          <cell r="CZ97">
            <v>-7562</v>
          </cell>
          <cell r="DA97">
            <v>47490</v>
          </cell>
          <cell r="DB97">
            <v>0.182</v>
          </cell>
        </row>
        <row r="98">
          <cell r="B98" t="str">
            <v>0016M</v>
          </cell>
          <cell r="D98" t="str">
            <v>Ingresos por dividendos</v>
          </cell>
          <cell r="E98">
            <v>2503</v>
          </cell>
          <cell r="F98" t="e">
            <v>#DIV/0!</v>
          </cell>
          <cell r="G98">
            <v>3358</v>
          </cell>
          <cell r="H98" t="e">
            <v>#DIV/0!</v>
          </cell>
          <cell r="I98">
            <v>122</v>
          </cell>
          <cell r="J98">
            <v>0</v>
          </cell>
          <cell r="K98">
            <v>1343</v>
          </cell>
          <cell r="L98">
            <v>1E-4</v>
          </cell>
          <cell r="M98">
            <v>1969</v>
          </cell>
          <cell r="N98">
            <v>2.0000000000000001E-4</v>
          </cell>
          <cell r="O98">
            <v>78</v>
          </cell>
          <cell r="P98">
            <v>0</v>
          </cell>
          <cell r="Q98">
            <v>197</v>
          </cell>
          <cell r="R98">
            <v>0</v>
          </cell>
          <cell r="S98">
            <v>3778</v>
          </cell>
          <cell r="T98">
            <v>4.0000000000000002E-4</v>
          </cell>
          <cell r="U98">
            <v>192</v>
          </cell>
          <cell r="V98">
            <v>0</v>
          </cell>
          <cell r="W98">
            <v>743</v>
          </cell>
          <cell r="X98">
            <v>1E-4</v>
          </cell>
          <cell r="Y98">
            <v>361</v>
          </cell>
          <cell r="Z98">
            <v>0</v>
          </cell>
          <cell r="AA98">
            <v>1982</v>
          </cell>
          <cell r="AB98">
            <v>2.0000000000000001E-4</v>
          </cell>
          <cell r="AC98">
            <v>3376</v>
          </cell>
          <cell r="AD98">
            <v>2.9999999999999997E-4</v>
          </cell>
          <cell r="AE98">
            <v>2200</v>
          </cell>
          <cell r="AF98">
            <v>2.0000000000000001E-4</v>
          </cell>
          <cell r="AG98">
            <v>243</v>
          </cell>
          <cell r="AH98">
            <v>0</v>
          </cell>
          <cell r="AI98">
            <v>2411</v>
          </cell>
          <cell r="AJ98">
            <v>2.0000000000000001E-4</v>
          </cell>
          <cell r="AK98">
            <v>2738</v>
          </cell>
          <cell r="AL98">
            <v>2.9999999999999997E-4</v>
          </cell>
          <cell r="AM98">
            <v>1230</v>
          </cell>
          <cell r="AN98">
            <v>1E-4</v>
          </cell>
          <cell r="AO98">
            <v>500</v>
          </cell>
          <cell r="AP98">
            <v>0</v>
          </cell>
          <cell r="AQ98">
            <v>2639</v>
          </cell>
          <cell r="AR98">
            <v>2.0000000000000001E-4</v>
          </cell>
          <cell r="AS98">
            <v>2958</v>
          </cell>
          <cell r="AT98">
            <v>2.9999999999999997E-4</v>
          </cell>
          <cell r="AU98">
            <v>2608</v>
          </cell>
          <cell r="AV98">
            <v>2.0000000000000001E-4</v>
          </cell>
          <cell r="AW98">
            <v>855</v>
          </cell>
          <cell r="AX98">
            <v>1E-4</v>
          </cell>
          <cell r="AY98">
            <v>1960</v>
          </cell>
          <cell r="AZ98">
            <v>2.0000000000000001E-4</v>
          </cell>
          <cell r="BA98">
            <v>3107</v>
          </cell>
          <cell r="BB98">
            <v>2.0000000000000001E-4</v>
          </cell>
          <cell r="BC98">
            <v>2956</v>
          </cell>
          <cell r="BD98">
            <v>2.0000000000000001E-4</v>
          </cell>
          <cell r="BE98">
            <v>463</v>
          </cell>
          <cell r="BF98">
            <v>0</v>
          </cell>
          <cell r="BG98">
            <v>542</v>
          </cell>
          <cell r="BH98">
            <v>0</v>
          </cell>
          <cell r="BI98">
            <v>1665</v>
          </cell>
          <cell r="BJ98">
            <v>1E-4</v>
          </cell>
          <cell r="BK98">
            <v>1255</v>
          </cell>
          <cell r="BL98">
            <v>1E-4</v>
          </cell>
          <cell r="BM98">
            <v>856</v>
          </cell>
          <cell r="BN98">
            <v>1E-4</v>
          </cell>
          <cell r="BO98">
            <v>1332</v>
          </cell>
          <cell r="BP98">
            <v>1E-4</v>
          </cell>
          <cell r="BQ98">
            <v>930</v>
          </cell>
          <cell r="BR98">
            <v>1E-4</v>
          </cell>
          <cell r="BS98">
            <v>661</v>
          </cell>
          <cell r="BT98">
            <v>0</v>
          </cell>
          <cell r="BU98">
            <v>912</v>
          </cell>
          <cell r="BV98">
            <v>1E-4</v>
          </cell>
          <cell r="BW98">
            <v>1163</v>
          </cell>
          <cell r="BX98">
            <v>1E-4</v>
          </cell>
          <cell r="BY98">
            <v>1417</v>
          </cell>
          <cell r="BZ98">
            <v>1E-4</v>
          </cell>
          <cell r="CA98">
            <v>1232</v>
          </cell>
          <cell r="CB98">
            <v>1E-4</v>
          </cell>
          <cell r="CC98">
            <v>923</v>
          </cell>
          <cell r="CD98">
            <v>1E-4</v>
          </cell>
          <cell r="CE98">
            <v>1812</v>
          </cell>
          <cell r="CF98">
            <v>1E-4</v>
          </cell>
          <cell r="CG98">
            <v>1359</v>
          </cell>
          <cell r="CH98">
            <v>1E-4</v>
          </cell>
          <cell r="CI98">
            <v>1395</v>
          </cell>
          <cell r="CJ98">
            <v>1E-4</v>
          </cell>
          <cell r="CK98">
            <v>2125</v>
          </cell>
          <cell r="CL98">
            <v>1E-4</v>
          </cell>
          <cell r="CM98">
            <v>2091</v>
          </cell>
          <cell r="CN98">
            <v>1E-4</v>
          </cell>
          <cell r="CS98">
            <v>2091</v>
          </cell>
          <cell r="CT98">
            <v>1E-4</v>
          </cell>
          <cell r="CU98">
            <v>1812</v>
          </cell>
          <cell r="CV98">
            <v>2125</v>
          </cell>
          <cell r="CW98">
            <v>1163</v>
          </cell>
          <cell r="CX98">
            <v>279</v>
          </cell>
          <cell r="CY98">
            <v>0.154</v>
          </cell>
          <cell r="CZ98">
            <v>-34</v>
          </cell>
          <cell r="DA98">
            <v>649</v>
          </cell>
          <cell r="DB98">
            <v>0.55800000000000005</v>
          </cell>
        </row>
        <row r="99">
          <cell r="B99" t="str">
            <v>COMNETM</v>
          </cell>
          <cell r="D99" t="str">
            <v>Comisiones netas</v>
          </cell>
          <cell r="E99">
            <v>269887</v>
          </cell>
          <cell r="F99" t="e">
            <v>#DIV/0!</v>
          </cell>
          <cell r="G99">
            <v>282166</v>
          </cell>
          <cell r="H99" t="e">
            <v>#DIV/0!</v>
          </cell>
          <cell r="I99">
            <v>63952</v>
          </cell>
          <cell r="J99">
            <v>7.0000000000000001E-3</v>
          </cell>
          <cell r="K99">
            <v>68355</v>
          </cell>
          <cell r="L99">
            <v>6.8999999999999999E-3</v>
          </cell>
          <cell r="M99">
            <v>64519</v>
          </cell>
          <cell r="N99">
            <v>6.3E-3</v>
          </cell>
          <cell r="O99">
            <v>66128</v>
          </cell>
          <cell r="P99">
            <v>6.4999999999999997E-3</v>
          </cell>
          <cell r="Q99">
            <v>62458</v>
          </cell>
          <cell r="R99">
            <v>6.3E-3</v>
          </cell>
          <cell r="S99">
            <v>65214</v>
          </cell>
          <cell r="T99">
            <v>6.6E-3</v>
          </cell>
          <cell r="U99">
            <v>63243</v>
          </cell>
          <cell r="V99">
            <v>6.4000000000000003E-3</v>
          </cell>
          <cell r="W99">
            <v>70536</v>
          </cell>
          <cell r="X99">
            <v>7.1999999999999998E-3</v>
          </cell>
          <cell r="Y99">
            <v>61566</v>
          </cell>
          <cell r="Z99">
            <v>6.3E-3</v>
          </cell>
          <cell r="AA99">
            <v>69026</v>
          </cell>
          <cell r="AB99">
            <v>7.0000000000000001E-3</v>
          </cell>
          <cell r="AC99">
            <v>64634</v>
          </cell>
          <cell r="AD99">
            <v>6.4000000000000003E-3</v>
          </cell>
          <cell r="AE99">
            <v>71867</v>
          </cell>
          <cell r="AF99">
            <v>7.1000000000000004E-3</v>
          </cell>
          <cell r="AG99">
            <v>66679</v>
          </cell>
          <cell r="AH99">
            <v>6.6E-3</v>
          </cell>
          <cell r="AI99">
            <v>65852</v>
          </cell>
          <cell r="AJ99">
            <v>6.1999999999999998E-3</v>
          </cell>
          <cell r="AK99">
            <v>63534</v>
          </cell>
          <cell r="AL99">
            <v>5.8999999999999999E-3</v>
          </cell>
          <cell r="AM99">
            <v>65627</v>
          </cell>
          <cell r="AN99">
            <v>6.0000000000000001E-3</v>
          </cell>
          <cell r="AO99">
            <v>61051</v>
          </cell>
          <cell r="AP99">
            <v>5.5999999999999999E-3</v>
          </cell>
          <cell r="AQ99">
            <v>61097</v>
          </cell>
          <cell r="AR99">
            <v>5.4999999999999997E-3</v>
          </cell>
          <cell r="AS99">
            <v>60876</v>
          </cell>
          <cell r="AT99">
            <v>5.3E-3</v>
          </cell>
          <cell r="AU99">
            <v>62236</v>
          </cell>
          <cell r="AV99">
            <v>5.3E-3</v>
          </cell>
          <cell r="AW99">
            <v>63322</v>
          </cell>
          <cell r="AX99">
            <v>5.3E-3</v>
          </cell>
          <cell r="AY99">
            <v>51388</v>
          </cell>
          <cell r="AZ99">
            <v>4.1000000000000003E-3</v>
          </cell>
          <cell r="BA99">
            <v>54825</v>
          </cell>
          <cell r="BB99">
            <v>4.1000000000000003E-3</v>
          </cell>
          <cell r="BC99">
            <v>55449</v>
          </cell>
          <cell r="BD99">
            <v>4.1999999999999997E-3</v>
          </cell>
          <cell r="BE99">
            <v>54368</v>
          </cell>
          <cell r="BF99">
            <v>4.1000000000000003E-3</v>
          </cell>
          <cell r="BG99">
            <v>54948</v>
          </cell>
          <cell r="BH99">
            <v>4.0000000000000001E-3</v>
          </cell>
          <cell r="BI99">
            <v>56573</v>
          </cell>
          <cell r="BJ99">
            <v>3.8999999999999998E-3</v>
          </cell>
          <cell r="BK99">
            <v>58712</v>
          </cell>
          <cell r="BL99">
            <v>4.0000000000000001E-3</v>
          </cell>
          <cell r="BM99">
            <v>67277</v>
          </cell>
          <cell r="BN99">
            <v>4.5999999999999999E-3</v>
          </cell>
          <cell r="BO99">
            <v>67626</v>
          </cell>
          <cell r="BP99">
            <v>4.4000000000000003E-3</v>
          </cell>
          <cell r="BQ99">
            <v>63495</v>
          </cell>
          <cell r="BR99">
            <v>4.0000000000000001E-3</v>
          </cell>
          <cell r="BS99">
            <v>65613</v>
          </cell>
          <cell r="BT99">
            <v>4.1000000000000003E-3</v>
          </cell>
          <cell r="BU99">
            <v>70101</v>
          </cell>
          <cell r="BV99">
            <v>4.4999999999999997E-3</v>
          </cell>
          <cell r="BW99">
            <v>65736</v>
          </cell>
          <cell r="BX99">
            <v>4.1999999999999997E-3</v>
          </cell>
          <cell r="BY99">
            <v>65909</v>
          </cell>
          <cell r="BZ99">
            <v>4.3E-3</v>
          </cell>
          <cell r="CA99">
            <v>69732</v>
          </cell>
          <cell r="CB99">
            <v>4.5999999999999999E-3</v>
          </cell>
          <cell r="CC99">
            <v>68053</v>
          </cell>
          <cell r="CD99">
            <v>4.5999999999999999E-3</v>
          </cell>
          <cell r="CE99">
            <v>82144</v>
          </cell>
          <cell r="CF99">
            <v>5.4999999999999997E-3</v>
          </cell>
          <cell r="CG99">
            <v>80294</v>
          </cell>
          <cell r="CH99">
            <v>5.1999999999999998E-3</v>
          </cell>
          <cell r="CI99">
            <v>77647</v>
          </cell>
          <cell r="CJ99">
            <v>5.0000000000000001E-3</v>
          </cell>
          <cell r="CK99">
            <v>85429</v>
          </cell>
          <cell r="CL99">
            <v>5.4999999999999997E-3</v>
          </cell>
          <cell r="CM99">
            <v>82516</v>
          </cell>
          <cell r="CN99">
            <v>5.1999999999999998E-3</v>
          </cell>
          <cell r="CS99">
            <v>82516</v>
          </cell>
          <cell r="CT99">
            <v>2.5999999999999999E-3</v>
          </cell>
          <cell r="CU99">
            <v>82144</v>
          </cell>
          <cell r="CV99">
            <v>85429</v>
          </cell>
          <cell r="CW99">
            <v>65736</v>
          </cell>
          <cell r="CX99">
            <v>372</v>
          </cell>
          <cell r="CY99">
            <v>5.0000000000000001E-3</v>
          </cell>
          <cell r="CZ99">
            <v>-2913</v>
          </cell>
          <cell r="DA99">
            <v>16408</v>
          </cell>
          <cell r="DB99">
            <v>0.25</v>
          </cell>
        </row>
        <row r="100">
          <cell r="B100" t="str">
            <v>0020M</v>
          </cell>
          <cell r="D100" t="str">
            <v>Ingresos por comisiones</v>
          </cell>
          <cell r="E100">
            <v>295477</v>
          </cell>
          <cell r="F100" t="e">
            <v>#DIV/0!</v>
          </cell>
          <cell r="G100">
            <v>305847</v>
          </cell>
          <cell r="H100" t="e">
            <v>#DIV/0!</v>
          </cell>
          <cell r="I100">
            <v>66893</v>
          </cell>
          <cell r="J100">
            <v>7.3000000000000001E-3</v>
          </cell>
          <cell r="K100">
            <v>71949</v>
          </cell>
          <cell r="L100">
            <v>7.1999999999999998E-3</v>
          </cell>
          <cell r="M100">
            <v>68278</v>
          </cell>
          <cell r="N100">
            <v>6.6E-3</v>
          </cell>
          <cell r="O100">
            <v>70620</v>
          </cell>
          <cell r="P100">
            <v>6.8999999999999999E-3</v>
          </cell>
          <cell r="Q100">
            <v>65874</v>
          </cell>
          <cell r="R100">
            <v>6.6E-3</v>
          </cell>
          <cell r="S100">
            <v>69236</v>
          </cell>
          <cell r="T100">
            <v>7.0000000000000001E-3</v>
          </cell>
          <cell r="U100">
            <v>68859</v>
          </cell>
          <cell r="V100">
            <v>6.8999999999999999E-3</v>
          </cell>
          <cell r="W100">
            <v>74727</v>
          </cell>
          <cell r="X100">
            <v>7.6E-3</v>
          </cell>
          <cell r="Y100">
            <v>66485</v>
          </cell>
          <cell r="Z100">
            <v>6.7999999999999996E-3</v>
          </cell>
          <cell r="AA100">
            <v>74621</v>
          </cell>
          <cell r="AB100">
            <v>7.4999999999999997E-3</v>
          </cell>
          <cell r="AC100">
            <v>69544</v>
          </cell>
          <cell r="AD100">
            <v>6.8999999999999999E-3</v>
          </cell>
          <cell r="AE100">
            <v>79689</v>
          </cell>
          <cell r="AF100">
            <v>7.9000000000000008E-3</v>
          </cell>
          <cell r="AG100">
            <v>70117</v>
          </cell>
          <cell r="AH100">
            <v>6.8999999999999999E-3</v>
          </cell>
          <cell r="AI100">
            <v>73171</v>
          </cell>
          <cell r="AJ100">
            <v>6.8999999999999999E-3</v>
          </cell>
          <cell r="AK100">
            <v>69212</v>
          </cell>
          <cell r="AL100">
            <v>6.4000000000000003E-3</v>
          </cell>
          <cell r="AM100">
            <v>73652</v>
          </cell>
          <cell r="AN100">
            <v>6.7000000000000002E-3</v>
          </cell>
          <cell r="AO100">
            <v>67409</v>
          </cell>
          <cell r="AP100">
            <v>6.1999999999999998E-3</v>
          </cell>
          <cell r="AQ100">
            <v>68925</v>
          </cell>
          <cell r="AR100">
            <v>6.1999999999999998E-3</v>
          </cell>
          <cell r="AS100">
            <v>68671</v>
          </cell>
          <cell r="AT100">
            <v>6.0000000000000001E-3</v>
          </cell>
          <cell r="AU100">
            <v>70448</v>
          </cell>
          <cell r="AV100">
            <v>6.0000000000000001E-3</v>
          </cell>
          <cell r="AW100">
            <v>69966</v>
          </cell>
          <cell r="AX100">
            <v>5.8999999999999999E-3</v>
          </cell>
          <cell r="AY100">
            <v>58514</v>
          </cell>
          <cell r="AZ100">
            <v>4.7000000000000002E-3</v>
          </cell>
          <cell r="BA100">
            <v>64673</v>
          </cell>
          <cell r="BB100">
            <v>4.8999999999999998E-3</v>
          </cell>
          <cell r="BC100">
            <v>66464</v>
          </cell>
          <cell r="BD100">
            <v>5.0000000000000001E-3</v>
          </cell>
          <cell r="BE100">
            <v>63469</v>
          </cell>
          <cell r="BF100">
            <v>4.7000000000000002E-3</v>
          </cell>
          <cell r="BG100">
            <v>64448</v>
          </cell>
          <cell r="BH100">
            <v>4.7000000000000002E-3</v>
          </cell>
          <cell r="BI100">
            <v>68358</v>
          </cell>
          <cell r="BJ100">
            <v>4.7999999999999996E-3</v>
          </cell>
          <cell r="BK100">
            <v>72259</v>
          </cell>
          <cell r="BL100">
            <v>4.8999999999999998E-3</v>
          </cell>
          <cell r="BM100">
            <v>78259</v>
          </cell>
          <cell r="BN100">
            <v>5.4000000000000003E-3</v>
          </cell>
          <cell r="BO100">
            <v>80277</v>
          </cell>
          <cell r="BP100">
            <v>5.3E-3</v>
          </cell>
          <cell r="BQ100">
            <v>75640</v>
          </cell>
          <cell r="BR100">
            <v>4.7999999999999996E-3</v>
          </cell>
          <cell r="BS100">
            <v>79775</v>
          </cell>
          <cell r="BT100">
            <v>5.0000000000000001E-3</v>
          </cell>
          <cell r="BU100">
            <v>81763</v>
          </cell>
          <cell r="BV100">
            <v>5.3E-3</v>
          </cell>
          <cell r="BW100">
            <v>77644</v>
          </cell>
          <cell r="BX100">
            <v>5.0000000000000001E-3</v>
          </cell>
          <cell r="BY100">
            <v>78718</v>
          </cell>
          <cell r="BZ100">
            <v>5.1000000000000004E-3</v>
          </cell>
          <cell r="CA100">
            <v>82999</v>
          </cell>
          <cell r="CB100">
            <v>5.4000000000000003E-3</v>
          </cell>
          <cell r="CC100">
            <v>77754</v>
          </cell>
          <cell r="CD100">
            <v>5.1999999999999998E-3</v>
          </cell>
          <cell r="CE100">
            <v>92530</v>
          </cell>
          <cell r="CF100">
            <v>6.1000000000000004E-3</v>
          </cell>
          <cell r="CG100">
            <v>91374</v>
          </cell>
          <cell r="CH100">
            <v>6.0000000000000001E-3</v>
          </cell>
          <cell r="CI100">
            <v>91224</v>
          </cell>
          <cell r="CJ100">
            <v>5.8999999999999999E-3</v>
          </cell>
          <cell r="CK100">
            <v>95976</v>
          </cell>
          <cell r="CL100">
            <v>6.1999999999999998E-3</v>
          </cell>
          <cell r="CM100">
            <v>93813</v>
          </cell>
          <cell r="CN100">
            <v>5.8999999999999999E-3</v>
          </cell>
          <cell r="CS100">
            <v>93813</v>
          </cell>
          <cell r="CT100">
            <v>3.0000000000000001E-3</v>
          </cell>
          <cell r="CU100">
            <v>92530</v>
          </cell>
          <cell r="CV100">
            <v>95976</v>
          </cell>
          <cell r="CW100">
            <v>77644</v>
          </cell>
          <cell r="CX100">
            <v>1283</v>
          </cell>
          <cell r="CY100">
            <v>1.4E-2</v>
          </cell>
          <cell r="CZ100">
            <v>-2163</v>
          </cell>
          <cell r="DA100">
            <v>14886</v>
          </cell>
          <cell r="DB100">
            <v>0.192</v>
          </cell>
        </row>
        <row r="101">
          <cell r="B101" t="str">
            <v>0021M</v>
          </cell>
          <cell r="D101" t="str">
            <v>Gastos por comisiones</v>
          </cell>
          <cell r="E101">
            <v>-25590</v>
          </cell>
          <cell r="F101" t="e">
            <v>#DIV/0!</v>
          </cell>
          <cell r="G101">
            <v>-23681</v>
          </cell>
          <cell r="H101" t="e">
            <v>#DIV/0!</v>
          </cell>
          <cell r="I101">
            <v>-2941</v>
          </cell>
          <cell r="J101">
            <v>-2.9999999999999997E-4</v>
          </cell>
          <cell r="K101">
            <v>-3594</v>
          </cell>
          <cell r="L101">
            <v>-4.0000000000000002E-4</v>
          </cell>
          <cell r="M101">
            <v>-3759</v>
          </cell>
          <cell r="N101">
            <v>-4.0000000000000002E-4</v>
          </cell>
          <cell r="O101">
            <v>-4492</v>
          </cell>
          <cell r="P101">
            <v>-4.0000000000000002E-4</v>
          </cell>
          <cell r="Q101">
            <v>-3416</v>
          </cell>
          <cell r="R101">
            <v>-2.9999999999999997E-4</v>
          </cell>
          <cell r="S101">
            <v>-4022</v>
          </cell>
          <cell r="T101">
            <v>-4.0000000000000002E-4</v>
          </cell>
          <cell r="U101">
            <v>-5616</v>
          </cell>
          <cell r="V101">
            <v>-5.9999999999999995E-4</v>
          </cell>
          <cell r="W101">
            <v>-4191</v>
          </cell>
          <cell r="X101">
            <v>-4.0000000000000002E-4</v>
          </cell>
          <cell r="Y101">
            <v>-4920</v>
          </cell>
          <cell r="Z101">
            <v>-5.0000000000000001E-4</v>
          </cell>
          <cell r="AA101">
            <v>-5595</v>
          </cell>
          <cell r="AB101">
            <v>-5.9999999999999995E-4</v>
          </cell>
          <cell r="AC101">
            <v>-4909</v>
          </cell>
          <cell r="AD101">
            <v>-5.0000000000000001E-4</v>
          </cell>
          <cell r="AE101">
            <v>-7822</v>
          </cell>
          <cell r="AF101">
            <v>-8.0000000000000004E-4</v>
          </cell>
          <cell r="AG101">
            <v>-3438</v>
          </cell>
          <cell r="AH101">
            <v>-2.9999999999999997E-4</v>
          </cell>
          <cell r="AI101">
            <v>-7319</v>
          </cell>
          <cell r="AJ101">
            <v>-6.9999999999999999E-4</v>
          </cell>
          <cell r="AK101">
            <v>-5678</v>
          </cell>
          <cell r="AL101">
            <v>-5.0000000000000001E-4</v>
          </cell>
          <cell r="AM101">
            <v>-8025</v>
          </cell>
          <cell r="AN101">
            <v>-6.9999999999999999E-4</v>
          </cell>
          <cell r="AO101">
            <v>-6358</v>
          </cell>
          <cell r="AP101">
            <v>-5.9999999999999995E-4</v>
          </cell>
          <cell r="AQ101">
            <v>-7828</v>
          </cell>
          <cell r="AR101">
            <v>-6.9999999999999999E-4</v>
          </cell>
          <cell r="AS101">
            <v>-7795</v>
          </cell>
          <cell r="AT101">
            <v>-6.9999999999999999E-4</v>
          </cell>
          <cell r="AU101">
            <v>-8212</v>
          </cell>
          <cell r="AV101">
            <v>-6.9999999999999999E-4</v>
          </cell>
          <cell r="AW101">
            <v>-6644</v>
          </cell>
          <cell r="AX101">
            <v>-5.9999999999999995E-4</v>
          </cell>
          <cell r="AY101">
            <v>-7126</v>
          </cell>
          <cell r="AZ101">
            <v>-5.9999999999999995E-4</v>
          </cell>
          <cell r="BA101">
            <v>-9847</v>
          </cell>
          <cell r="BB101">
            <v>-6.9999999999999999E-4</v>
          </cell>
          <cell r="BC101">
            <v>-11015</v>
          </cell>
          <cell r="BD101">
            <v>-8.0000000000000004E-4</v>
          </cell>
          <cell r="BE101">
            <v>-9101</v>
          </cell>
          <cell r="BF101">
            <v>-6.9999999999999999E-4</v>
          </cell>
          <cell r="BG101">
            <v>-9499</v>
          </cell>
          <cell r="BH101">
            <v>-6.9999999999999999E-4</v>
          </cell>
          <cell r="BI101">
            <v>-11785</v>
          </cell>
          <cell r="BJ101">
            <v>-8.0000000000000004E-4</v>
          </cell>
          <cell r="BK101">
            <v>-13547</v>
          </cell>
          <cell r="BL101">
            <v>-8.9999999999999998E-4</v>
          </cell>
          <cell r="BM101">
            <v>-10982</v>
          </cell>
          <cell r="BN101">
            <v>-8.0000000000000004E-4</v>
          </cell>
          <cell r="BO101">
            <v>-12650</v>
          </cell>
          <cell r="BP101">
            <v>-8.0000000000000004E-4</v>
          </cell>
          <cell r="BQ101">
            <v>-12146</v>
          </cell>
          <cell r="BR101">
            <v>-8.0000000000000004E-4</v>
          </cell>
          <cell r="BS101">
            <v>-14161</v>
          </cell>
          <cell r="BT101">
            <v>-8.9999999999999998E-4</v>
          </cell>
          <cell r="BU101">
            <v>-11662</v>
          </cell>
          <cell r="BV101">
            <v>-8.0000000000000004E-4</v>
          </cell>
          <cell r="BW101">
            <v>-11907</v>
          </cell>
          <cell r="BX101">
            <v>-8.0000000000000004E-4</v>
          </cell>
          <cell r="BY101">
            <v>-12809</v>
          </cell>
          <cell r="BZ101">
            <v>-8.0000000000000004E-4</v>
          </cell>
          <cell r="CA101">
            <v>-13267</v>
          </cell>
          <cell r="CB101">
            <v>-8.9999999999999998E-4</v>
          </cell>
          <cell r="CC101">
            <v>-9701</v>
          </cell>
          <cell r="CD101">
            <v>-5.9999999999999995E-4</v>
          </cell>
          <cell r="CE101">
            <v>-10386</v>
          </cell>
          <cell r="CF101">
            <v>-6.9999999999999999E-4</v>
          </cell>
          <cell r="CG101">
            <v>-11079</v>
          </cell>
          <cell r="CH101">
            <v>-6.9999999999999999E-4</v>
          </cell>
          <cell r="CI101">
            <v>-13577</v>
          </cell>
          <cell r="CJ101">
            <v>-8.9999999999999998E-4</v>
          </cell>
          <cell r="CK101">
            <v>-10547</v>
          </cell>
          <cell r="CL101">
            <v>-6.9999999999999999E-4</v>
          </cell>
          <cell r="CM101">
            <v>-11298</v>
          </cell>
          <cell r="CN101">
            <v>-6.9999999999999999E-4</v>
          </cell>
          <cell r="CS101">
            <v>-11298</v>
          </cell>
          <cell r="CT101">
            <v>-4.0000000000000002E-4</v>
          </cell>
          <cell r="CU101">
            <v>-10386</v>
          </cell>
          <cell r="CV101">
            <v>-10547</v>
          </cell>
          <cell r="CW101">
            <v>-11907</v>
          </cell>
          <cell r="CX101">
            <v>-912</v>
          </cell>
          <cell r="CY101">
            <v>8.7999999999999995E-2</v>
          </cell>
          <cell r="CZ101">
            <v>-751</v>
          </cell>
          <cell r="DA101">
            <v>1521</v>
          </cell>
          <cell r="DB101">
            <v>-0.128</v>
          </cell>
        </row>
        <row r="102">
          <cell r="B102" t="str">
            <v>0033M</v>
          </cell>
          <cell r="D102" t="str">
            <v>Diferencias de cambio</v>
          </cell>
          <cell r="E102">
            <v>1795</v>
          </cell>
          <cell r="F102" t="e">
            <v>#DIV/0!</v>
          </cell>
          <cell r="G102">
            <v>2341</v>
          </cell>
          <cell r="H102" t="e">
            <v>#DIV/0!</v>
          </cell>
          <cell r="I102">
            <v>1643</v>
          </cell>
          <cell r="J102">
            <v>2.0000000000000001E-4</v>
          </cell>
          <cell r="K102">
            <v>630</v>
          </cell>
          <cell r="L102">
            <v>1E-4</v>
          </cell>
          <cell r="M102">
            <v>636</v>
          </cell>
          <cell r="N102">
            <v>1E-4</v>
          </cell>
          <cell r="O102">
            <v>843</v>
          </cell>
          <cell r="P102">
            <v>1E-4</v>
          </cell>
          <cell r="Q102">
            <v>484</v>
          </cell>
          <cell r="R102">
            <v>0</v>
          </cell>
          <cell r="S102">
            <v>739</v>
          </cell>
          <cell r="T102">
            <v>1E-4</v>
          </cell>
          <cell r="U102">
            <v>580</v>
          </cell>
          <cell r="V102">
            <v>1E-4</v>
          </cell>
          <cell r="W102">
            <v>961</v>
          </cell>
          <cell r="X102">
            <v>1E-4</v>
          </cell>
          <cell r="Y102">
            <v>849</v>
          </cell>
          <cell r="Z102">
            <v>1E-4</v>
          </cell>
          <cell r="AA102">
            <v>161</v>
          </cell>
          <cell r="AB102">
            <v>0</v>
          </cell>
          <cell r="AC102">
            <v>742</v>
          </cell>
          <cell r="AD102">
            <v>1E-4</v>
          </cell>
          <cell r="AE102">
            <v>372</v>
          </cell>
          <cell r="AF102">
            <v>0</v>
          </cell>
          <cell r="AG102">
            <v>492</v>
          </cell>
          <cell r="AH102">
            <v>0</v>
          </cell>
          <cell r="AI102">
            <v>276</v>
          </cell>
          <cell r="AJ102">
            <v>0</v>
          </cell>
          <cell r="AK102">
            <v>534</v>
          </cell>
          <cell r="AL102">
            <v>0</v>
          </cell>
          <cell r="AM102">
            <v>233</v>
          </cell>
          <cell r="AN102">
            <v>0</v>
          </cell>
          <cell r="AO102">
            <v>959</v>
          </cell>
          <cell r="AP102">
            <v>1E-4</v>
          </cell>
          <cell r="AQ102">
            <v>185</v>
          </cell>
          <cell r="AR102">
            <v>0</v>
          </cell>
          <cell r="AS102">
            <v>654</v>
          </cell>
          <cell r="AT102">
            <v>1E-4</v>
          </cell>
          <cell r="AU102">
            <v>1362</v>
          </cell>
          <cell r="AV102">
            <v>1E-4</v>
          </cell>
          <cell r="AW102">
            <v>-243</v>
          </cell>
          <cell r="AX102">
            <v>0</v>
          </cell>
          <cell r="AY102">
            <v>662</v>
          </cell>
          <cell r="AZ102">
            <v>1E-4</v>
          </cell>
          <cell r="BA102">
            <v>656</v>
          </cell>
          <cell r="BB102">
            <v>0</v>
          </cell>
          <cell r="BC102">
            <v>456</v>
          </cell>
          <cell r="BD102">
            <v>0</v>
          </cell>
          <cell r="BE102">
            <v>883</v>
          </cell>
          <cell r="BF102">
            <v>1E-4</v>
          </cell>
          <cell r="BG102">
            <v>612</v>
          </cell>
          <cell r="BH102">
            <v>0</v>
          </cell>
          <cell r="BI102">
            <v>869</v>
          </cell>
          <cell r="BJ102">
            <v>1E-4</v>
          </cell>
          <cell r="BK102">
            <v>1453</v>
          </cell>
          <cell r="BL102">
            <v>1E-4</v>
          </cell>
          <cell r="BM102">
            <v>1033</v>
          </cell>
          <cell r="BN102">
            <v>1E-4</v>
          </cell>
          <cell r="BO102">
            <v>2597</v>
          </cell>
          <cell r="BP102">
            <v>2.0000000000000001E-4</v>
          </cell>
          <cell r="BQ102">
            <v>5225</v>
          </cell>
          <cell r="BR102">
            <v>2.9999999999999997E-4</v>
          </cell>
          <cell r="BS102">
            <v>-2388</v>
          </cell>
          <cell r="BT102">
            <v>-2.0000000000000001E-4</v>
          </cell>
          <cell r="BU102">
            <v>888</v>
          </cell>
          <cell r="BV102">
            <v>1E-4</v>
          </cell>
          <cell r="BW102">
            <v>-383</v>
          </cell>
          <cell r="BX102">
            <v>0</v>
          </cell>
          <cell r="BY102">
            <v>304</v>
          </cell>
          <cell r="BZ102">
            <v>0</v>
          </cell>
          <cell r="CA102">
            <v>351</v>
          </cell>
          <cell r="CB102">
            <v>0</v>
          </cell>
          <cell r="CC102">
            <v>184</v>
          </cell>
          <cell r="CD102">
            <v>0</v>
          </cell>
          <cell r="CE102">
            <v>735</v>
          </cell>
          <cell r="CF102">
            <v>0</v>
          </cell>
          <cell r="CG102">
            <v>456</v>
          </cell>
          <cell r="CH102">
            <v>0</v>
          </cell>
          <cell r="CI102">
            <v>449</v>
          </cell>
          <cell r="CJ102">
            <v>0</v>
          </cell>
          <cell r="CK102">
            <v>163</v>
          </cell>
          <cell r="CL102">
            <v>0</v>
          </cell>
          <cell r="CM102">
            <v>2031</v>
          </cell>
          <cell r="CN102">
            <v>1E-4</v>
          </cell>
          <cell r="CS102">
            <v>2031</v>
          </cell>
          <cell r="CT102">
            <v>1E-4</v>
          </cell>
          <cell r="CU102">
            <v>735</v>
          </cell>
          <cell r="CV102">
            <v>163</v>
          </cell>
          <cell r="CW102">
            <v>-383</v>
          </cell>
          <cell r="CX102">
            <v>1296</v>
          </cell>
          <cell r="CY102">
            <v>1.7629999999999999</v>
          </cell>
          <cell r="CZ102">
            <v>1868</v>
          </cell>
          <cell r="DA102">
            <v>1118</v>
          </cell>
          <cell r="DB102">
            <v>-2.919</v>
          </cell>
        </row>
        <row r="103">
          <cell r="B103" t="str">
            <v>0165M</v>
          </cell>
          <cell r="D103" t="str">
            <v>Resultados entidades valoradas por el metodo de la participación</v>
          </cell>
          <cell r="E103">
            <v>9386</v>
          </cell>
          <cell r="F103" t="e">
            <v>#DIV/0!</v>
          </cell>
          <cell r="G103">
            <v>14332</v>
          </cell>
          <cell r="H103" t="e">
            <v>#DIV/0!</v>
          </cell>
          <cell r="I103">
            <v>3491</v>
          </cell>
          <cell r="J103">
            <v>4.0000000000000002E-4</v>
          </cell>
          <cell r="K103">
            <v>4519</v>
          </cell>
          <cell r="L103">
            <v>5.0000000000000001E-4</v>
          </cell>
          <cell r="M103">
            <v>5004</v>
          </cell>
          <cell r="N103">
            <v>5.0000000000000001E-4</v>
          </cell>
          <cell r="O103">
            <v>4234</v>
          </cell>
          <cell r="P103">
            <v>4.0000000000000002E-4</v>
          </cell>
          <cell r="Q103">
            <v>4517</v>
          </cell>
          <cell r="R103">
            <v>5.0000000000000001E-4</v>
          </cell>
          <cell r="S103">
            <v>3630</v>
          </cell>
          <cell r="T103">
            <v>4.0000000000000002E-4</v>
          </cell>
          <cell r="U103">
            <v>3413</v>
          </cell>
          <cell r="V103">
            <v>2.9999999999999997E-4</v>
          </cell>
          <cell r="W103">
            <v>4207</v>
          </cell>
          <cell r="X103">
            <v>4.0000000000000002E-4</v>
          </cell>
          <cell r="Y103">
            <v>4416</v>
          </cell>
          <cell r="Z103">
            <v>5.0000000000000001E-4</v>
          </cell>
          <cell r="AA103">
            <v>6007</v>
          </cell>
          <cell r="AB103">
            <v>5.9999999999999995E-4</v>
          </cell>
          <cell r="AC103">
            <v>6102</v>
          </cell>
          <cell r="AD103">
            <v>5.9999999999999995E-4</v>
          </cell>
          <cell r="AE103">
            <v>6576</v>
          </cell>
          <cell r="AF103">
            <v>5.9999999999999995E-4</v>
          </cell>
          <cell r="AG103">
            <v>6959</v>
          </cell>
          <cell r="AH103">
            <v>6.9999999999999999E-4</v>
          </cell>
          <cell r="AI103">
            <v>6636</v>
          </cell>
          <cell r="AJ103">
            <v>5.9999999999999995E-4</v>
          </cell>
          <cell r="AK103">
            <v>7874</v>
          </cell>
          <cell r="AL103">
            <v>6.9999999999999999E-4</v>
          </cell>
          <cell r="AM103">
            <v>9514</v>
          </cell>
          <cell r="AN103">
            <v>8.9999999999999998E-4</v>
          </cell>
          <cell r="AO103">
            <v>8804</v>
          </cell>
          <cell r="AP103">
            <v>8.0000000000000004E-4</v>
          </cell>
          <cell r="AQ103">
            <v>8562</v>
          </cell>
          <cell r="AR103">
            <v>8.0000000000000004E-4</v>
          </cell>
          <cell r="AS103">
            <v>6556</v>
          </cell>
          <cell r="AT103">
            <v>5.9999999999999995E-4</v>
          </cell>
          <cell r="AU103">
            <v>14513</v>
          </cell>
          <cell r="AV103">
            <v>1.1999999999999999E-3</v>
          </cell>
          <cell r="AW103">
            <v>6937</v>
          </cell>
          <cell r="AX103">
            <v>5.9999999999999995E-4</v>
          </cell>
          <cell r="AY103">
            <v>10618</v>
          </cell>
          <cell r="AZ103">
            <v>8.0000000000000004E-4</v>
          </cell>
          <cell r="BA103">
            <v>7896</v>
          </cell>
          <cell r="BB103">
            <v>5.9999999999999995E-4</v>
          </cell>
          <cell r="BC103">
            <v>9388</v>
          </cell>
          <cell r="BD103">
            <v>6.9999999999999999E-4</v>
          </cell>
          <cell r="BE103">
            <v>10444</v>
          </cell>
          <cell r="BF103">
            <v>8.0000000000000004E-4</v>
          </cell>
          <cell r="BG103">
            <v>11575</v>
          </cell>
          <cell r="BH103">
            <v>8.0000000000000004E-4</v>
          </cell>
          <cell r="BI103">
            <v>10160</v>
          </cell>
          <cell r="BJ103">
            <v>6.9999999999999999E-4</v>
          </cell>
          <cell r="BK103">
            <v>12295</v>
          </cell>
          <cell r="BL103">
            <v>8.0000000000000004E-4</v>
          </cell>
          <cell r="BM103">
            <v>13358</v>
          </cell>
          <cell r="BN103">
            <v>8.9999999999999998E-4</v>
          </cell>
          <cell r="BO103">
            <v>8123</v>
          </cell>
          <cell r="BP103">
            <v>5.0000000000000001E-4</v>
          </cell>
          <cell r="BQ103">
            <v>14312</v>
          </cell>
          <cell r="BR103">
            <v>8.9999999999999998E-4</v>
          </cell>
          <cell r="BS103">
            <v>7136</v>
          </cell>
          <cell r="BT103">
            <v>5.0000000000000001E-4</v>
          </cell>
          <cell r="BU103">
            <v>12547</v>
          </cell>
          <cell r="BV103">
            <v>8.0000000000000004E-4</v>
          </cell>
          <cell r="BW103">
            <v>11892</v>
          </cell>
          <cell r="BX103">
            <v>8.0000000000000004E-4</v>
          </cell>
          <cell r="BY103">
            <v>10526</v>
          </cell>
          <cell r="BZ103">
            <v>6.9999999999999999E-4</v>
          </cell>
          <cell r="CA103">
            <v>10457</v>
          </cell>
          <cell r="CB103">
            <v>6.9999999999999999E-4</v>
          </cell>
          <cell r="CC103">
            <v>9677</v>
          </cell>
          <cell r="CD103">
            <v>5.9999999999999995E-4</v>
          </cell>
          <cell r="CE103">
            <v>12174</v>
          </cell>
          <cell r="CF103">
            <v>8.0000000000000004E-4</v>
          </cell>
          <cell r="CG103">
            <v>10467</v>
          </cell>
          <cell r="CH103">
            <v>6.9999999999999999E-4</v>
          </cell>
          <cell r="CI103">
            <v>11895</v>
          </cell>
          <cell r="CJ103">
            <v>8.0000000000000004E-4</v>
          </cell>
          <cell r="CK103">
            <v>10722</v>
          </cell>
          <cell r="CL103">
            <v>6.9999999999999999E-4</v>
          </cell>
          <cell r="CM103">
            <v>10431</v>
          </cell>
          <cell r="CN103">
            <v>6.9999999999999999E-4</v>
          </cell>
          <cell r="CS103">
            <v>10431</v>
          </cell>
          <cell r="CT103">
            <v>2.9999999999999997E-4</v>
          </cell>
          <cell r="CU103">
            <v>12174</v>
          </cell>
          <cell r="CV103">
            <v>10722</v>
          </cell>
          <cell r="CW103">
            <v>11892</v>
          </cell>
          <cell r="CX103">
            <v>-1743</v>
          </cell>
          <cell r="CY103">
            <v>-0.14299999999999999</v>
          </cell>
          <cell r="CZ103">
            <v>-291</v>
          </cell>
          <cell r="DA103">
            <v>282</v>
          </cell>
          <cell r="DB103">
            <v>2.4E-2</v>
          </cell>
        </row>
        <row r="104">
          <cell r="B104" t="str">
            <v>rofM</v>
          </cell>
          <cell r="D104" t="str">
            <v>Ganancias/Pérdidas por activos y pasivos financieros</v>
          </cell>
          <cell r="E104">
            <v>234823</v>
          </cell>
          <cell r="F104" t="e">
            <v>#DIV/0!</v>
          </cell>
          <cell r="G104">
            <v>367337</v>
          </cell>
          <cell r="H104" t="e">
            <v>#DIV/0!</v>
          </cell>
          <cell r="I104">
            <v>16156</v>
          </cell>
          <cell r="J104">
            <v>1.8E-3</v>
          </cell>
          <cell r="K104">
            <v>14698</v>
          </cell>
          <cell r="L104">
            <v>1.5E-3</v>
          </cell>
          <cell r="M104">
            <v>82834</v>
          </cell>
          <cell r="N104">
            <v>8.0000000000000002E-3</v>
          </cell>
          <cell r="O104">
            <v>-8209</v>
          </cell>
          <cell r="P104">
            <v>-8.0000000000000004E-4</v>
          </cell>
          <cell r="Q104">
            <v>81796</v>
          </cell>
          <cell r="R104">
            <v>8.2000000000000007E-3</v>
          </cell>
          <cell r="S104">
            <v>21215</v>
          </cell>
          <cell r="T104">
            <v>2.0999999999999999E-3</v>
          </cell>
          <cell r="U104">
            <v>25617</v>
          </cell>
          <cell r="V104">
            <v>2.5999999999999999E-3</v>
          </cell>
          <cell r="W104">
            <v>57521</v>
          </cell>
          <cell r="X104">
            <v>5.8999999999999999E-3</v>
          </cell>
          <cell r="Y104">
            <v>22127</v>
          </cell>
          <cell r="Z104">
            <v>2.3E-3</v>
          </cell>
          <cell r="AA104">
            <v>44067</v>
          </cell>
          <cell r="AB104">
            <v>4.4000000000000003E-3</v>
          </cell>
          <cell r="AC104">
            <v>34794</v>
          </cell>
          <cell r="AD104">
            <v>3.5000000000000001E-3</v>
          </cell>
          <cell r="AE104">
            <v>52780</v>
          </cell>
          <cell r="AF104">
            <v>5.1999999999999998E-3</v>
          </cell>
          <cell r="AG104">
            <v>38353</v>
          </cell>
          <cell r="AH104">
            <v>3.8E-3</v>
          </cell>
          <cell r="AI104">
            <v>47674</v>
          </cell>
          <cell r="AJ104">
            <v>4.4999999999999997E-3</v>
          </cell>
          <cell r="AK104">
            <v>-135</v>
          </cell>
          <cell r="AL104">
            <v>0</v>
          </cell>
          <cell r="AM104">
            <v>-6909</v>
          </cell>
          <cell r="AN104">
            <v>-5.9999999999999995E-4</v>
          </cell>
          <cell r="AO104">
            <v>26712</v>
          </cell>
          <cell r="AP104">
            <v>2.3999999999999998E-3</v>
          </cell>
          <cell r="AQ104">
            <v>216009</v>
          </cell>
          <cell r="AR104">
            <v>1.9300000000000001E-2</v>
          </cell>
          <cell r="AS104">
            <v>53541</v>
          </cell>
          <cell r="AT104">
            <v>4.7000000000000002E-3</v>
          </cell>
          <cell r="AU104">
            <v>-585</v>
          </cell>
          <cell r="AV104">
            <v>0</v>
          </cell>
          <cell r="AW104">
            <v>16669</v>
          </cell>
          <cell r="AX104">
            <v>1.4E-3</v>
          </cell>
          <cell r="AY104">
            <v>180041</v>
          </cell>
          <cell r="AZ104">
            <v>1.44E-2</v>
          </cell>
          <cell r="BA104">
            <v>9225</v>
          </cell>
          <cell r="BB104">
            <v>6.9999999999999999E-4</v>
          </cell>
          <cell r="BC104">
            <v>9607</v>
          </cell>
          <cell r="BD104">
            <v>6.9999999999999999E-4</v>
          </cell>
          <cell r="BE104">
            <v>461075</v>
          </cell>
          <cell r="BF104">
            <v>3.4500000000000003E-2</v>
          </cell>
          <cell r="BG104">
            <v>9330</v>
          </cell>
          <cell r="BH104">
            <v>6.9999999999999999E-4</v>
          </cell>
          <cell r="BI104">
            <v>-3595</v>
          </cell>
          <cell r="BJ104">
            <v>-2.9999999999999997E-4</v>
          </cell>
          <cell r="BK104">
            <v>-242</v>
          </cell>
          <cell r="BL104">
            <v>0</v>
          </cell>
          <cell r="BM104">
            <v>120208</v>
          </cell>
          <cell r="BN104">
            <v>8.3000000000000001E-3</v>
          </cell>
          <cell r="BO104">
            <v>-118</v>
          </cell>
          <cell r="BP104">
            <v>0</v>
          </cell>
          <cell r="BQ104">
            <v>10862</v>
          </cell>
          <cell r="BR104">
            <v>6.9999999999999999E-4</v>
          </cell>
          <cell r="BS104">
            <v>-29032</v>
          </cell>
          <cell r="BT104">
            <v>-1.8E-3</v>
          </cell>
          <cell r="BU104">
            <v>3402</v>
          </cell>
          <cell r="BV104">
            <v>2.0000000000000001E-4</v>
          </cell>
          <cell r="BW104">
            <v>-6612</v>
          </cell>
          <cell r="BX104">
            <v>-4.0000000000000002E-4</v>
          </cell>
          <cell r="BY104">
            <v>-2024</v>
          </cell>
          <cell r="BZ104">
            <v>-1E-4</v>
          </cell>
          <cell r="CA104">
            <v>3496</v>
          </cell>
          <cell r="CB104">
            <v>2.0000000000000001E-4</v>
          </cell>
          <cell r="CC104">
            <v>4378</v>
          </cell>
          <cell r="CD104">
            <v>2.9999999999999997E-4</v>
          </cell>
          <cell r="CE104">
            <v>-261</v>
          </cell>
          <cell r="CF104">
            <v>0</v>
          </cell>
          <cell r="CG104">
            <v>164</v>
          </cell>
          <cell r="CH104">
            <v>0</v>
          </cell>
          <cell r="CI104">
            <v>-19387</v>
          </cell>
          <cell r="CJ104">
            <v>-1.2999999999999999E-3</v>
          </cell>
          <cell r="CK104">
            <v>3600</v>
          </cell>
          <cell r="CL104">
            <v>2.0000000000000001E-4</v>
          </cell>
          <cell r="CM104">
            <v>-9249</v>
          </cell>
          <cell r="CN104">
            <v>-5.9999999999999995E-4</v>
          </cell>
          <cell r="CS104">
            <v>-9249</v>
          </cell>
          <cell r="CT104">
            <v>-2.9999999999999997E-4</v>
          </cell>
          <cell r="CU104">
            <v>-261</v>
          </cell>
          <cell r="CV104">
            <v>3600</v>
          </cell>
          <cell r="CW104">
            <v>-6612</v>
          </cell>
          <cell r="CX104">
            <v>-8988</v>
          </cell>
          <cell r="CY104">
            <v>34.436999999999998</v>
          </cell>
          <cell r="CZ104">
            <v>-12849</v>
          </cell>
          <cell r="DA104">
            <v>6351</v>
          </cell>
          <cell r="DB104">
            <v>-0.96099999999999997</v>
          </cell>
        </row>
        <row r="105">
          <cell r="B105" t="str">
            <v>0022M</v>
          </cell>
          <cell r="D105" t="str">
            <v>No valorados a valor razonable con cambios en resultados</v>
          </cell>
          <cell r="E105">
            <v>0</v>
          </cell>
          <cell r="F105" t="e">
            <v>#DIV/0!</v>
          </cell>
          <cell r="G105">
            <v>0</v>
          </cell>
          <cell r="H105" t="e">
            <v>#DIV/0!</v>
          </cell>
          <cell r="I105">
            <v>16142</v>
          </cell>
          <cell r="J105">
            <v>1.8E-3</v>
          </cell>
          <cell r="K105">
            <v>14590</v>
          </cell>
          <cell r="L105">
            <v>1.5E-3</v>
          </cell>
          <cell r="M105">
            <v>7271</v>
          </cell>
          <cell r="N105">
            <v>6.9999999999999999E-4</v>
          </cell>
          <cell r="O105">
            <v>27127</v>
          </cell>
          <cell r="P105">
            <v>2.7000000000000001E-3</v>
          </cell>
          <cell r="Q105">
            <v>82054</v>
          </cell>
          <cell r="R105">
            <v>8.3000000000000001E-3</v>
          </cell>
          <cell r="S105">
            <v>21411</v>
          </cell>
          <cell r="T105">
            <v>2.2000000000000001E-3</v>
          </cell>
          <cell r="U105">
            <v>25616</v>
          </cell>
          <cell r="V105">
            <v>2.5999999999999999E-3</v>
          </cell>
          <cell r="W105">
            <v>9932</v>
          </cell>
          <cell r="X105">
            <v>1E-3</v>
          </cell>
          <cell r="Y105">
            <v>12007</v>
          </cell>
          <cell r="Z105">
            <v>1.1999999999999999E-3</v>
          </cell>
          <cell r="AA105">
            <v>25646</v>
          </cell>
          <cell r="AB105">
            <v>2.5999999999999999E-3</v>
          </cell>
          <cell r="AC105">
            <v>33698</v>
          </cell>
          <cell r="AD105">
            <v>3.3E-3</v>
          </cell>
          <cell r="AE105">
            <v>52000</v>
          </cell>
          <cell r="AF105">
            <v>5.1000000000000004E-3</v>
          </cell>
          <cell r="AG105">
            <v>6160</v>
          </cell>
          <cell r="AH105">
            <v>5.9999999999999995E-4</v>
          </cell>
          <cell r="AI105">
            <v>48776</v>
          </cell>
          <cell r="AJ105">
            <v>4.5999999999999999E-3</v>
          </cell>
          <cell r="AK105">
            <v>84</v>
          </cell>
          <cell r="AL105">
            <v>0</v>
          </cell>
          <cell r="AM105">
            <v>660</v>
          </cell>
          <cell r="AN105">
            <v>1E-4</v>
          </cell>
          <cell r="AO105">
            <v>-357</v>
          </cell>
          <cell r="AP105">
            <v>0</v>
          </cell>
          <cell r="AQ105">
            <v>212313</v>
          </cell>
          <cell r="AR105">
            <v>1.9E-2</v>
          </cell>
          <cell r="AS105">
            <v>-761</v>
          </cell>
          <cell r="AT105">
            <v>-1E-4</v>
          </cell>
          <cell r="AU105">
            <v>-1765</v>
          </cell>
          <cell r="AV105">
            <v>-2.0000000000000001E-4</v>
          </cell>
          <cell r="AW105">
            <v>2868</v>
          </cell>
          <cell r="AX105">
            <v>2.0000000000000001E-4</v>
          </cell>
          <cell r="AY105">
            <v>129039</v>
          </cell>
          <cell r="AZ105">
            <v>1.03E-2</v>
          </cell>
          <cell r="BA105">
            <v>5829</v>
          </cell>
          <cell r="BB105">
            <v>4.0000000000000002E-4</v>
          </cell>
          <cell r="BC105">
            <v>-804</v>
          </cell>
          <cell r="BD105">
            <v>-1E-4</v>
          </cell>
          <cell r="BE105">
            <v>461977</v>
          </cell>
          <cell r="BF105">
            <v>3.4599999999999999E-2</v>
          </cell>
          <cell r="BG105">
            <v>-20936</v>
          </cell>
          <cell r="BH105">
            <v>-1.5E-3</v>
          </cell>
          <cell r="BI105">
            <v>469</v>
          </cell>
          <cell r="BJ105">
            <v>0</v>
          </cell>
          <cell r="BK105">
            <v>-962</v>
          </cell>
          <cell r="BL105">
            <v>-1E-4</v>
          </cell>
          <cell r="BM105">
            <v>4206</v>
          </cell>
          <cell r="BN105">
            <v>2.9999999999999997E-4</v>
          </cell>
          <cell r="BO105">
            <v>4905</v>
          </cell>
          <cell r="BP105">
            <v>2.9999999999999997E-4</v>
          </cell>
          <cell r="BQ105">
            <v>13097</v>
          </cell>
          <cell r="BR105">
            <v>8.0000000000000004E-4</v>
          </cell>
          <cell r="BS105">
            <v>12166</v>
          </cell>
          <cell r="BT105">
            <v>8.0000000000000004E-4</v>
          </cell>
          <cell r="BU105">
            <v>-1470</v>
          </cell>
          <cell r="BV105">
            <v>-1E-4</v>
          </cell>
          <cell r="BW105">
            <v>-8362</v>
          </cell>
          <cell r="BX105">
            <v>-5.0000000000000001E-4</v>
          </cell>
          <cell r="BY105">
            <v>-3139</v>
          </cell>
          <cell r="BZ105">
            <v>-2.0000000000000001E-4</v>
          </cell>
          <cell r="CA105">
            <v>-304</v>
          </cell>
          <cell r="CB105">
            <v>0</v>
          </cell>
          <cell r="CC105">
            <v>-2793</v>
          </cell>
          <cell r="CD105">
            <v>-2.0000000000000001E-4</v>
          </cell>
          <cell r="CE105">
            <v>-1154</v>
          </cell>
          <cell r="CF105">
            <v>-1E-4</v>
          </cell>
          <cell r="CG105">
            <v>-2262</v>
          </cell>
          <cell r="CH105">
            <v>-1E-4</v>
          </cell>
          <cell r="CI105">
            <v>-21221</v>
          </cell>
          <cell r="CJ105">
            <v>-1.4E-3</v>
          </cell>
          <cell r="CK105">
            <v>-3425</v>
          </cell>
          <cell r="CL105">
            <v>-2.0000000000000001E-4</v>
          </cell>
          <cell r="CM105">
            <v>-9771</v>
          </cell>
          <cell r="CN105">
            <v>-5.9999999999999995E-4</v>
          </cell>
          <cell r="CS105">
            <v>-9771</v>
          </cell>
          <cell r="CT105">
            <v>-2.9999999999999997E-4</v>
          </cell>
          <cell r="CU105">
            <v>-1154</v>
          </cell>
          <cell r="CV105">
            <v>-3425</v>
          </cell>
          <cell r="CW105">
            <v>-8362</v>
          </cell>
          <cell r="CX105">
            <v>-8617</v>
          </cell>
          <cell r="CY105">
            <v>7.4669999999999996</v>
          </cell>
          <cell r="CZ105">
            <v>-6346</v>
          </cell>
          <cell r="DA105">
            <v>7208</v>
          </cell>
          <cell r="DB105">
            <v>-0.86199999999999999</v>
          </cell>
        </row>
        <row r="106">
          <cell r="B106" t="str">
            <v>0028M</v>
          </cell>
          <cell r="D106" t="str">
            <v>Mantenidos para negociar</v>
          </cell>
          <cell r="E106">
            <v>0</v>
          </cell>
          <cell r="F106" t="e">
            <v>#DIV/0!</v>
          </cell>
          <cell r="G106">
            <v>0</v>
          </cell>
          <cell r="H106" t="e">
            <v>#DIV/0!</v>
          </cell>
          <cell r="I106">
            <v>57</v>
          </cell>
          <cell r="J106">
            <v>0</v>
          </cell>
          <cell r="K106">
            <v>84</v>
          </cell>
          <cell r="L106">
            <v>0</v>
          </cell>
          <cell r="M106">
            <v>245</v>
          </cell>
          <cell r="N106">
            <v>0</v>
          </cell>
          <cell r="O106">
            <v>88</v>
          </cell>
          <cell r="P106">
            <v>0</v>
          </cell>
          <cell r="Q106">
            <v>-186</v>
          </cell>
          <cell r="R106">
            <v>0</v>
          </cell>
          <cell r="S106">
            <v>-49</v>
          </cell>
          <cell r="T106">
            <v>0</v>
          </cell>
          <cell r="U106">
            <v>-24</v>
          </cell>
          <cell r="V106">
            <v>0</v>
          </cell>
          <cell r="W106">
            <v>342</v>
          </cell>
          <cell r="X106">
            <v>0</v>
          </cell>
          <cell r="Y106">
            <v>47</v>
          </cell>
          <cell r="Z106">
            <v>0</v>
          </cell>
          <cell r="AA106">
            <v>-823</v>
          </cell>
          <cell r="AB106">
            <v>-1E-4</v>
          </cell>
          <cell r="AC106">
            <v>1096</v>
          </cell>
          <cell r="AD106">
            <v>1E-4</v>
          </cell>
          <cell r="AE106">
            <v>780</v>
          </cell>
          <cell r="AF106">
            <v>1E-4</v>
          </cell>
          <cell r="AG106">
            <v>3362</v>
          </cell>
          <cell r="AH106">
            <v>2.9999999999999997E-4</v>
          </cell>
          <cell r="AI106">
            <v>-3332</v>
          </cell>
          <cell r="AJ106">
            <v>-2.9999999999999997E-4</v>
          </cell>
          <cell r="AK106">
            <v>25</v>
          </cell>
          <cell r="AL106">
            <v>0</v>
          </cell>
          <cell r="AM106">
            <v>59</v>
          </cell>
          <cell r="AN106">
            <v>0</v>
          </cell>
          <cell r="AO106">
            <v>109</v>
          </cell>
          <cell r="AP106">
            <v>0</v>
          </cell>
          <cell r="AQ106">
            <v>132</v>
          </cell>
          <cell r="AR106">
            <v>0</v>
          </cell>
          <cell r="AS106">
            <v>-10</v>
          </cell>
          <cell r="AT106">
            <v>0</v>
          </cell>
          <cell r="AU106">
            <v>35</v>
          </cell>
          <cell r="AV106">
            <v>0</v>
          </cell>
          <cell r="AW106">
            <v>-237</v>
          </cell>
          <cell r="AX106">
            <v>0</v>
          </cell>
          <cell r="AY106">
            <v>65</v>
          </cell>
          <cell r="AZ106">
            <v>0</v>
          </cell>
          <cell r="BA106">
            <v>-950</v>
          </cell>
          <cell r="BB106">
            <v>-1E-4</v>
          </cell>
          <cell r="BC106">
            <v>158</v>
          </cell>
          <cell r="BD106">
            <v>0</v>
          </cell>
          <cell r="BE106">
            <v>-136</v>
          </cell>
          <cell r="BF106">
            <v>0</v>
          </cell>
          <cell r="BG106">
            <v>60</v>
          </cell>
          <cell r="BH106">
            <v>0</v>
          </cell>
          <cell r="BI106">
            <v>7</v>
          </cell>
          <cell r="BJ106">
            <v>0</v>
          </cell>
          <cell r="BK106">
            <v>110</v>
          </cell>
          <cell r="BL106">
            <v>0</v>
          </cell>
          <cell r="BM106">
            <v>-3</v>
          </cell>
          <cell r="BN106">
            <v>0</v>
          </cell>
          <cell r="BO106">
            <v>-43</v>
          </cell>
          <cell r="BP106">
            <v>0</v>
          </cell>
          <cell r="BQ106">
            <v>7</v>
          </cell>
          <cell r="BR106">
            <v>0</v>
          </cell>
          <cell r="BS106">
            <v>-70</v>
          </cell>
          <cell r="BT106">
            <v>0</v>
          </cell>
          <cell r="BU106">
            <v>26</v>
          </cell>
          <cell r="BV106">
            <v>0</v>
          </cell>
          <cell r="BW106">
            <v>26</v>
          </cell>
          <cell r="BX106">
            <v>0</v>
          </cell>
          <cell r="BY106">
            <v>11</v>
          </cell>
          <cell r="BZ106">
            <v>0</v>
          </cell>
          <cell r="CA106">
            <v>61</v>
          </cell>
          <cell r="CB106">
            <v>0</v>
          </cell>
          <cell r="CC106">
            <v>10</v>
          </cell>
          <cell r="CD106">
            <v>0</v>
          </cell>
          <cell r="CE106">
            <v>-132</v>
          </cell>
          <cell r="CF106">
            <v>0</v>
          </cell>
          <cell r="CG106">
            <v>159</v>
          </cell>
          <cell r="CH106">
            <v>0</v>
          </cell>
          <cell r="CI106">
            <v>-54</v>
          </cell>
          <cell r="CJ106">
            <v>0</v>
          </cell>
          <cell r="CK106">
            <v>13</v>
          </cell>
          <cell r="CL106">
            <v>0</v>
          </cell>
          <cell r="CM106">
            <v>-9</v>
          </cell>
          <cell r="CN106">
            <v>0</v>
          </cell>
          <cell r="CS106">
            <v>-9</v>
          </cell>
          <cell r="CT106">
            <v>0</v>
          </cell>
          <cell r="CU106">
            <v>-132</v>
          </cell>
          <cell r="CV106">
            <v>13</v>
          </cell>
          <cell r="CW106">
            <v>26</v>
          </cell>
          <cell r="CX106">
            <v>123</v>
          </cell>
          <cell r="CY106">
            <v>-0.93200000000000005</v>
          </cell>
          <cell r="CZ106">
            <v>-22</v>
          </cell>
          <cell r="DA106">
            <v>-158</v>
          </cell>
          <cell r="DB106">
            <v>-6.077</v>
          </cell>
        </row>
        <row r="107">
          <cell r="B107" t="str">
            <v>0030M</v>
          </cell>
          <cell r="D107" t="str">
            <v>Designados a valor razonable con cambios en resultados</v>
          </cell>
          <cell r="E107">
            <v>0</v>
          </cell>
          <cell r="F107" t="e">
            <v>#DIV/0!</v>
          </cell>
          <cell r="G107">
            <v>0</v>
          </cell>
          <cell r="H107" t="e">
            <v>#DIV/0!</v>
          </cell>
          <cell r="I107">
            <v>4</v>
          </cell>
          <cell r="J107">
            <v>0</v>
          </cell>
          <cell r="K107">
            <v>-1</v>
          </cell>
          <cell r="L107">
            <v>0</v>
          </cell>
          <cell r="M107">
            <v>75345</v>
          </cell>
          <cell r="N107">
            <v>7.3000000000000001E-3</v>
          </cell>
          <cell r="O107">
            <v>-35442</v>
          </cell>
          <cell r="P107">
            <v>-3.5000000000000001E-3</v>
          </cell>
          <cell r="Q107">
            <v>-83</v>
          </cell>
          <cell r="R107">
            <v>0</v>
          </cell>
          <cell r="S107">
            <v>1</v>
          </cell>
          <cell r="T107">
            <v>0</v>
          </cell>
          <cell r="U107">
            <v>21</v>
          </cell>
          <cell r="V107">
            <v>0</v>
          </cell>
          <cell r="W107">
            <v>47245</v>
          </cell>
          <cell r="X107">
            <v>4.7999999999999996E-3</v>
          </cell>
          <cell r="Y107">
            <v>10072</v>
          </cell>
          <cell r="Z107">
            <v>1E-3</v>
          </cell>
          <cell r="AA107">
            <v>19244</v>
          </cell>
          <cell r="AB107">
            <v>1.9E-3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28831</v>
          </cell>
          <cell r="AH107">
            <v>2.8E-3</v>
          </cell>
          <cell r="AI107">
            <v>-3744</v>
          </cell>
          <cell r="AJ107">
            <v>-4.0000000000000002E-4</v>
          </cell>
          <cell r="AK107">
            <v>-446</v>
          </cell>
          <cell r="AL107">
            <v>0</v>
          </cell>
          <cell r="AM107">
            <v>-7322</v>
          </cell>
          <cell r="AN107">
            <v>-6.9999999999999999E-4</v>
          </cell>
          <cell r="AO107">
            <v>26960</v>
          </cell>
          <cell r="AP107">
            <v>2.5000000000000001E-3</v>
          </cell>
          <cell r="AQ107">
            <v>3564</v>
          </cell>
          <cell r="AR107">
            <v>2.9999999999999997E-4</v>
          </cell>
          <cell r="AS107">
            <v>54312</v>
          </cell>
          <cell r="AT107">
            <v>4.7000000000000002E-3</v>
          </cell>
          <cell r="AU107">
            <v>-84836</v>
          </cell>
          <cell r="AV107">
            <v>-7.1999999999999998E-3</v>
          </cell>
          <cell r="AW107">
            <v>14038</v>
          </cell>
          <cell r="AX107">
            <v>1.1999999999999999E-3</v>
          </cell>
          <cell r="AY107">
            <v>-14038</v>
          </cell>
          <cell r="AZ107">
            <v>-1.1000000000000001E-3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 t="e">
            <v>#DIV/0!</v>
          </cell>
          <cell r="CZ107">
            <v>0</v>
          </cell>
          <cell r="DA107">
            <v>0</v>
          </cell>
          <cell r="DB107" t="e">
            <v>#DIV/0!</v>
          </cell>
        </row>
        <row r="108">
          <cell r="B108" t="str">
            <v>0032M</v>
          </cell>
          <cell r="D108" t="str">
            <v>Resultantes de la contabilidad de coberturas</v>
          </cell>
          <cell r="E108">
            <v>0</v>
          </cell>
          <cell r="F108" t="e">
            <v>#DIV/0!</v>
          </cell>
          <cell r="G108">
            <v>0</v>
          </cell>
          <cell r="H108" t="e">
            <v>#DIV/0!</v>
          </cell>
          <cell r="I108">
            <v>-47</v>
          </cell>
          <cell r="J108">
            <v>0</v>
          </cell>
          <cell r="K108">
            <v>25</v>
          </cell>
          <cell r="L108">
            <v>0</v>
          </cell>
          <cell r="M108">
            <v>-27</v>
          </cell>
          <cell r="N108">
            <v>0</v>
          </cell>
          <cell r="O108">
            <v>18</v>
          </cell>
          <cell r="P108">
            <v>0</v>
          </cell>
          <cell r="Q108">
            <v>11</v>
          </cell>
          <cell r="R108">
            <v>0</v>
          </cell>
          <cell r="S108">
            <v>-149</v>
          </cell>
          <cell r="T108">
            <v>0</v>
          </cell>
          <cell r="U108">
            <v>4</v>
          </cell>
          <cell r="V108">
            <v>0</v>
          </cell>
          <cell r="W108">
            <v>2</v>
          </cell>
          <cell r="X108">
            <v>0</v>
          </cell>
          <cell r="Y108">
            <v>2</v>
          </cell>
          <cell r="Z108">
            <v>0</v>
          </cell>
          <cell r="AA108">
            <v>1</v>
          </cell>
          <cell r="AB108">
            <v>0</v>
          </cell>
          <cell r="AC108">
            <v>1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-1</v>
          </cell>
          <cell r="BD108">
            <v>0</v>
          </cell>
          <cell r="BE108">
            <v>-1172</v>
          </cell>
          <cell r="BF108">
            <v>-1E-4</v>
          </cell>
          <cell r="BG108">
            <v>146</v>
          </cell>
          <cell r="BH108">
            <v>0</v>
          </cell>
          <cell r="BI108">
            <v>229</v>
          </cell>
          <cell r="BJ108">
            <v>0</v>
          </cell>
          <cell r="BK108">
            <v>-493</v>
          </cell>
          <cell r="BL108">
            <v>0</v>
          </cell>
          <cell r="BM108">
            <v>193</v>
          </cell>
          <cell r="BN108">
            <v>0</v>
          </cell>
          <cell r="BO108">
            <v>89</v>
          </cell>
          <cell r="BP108">
            <v>0</v>
          </cell>
          <cell r="BQ108">
            <v>-98</v>
          </cell>
          <cell r="BR108">
            <v>0</v>
          </cell>
          <cell r="BS108">
            <v>326</v>
          </cell>
          <cell r="BT108">
            <v>0</v>
          </cell>
          <cell r="BU108">
            <v>63</v>
          </cell>
          <cell r="BV108">
            <v>0</v>
          </cell>
          <cell r="BW108">
            <v>-13</v>
          </cell>
          <cell r="BX108">
            <v>0</v>
          </cell>
          <cell r="BY108">
            <v>-354</v>
          </cell>
          <cell r="BZ108">
            <v>0</v>
          </cell>
          <cell r="CA108">
            <v>194</v>
          </cell>
          <cell r="CB108">
            <v>0</v>
          </cell>
          <cell r="CC108">
            <v>-271</v>
          </cell>
          <cell r="CD108">
            <v>0</v>
          </cell>
          <cell r="CE108">
            <v>-91</v>
          </cell>
          <cell r="CF108">
            <v>0</v>
          </cell>
          <cell r="CG108">
            <v>573</v>
          </cell>
          <cell r="CH108">
            <v>0</v>
          </cell>
          <cell r="CI108">
            <v>53</v>
          </cell>
          <cell r="CJ108">
            <v>0</v>
          </cell>
          <cell r="CK108">
            <v>-1</v>
          </cell>
          <cell r="CL108">
            <v>0</v>
          </cell>
          <cell r="CM108">
            <v>-168</v>
          </cell>
          <cell r="CN108">
            <v>0</v>
          </cell>
          <cell r="CS108">
            <v>-168</v>
          </cell>
          <cell r="CT108">
            <v>0</v>
          </cell>
          <cell r="CU108">
            <v>-91</v>
          </cell>
          <cell r="CV108">
            <v>-1</v>
          </cell>
          <cell r="CW108">
            <v>-13</v>
          </cell>
          <cell r="CX108">
            <v>-77</v>
          </cell>
          <cell r="CY108">
            <v>0.84599999999999997</v>
          </cell>
          <cell r="CZ108">
            <v>-167</v>
          </cell>
          <cell r="DA108">
            <v>-78</v>
          </cell>
          <cell r="DB108">
            <v>6</v>
          </cell>
        </row>
        <row r="109">
          <cell r="B109" t="str">
            <v>opocM</v>
          </cell>
          <cell r="D109" t="str">
            <v>Otros Ingresos/Gastos de explotación</v>
          </cell>
          <cell r="E109">
            <v>-78384</v>
          </cell>
          <cell r="F109" t="e">
            <v>#DIV/0!</v>
          </cell>
          <cell r="G109">
            <v>-11772</v>
          </cell>
          <cell r="H109" t="e">
            <v>#DIV/0!</v>
          </cell>
          <cell r="I109">
            <v>-5671</v>
          </cell>
          <cell r="J109">
            <v>-5.9999999999999995E-4</v>
          </cell>
          <cell r="K109">
            <v>-3385</v>
          </cell>
          <cell r="L109">
            <v>-2.9999999999999997E-4</v>
          </cell>
          <cell r="M109">
            <v>-2623</v>
          </cell>
          <cell r="N109">
            <v>-2.9999999999999997E-4</v>
          </cell>
          <cell r="O109">
            <v>4256</v>
          </cell>
          <cell r="P109">
            <v>4.0000000000000002E-4</v>
          </cell>
          <cell r="Q109">
            <v>-5420</v>
          </cell>
          <cell r="R109">
            <v>-5.0000000000000001E-4</v>
          </cell>
          <cell r="S109">
            <v>1101</v>
          </cell>
          <cell r="T109">
            <v>1E-4</v>
          </cell>
          <cell r="U109">
            <v>-3060</v>
          </cell>
          <cell r="V109">
            <v>-2.9999999999999997E-4</v>
          </cell>
          <cell r="W109">
            <v>-7994</v>
          </cell>
          <cell r="X109">
            <v>-8.0000000000000004E-4</v>
          </cell>
          <cell r="Y109">
            <v>-2858</v>
          </cell>
          <cell r="Z109">
            <v>-2.9999999999999997E-4</v>
          </cell>
          <cell r="AA109">
            <v>-7468</v>
          </cell>
          <cell r="AB109">
            <v>-8.0000000000000004E-4</v>
          </cell>
          <cell r="AC109">
            <v>-4275</v>
          </cell>
          <cell r="AD109">
            <v>-4.0000000000000002E-4</v>
          </cell>
          <cell r="AE109">
            <v>-9989</v>
          </cell>
          <cell r="AF109">
            <v>-1E-3</v>
          </cell>
          <cell r="AG109">
            <v>-10428</v>
          </cell>
          <cell r="AH109">
            <v>-1E-3</v>
          </cell>
          <cell r="AI109">
            <v>-8400</v>
          </cell>
          <cell r="AJ109">
            <v>-8.0000000000000004E-4</v>
          </cell>
          <cell r="AK109">
            <v>-8286</v>
          </cell>
          <cell r="AL109">
            <v>-8.0000000000000004E-4</v>
          </cell>
          <cell r="AM109">
            <v>-4666</v>
          </cell>
          <cell r="AN109">
            <v>-4.0000000000000002E-4</v>
          </cell>
          <cell r="AO109">
            <v>-9250</v>
          </cell>
          <cell r="AP109">
            <v>-8.0000000000000004E-4</v>
          </cell>
          <cell r="AQ109">
            <v>-7716</v>
          </cell>
          <cell r="AR109">
            <v>-6.9999999999999999E-4</v>
          </cell>
          <cell r="AS109">
            <v>-9845</v>
          </cell>
          <cell r="AT109">
            <v>-8.9999999999999998E-4</v>
          </cell>
          <cell r="AU109">
            <v>-6568</v>
          </cell>
          <cell r="AV109">
            <v>-5.9999999999999995E-4</v>
          </cell>
          <cell r="AW109">
            <v>-4094</v>
          </cell>
          <cell r="AX109">
            <v>-2.9999999999999997E-4</v>
          </cell>
          <cell r="AY109">
            <v>-12133</v>
          </cell>
          <cell r="AZ109">
            <v>-1E-3</v>
          </cell>
          <cell r="BA109">
            <v>-14853</v>
          </cell>
          <cell r="BB109">
            <v>-1.1000000000000001E-3</v>
          </cell>
          <cell r="BC109">
            <v>-12958</v>
          </cell>
          <cell r="BD109">
            <v>-1E-3</v>
          </cell>
          <cell r="BE109">
            <v>-12125</v>
          </cell>
          <cell r="BF109">
            <v>-8.9999999999999998E-4</v>
          </cell>
          <cell r="BG109">
            <v>-9269</v>
          </cell>
          <cell r="BH109">
            <v>-6.9999999999999999E-4</v>
          </cell>
          <cell r="BI109">
            <v>-12302</v>
          </cell>
          <cell r="BJ109">
            <v>-8.9999999999999998E-4</v>
          </cell>
          <cell r="BK109">
            <v>-11369</v>
          </cell>
          <cell r="BL109">
            <v>-8.0000000000000004E-4</v>
          </cell>
          <cell r="BM109">
            <v>-5562</v>
          </cell>
          <cell r="BN109">
            <v>-4.0000000000000002E-4</v>
          </cell>
          <cell r="BO109">
            <v>-14084</v>
          </cell>
          <cell r="BP109">
            <v>-8.9999999999999998E-4</v>
          </cell>
          <cell r="BQ109">
            <v>-17581</v>
          </cell>
          <cell r="BR109">
            <v>-1.1000000000000001E-3</v>
          </cell>
          <cell r="BS109">
            <v>-14871</v>
          </cell>
          <cell r="BT109">
            <v>-8.9999999999999998E-4</v>
          </cell>
          <cell r="BU109">
            <v>-14405</v>
          </cell>
          <cell r="BV109">
            <v>-8.9999999999999998E-4</v>
          </cell>
          <cell r="BW109">
            <v>-7485</v>
          </cell>
          <cell r="BX109">
            <v>-5.0000000000000001E-4</v>
          </cell>
          <cell r="BY109">
            <v>-13941</v>
          </cell>
          <cell r="BZ109">
            <v>-8.9999999999999998E-4</v>
          </cell>
          <cell r="CA109">
            <v>-17571</v>
          </cell>
          <cell r="CB109">
            <v>-1.1999999999999999E-3</v>
          </cell>
          <cell r="CC109">
            <v>-2708</v>
          </cell>
          <cell r="CD109">
            <v>-2.0000000000000001E-4</v>
          </cell>
          <cell r="CE109">
            <v>-2177</v>
          </cell>
          <cell r="CF109">
            <v>-1E-4</v>
          </cell>
          <cell r="CG109">
            <v>1012</v>
          </cell>
          <cell r="CH109">
            <v>1E-4</v>
          </cell>
          <cell r="CI109">
            <v>-3745</v>
          </cell>
          <cell r="CJ109">
            <v>-2.0000000000000001E-4</v>
          </cell>
          <cell r="CK109">
            <v>3907</v>
          </cell>
          <cell r="CL109">
            <v>2.9999999999999997E-4</v>
          </cell>
          <cell r="CM109">
            <v>-1175</v>
          </cell>
          <cell r="CN109">
            <v>-1E-4</v>
          </cell>
          <cell r="CS109">
            <v>-1175</v>
          </cell>
          <cell r="CT109">
            <v>0</v>
          </cell>
          <cell r="CU109">
            <v>-2177</v>
          </cell>
          <cell r="CV109">
            <v>3907</v>
          </cell>
          <cell r="CW109">
            <v>-7485</v>
          </cell>
          <cell r="CX109">
            <v>1002</v>
          </cell>
          <cell r="CY109">
            <v>-0.46</v>
          </cell>
          <cell r="CZ109">
            <v>-5082</v>
          </cell>
          <cell r="DA109">
            <v>5308</v>
          </cell>
          <cell r="DB109">
            <v>-0.70899999999999996</v>
          </cell>
        </row>
        <row r="110">
          <cell r="B110" t="str">
            <v>0036M</v>
          </cell>
          <cell r="D110" t="str">
            <v>Otros ingresos de explotación</v>
          </cell>
          <cell r="E110">
            <v>38394</v>
          </cell>
          <cell r="F110" t="e">
            <v>#DIV/0!</v>
          </cell>
          <cell r="G110">
            <v>42729</v>
          </cell>
          <cell r="H110" t="e">
            <v>#DIV/0!</v>
          </cell>
          <cell r="I110">
            <v>14454</v>
          </cell>
          <cell r="J110">
            <v>1.6000000000000001E-3</v>
          </cell>
          <cell r="K110">
            <v>11699</v>
          </cell>
          <cell r="L110">
            <v>1.1999999999999999E-3</v>
          </cell>
          <cell r="M110">
            <v>11964</v>
          </cell>
          <cell r="N110">
            <v>1.1999999999999999E-3</v>
          </cell>
          <cell r="O110">
            <v>32167</v>
          </cell>
          <cell r="P110">
            <v>3.2000000000000002E-3</v>
          </cell>
          <cell r="Q110">
            <v>7234</v>
          </cell>
          <cell r="R110">
            <v>6.9999999999999999E-4</v>
          </cell>
          <cell r="S110">
            <v>11709</v>
          </cell>
          <cell r="T110">
            <v>1.1999999999999999E-3</v>
          </cell>
          <cell r="U110">
            <v>8349</v>
          </cell>
          <cell r="V110">
            <v>8.0000000000000004E-4</v>
          </cell>
          <cell r="W110">
            <v>10341</v>
          </cell>
          <cell r="X110">
            <v>1.1000000000000001E-3</v>
          </cell>
          <cell r="Y110">
            <v>10428</v>
          </cell>
          <cell r="Z110">
            <v>1.1000000000000001E-3</v>
          </cell>
          <cell r="AA110">
            <v>10382</v>
          </cell>
          <cell r="AB110">
            <v>1E-3</v>
          </cell>
          <cell r="AC110">
            <v>8250</v>
          </cell>
          <cell r="AD110">
            <v>8.0000000000000004E-4</v>
          </cell>
          <cell r="AE110">
            <v>11475</v>
          </cell>
          <cell r="AF110">
            <v>1.1000000000000001E-3</v>
          </cell>
          <cell r="AG110">
            <v>7322</v>
          </cell>
          <cell r="AH110">
            <v>6.9999999999999999E-4</v>
          </cell>
          <cell r="AI110">
            <v>8622</v>
          </cell>
          <cell r="AJ110">
            <v>8.0000000000000004E-4</v>
          </cell>
          <cell r="AK110">
            <v>8536</v>
          </cell>
          <cell r="AL110">
            <v>8.0000000000000004E-4</v>
          </cell>
          <cell r="AM110">
            <v>9677</v>
          </cell>
          <cell r="AN110">
            <v>8.9999999999999998E-4</v>
          </cell>
          <cell r="AO110">
            <v>7036</v>
          </cell>
          <cell r="AP110">
            <v>5.9999999999999995E-4</v>
          </cell>
          <cell r="AQ110">
            <v>8641</v>
          </cell>
          <cell r="AR110">
            <v>8.0000000000000004E-4</v>
          </cell>
          <cell r="AS110">
            <v>7015</v>
          </cell>
          <cell r="AT110">
            <v>5.9999999999999995E-4</v>
          </cell>
          <cell r="AU110">
            <v>10550</v>
          </cell>
          <cell r="AV110">
            <v>8.9999999999999998E-4</v>
          </cell>
          <cell r="AW110">
            <v>13691</v>
          </cell>
          <cell r="AX110">
            <v>1.1999999999999999E-3</v>
          </cell>
          <cell r="AY110">
            <v>5790</v>
          </cell>
          <cell r="AZ110">
            <v>5.0000000000000001E-4</v>
          </cell>
          <cell r="BA110">
            <v>7270</v>
          </cell>
          <cell r="BB110">
            <v>5.0000000000000001E-4</v>
          </cell>
          <cell r="BC110">
            <v>9147</v>
          </cell>
          <cell r="BD110">
            <v>6.9999999999999999E-4</v>
          </cell>
          <cell r="BE110">
            <v>7170</v>
          </cell>
          <cell r="BF110">
            <v>5.0000000000000001E-4</v>
          </cell>
          <cell r="BG110">
            <v>10435</v>
          </cell>
          <cell r="BH110">
            <v>8.0000000000000004E-4</v>
          </cell>
          <cell r="BI110">
            <v>7535</v>
          </cell>
          <cell r="BJ110">
            <v>5.0000000000000001E-4</v>
          </cell>
          <cell r="BK110">
            <v>12226</v>
          </cell>
          <cell r="BL110">
            <v>8.0000000000000004E-4</v>
          </cell>
          <cell r="BM110">
            <v>14093</v>
          </cell>
          <cell r="BN110">
            <v>1E-3</v>
          </cell>
          <cell r="BO110">
            <v>8279</v>
          </cell>
          <cell r="BP110">
            <v>5.0000000000000001E-4</v>
          </cell>
          <cell r="BQ110">
            <v>7784</v>
          </cell>
          <cell r="BR110">
            <v>5.0000000000000001E-4</v>
          </cell>
          <cell r="BS110">
            <v>8961</v>
          </cell>
          <cell r="BT110">
            <v>5.9999999999999995E-4</v>
          </cell>
          <cell r="BU110">
            <v>9152</v>
          </cell>
          <cell r="BV110">
            <v>5.9999999999999995E-4</v>
          </cell>
          <cell r="BW110">
            <v>11508</v>
          </cell>
          <cell r="BX110">
            <v>6.9999999999999999E-4</v>
          </cell>
          <cell r="BY110">
            <v>7232</v>
          </cell>
          <cell r="BZ110">
            <v>5.0000000000000001E-4</v>
          </cell>
          <cell r="CA110">
            <v>10549</v>
          </cell>
          <cell r="CB110">
            <v>6.9999999999999999E-4</v>
          </cell>
          <cell r="CC110">
            <v>7275</v>
          </cell>
          <cell r="CD110">
            <v>5.0000000000000001E-4</v>
          </cell>
          <cell r="CE110">
            <v>8211</v>
          </cell>
          <cell r="CF110">
            <v>5.0000000000000001E-4</v>
          </cell>
          <cell r="CG110">
            <v>7849</v>
          </cell>
          <cell r="CH110">
            <v>5.0000000000000001E-4</v>
          </cell>
          <cell r="CI110">
            <v>9790</v>
          </cell>
          <cell r="CJ110">
            <v>5.9999999999999995E-4</v>
          </cell>
          <cell r="CK110">
            <v>12147</v>
          </cell>
          <cell r="CL110">
            <v>8.0000000000000004E-4</v>
          </cell>
          <cell r="CM110">
            <v>9311</v>
          </cell>
          <cell r="CN110">
            <v>5.9999999999999995E-4</v>
          </cell>
          <cell r="CS110">
            <v>9311</v>
          </cell>
          <cell r="CT110">
            <v>2.9999999999999997E-4</v>
          </cell>
          <cell r="CU110">
            <v>8211</v>
          </cell>
          <cell r="CV110">
            <v>12147</v>
          </cell>
          <cell r="CW110">
            <v>11508</v>
          </cell>
          <cell r="CX110">
            <v>1100</v>
          </cell>
          <cell r="CY110">
            <v>0.13400000000000001</v>
          </cell>
          <cell r="CZ110">
            <v>-2836</v>
          </cell>
          <cell r="DA110">
            <v>-3297</v>
          </cell>
          <cell r="DB110">
            <v>-0.28599999999999998</v>
          </cell>
        </row>
        <row r="111">
          <cell r="B111" t="str">
            <v>0037M</v>
          </cell>
          <cell r="D111" t="str">
            <v>Otros gastos de explotación</v>
          </cell>
          <cell r="E111">
            <v>-116778</v>
          </cell>
          <cell r="F111" t="e">
            <v>#DIV/0!</v>
          </cell>
          <cell r="G111">
            <v>-54501</v>
          </cell>
          <cell r="H111" t="e">
            <v>#DIV/0!</v>
          </cell>
          <cell r="I111">
            <v>-20125</v>
          </cell>
          <cell r="J111">
            <v>-2.2000000000000001E-3</v>
          </cell>
          <cell r="K111">
            <v>-15084</v>
          </cell>
          <cell r="L111">
            <v>-1.5E-3</v>
          </cell>
          <cell r="M111">
            <v>-14587</v>
          </cell>
          <cell r="N111">
            <v>-1.4E-3</v>
          </cell>
          <cell r="O111">
            <v>-27911</v>
          </cell>
          <cell r="P111">
            <v>-2.7000000000000001E-3</v>
          </cell>
          <cell r="Q111">
            <v>-12654</v>
          </cell>
          <cell r="R111">
            <v>-1.2999999999999999E-3</v>
          </cell>
          <cell r="S111">
            <v>-10608</v>
          </cell>
          <cell r="T111">
            <v>-1.1000000000000001E-3</v>
          </cell>
          <cell r="U111">
            <v>-11409</v>
          </cell>
          <cell r="V111">
            <v>-1.1999999999999999E-3</v>
          </cell>
          <cell r="W111">
            <v>-18334</v>
          </cell>
          <cell r="X111">
            <v>-1.9E-3</v>
          </cell>
          <cell r="Y111">
            <v>-13286</v>
          </cell>
          <cell r="Z111">
            <v>-1.4E-3</v>
          </cell>
          <cell r="AA111">
            <v>-17850</v>
          </cell>
          <cell r="AB111">
            <v>-1.8E-3</v>
          </cell>
          <cell r="AC111">
            <v>-12525</v>
          </cell>
          <cell r="AD111">
            <v>-1.1999999999999999E-3</v>
          </cell>
          <cell r="AE111">
            <v>-21464</v>
          </cell>
          <cell r="AF111">
            <v>-2.0999999999999999E-3</v>
          </cell>
          <cell r="AG111">
            <v>-17750</v>
          </cell>
          <cell r="AH111">
            <v>-1.6999999999999999E-3</v>
          </cell>
          <cell r="AI111">
            <v>-17022</v>
          </cell>
          <cell r="AJ111">
            <v>-1.6000000000000001E-3</v>
          </cell>
          <cell r="AK111">
            <v>-16822</v>
          </cell>
          <cell r="AL111">
            <v>-1.6000000000000001E-3</v>
          </cell>
          <cell r="AM111">
            <v>-14343</v>
          </cell>
          <cell r="AN111">
            <v>-1.2999999999999999E-3</v>
          </cell>
          <cell r="AO111">
            <v>-16286</v>
          </cell>
          <cell r="AP111">
            <v>-1.5E-3</v>
          </cell>
          <cell r="AQ111">
            <v>-16357</v>
          </cell>
          <cell r="AR111">
            <v>-1.5E-3</v>
          </cell>
          <cell r="AS111">
            <v>-16860</v>
          </cell>
          <cell r="AT111">
            <v>-1.5E-3</v>
          </cell>
          <cell r="AU111">
            <v>-17118</v>
          </cell>
          <cell r="AV111">
            <v>-1.5E-3</v>
          </cell>
          <cell r="AW111">
            <v>-17785</v>
          </cell>
          <cell r="AX111">
            <v>-1.5E-3</v>
          </cell>
          <cell r="AY111">
            <v>-17923</v>
          </cell>
          <cell r="AZ111">
            <v>-1.4E-3</v>
          </cell>
          <cell r="BA111">
            <v>-22123</v>
          </cell>
          <cell r="BB111">
            <v>-1.6999999999999999E-3</v>
          </cell>
          <cell r="BC111">
            <v>-22105</v>
          </cell>
          <cell r="BD111">
            <v>-1.6999999999999999E-3</v>
          </cell>
          <cell r="BE111">
            <v>-19295</v>
          </cell>
          <cell r="BF111">
            <v>-1.4E-3</v>
          </cell>
          <cell r="BG111">
            <v>-19704</v>
          </cell>
          <cell r="BH111">
            <v>-1.4E-3</v>
          </cell>
          <cell r="BI111">
            <v>-19837</v>
          </cell>
          <cell r="BJ111">
            <v>-1.4E-3</v>
          </cell>
          <cell r="BK111">
            <v>-23594</v>
          </cell>
          <cell r="BL111">
            <v>-1.6000000000000001E-3</v>
          </cell>
          <cell r="BM111">
            <v>-19655</v>
          </cell>
          <cell r="BN111">
            <v>-1.2999999999999999E-3</v>
          </cell>
          <cell r="BO111">
            <v>-22363</v>
          </cell>
          <cell r="BP111">
            <v>-1.5E-3</v>
          </cell>
          <cell r="BQ111">
            <v>-25366</v>
          </cell>
          <cell r="BR111">
            <v>-1.6000000000000001E-3</v>
          </cell>
          <cell r="BS111">
            <v>-23832</v>
          </cell>
          <cell r="BT111">
            <v>-1.5E-3</v>
          </cell>
          <cell r="BU111">
            <v>-23557</v>
          </cell>
          <cell r="BV111">
            <v>-1.5E-3</v>
          </cell>
          <cell r="BW111">
            <v>-18992</v>
          </cell>
          <cell r="BX111">
            <v>-1.1999999999999999E-3</v>
          </cell>
          <cell r="BY111">
            <v>-21173</v>
          </cell>
          <cell r="BZ111">
            <v>-1.4E-3</v>
          </cell>
          <cell r="CA111">
            <v>-28120</v>
          </cell>
          <cell r="CB111">
            <v>-1.8E-3</v>
          </cell>
          <cell r="CC111">
            <v>-9983</v>
          </cell>
          <cell r="CD111">
            <v>-6.9999999999999999E-4</v>
          </cell>
          <cell r="CE111">
            <v>-10388</v>
          </cell>
          <cell r="CF111">
            <v>-6.9999999999999999E-4</v>
          </cell>
          <cell r="CG111">
            <v>-6837</v>
          </cell>
          <cell r="CH111">
            <v>-4.0000000000000002E-4</v>
          </cell>
          <cell r="CI111">
            <v>-13535</v>
          </cell>
          <cell r="CJ111">
            <v>-8.9999999999999998E-4</v>
          </cell>
          <cell r="CK111">
            <v>-8240</v>
          </cell>
          <cell r="CL111">
            <v>-5.0000000000000001E-4</v>
          </cell>
          <cell r="CM111">
            <v>-10486</v>
          </cell>
          <cell r="CN111">
            <v>-6.9999999999999999E-4</v>
          </cell>
          <cell r="CS111">
            <v>-10486</v>
          </cell>
          <cell r="CT111">
            <v>-2.9999999999999997E-4</v>
          </cell>
          <cell r="CU111">
            <v>-10388</v>
          </cell>
          <cell r="CV111">
            <v>-8240</v>
          </cell>
          <cell r="CW111">
            <v>-18992</v>
          </cell>
          <cell r="CX111">
            <v>-98</v>
          </cell>
          <cell r="CY111">
            <v>8.9999999999999993E-3</v>
          </cell>
          <cell r="CZ111">
            <v>-2246</v>
          </cell>
          <cell r="DA111">
            <v>8604</v>
          </cell>
          <cell r="DB111">
            <v>-0.45300000000000001</v>
          </cell>
        </row>
        <row r="112">
          <cell r="B112" t="str">
            <v>0088M</v>
          </cell>
          <cell r="D112" t="str">
            <v>De los que: Contribución al FEP</v>
          </cell>
          <cell r="E112">
            <v>-486</v>
          </cell>
          <cell r="F112" t="e">
            <v>#DIV/0!</v>
          </cell>
          <cell r="G112">
            <v>-5112</v>
          </cell>
          <cell r="H112" t="e">
            <v>#DIV/0!</v>
          </cell>
          <cell r="I112">
            <v>-1846</v>
          </cell>
          <cell r="J112">
            <v>-2.0000000000000001E-4</v>
          </cell>
          <cell r="K112">
            <v>1172</v>
          </cell>
          <cell r="L112">
            <v>1E-4</v>
          </cell>
          <cell r="M112">
            <v>15</v>
          </cell>
          <cell r="N112">
            <v>0</v>
          </cell>
          <cell r="O112">
            <v>-734</v>
          </cell>
          <cell r="P112">
            <v>-1E-4</v>
          </cell>
          <cell r="Q112">
            <v>-238</v>
          </cell>
          <cell r="R112">
            <v>0</v>
          </cell>
          <cell r="S112">
            <v>-96</v>
          </cell>
          <cell r="T112">
            <v>0</v>
          </cell>
          <cell r="U112">
            <v>146</v>
          </cell>
          <cell r="V112">
            <v>0</v>
          </cell>
          <cell r="W112">
            <v>-1761</v>
          </cell>
          <cell r="X112">
            <v>-2.0000000000000001E-4</v>
          </cell>
          <cell r="Y112">
            <v>-1062</v>
          </cell>
          <cell r="Z112">
            <v>-1E-4</v>
          </cell>
          <cell r="AA112">
            <v>-1234</v>
          </cell>
          <cell r="AB112">
            <v>-1E-4</v>
          </cell>
          <cell r="AC112">
            <v>-282</v>
          </cell>
          <cell r="AD112">
            <v>0</v>
          </cell>
          <cell r="AE112">
            <v>205</v>
          </cell>
          <cell r="AF112">
            <v>0</v>
          </cell>
          <cell r="AG112">
            <v>-1687</v>
          </cell>
          <cell r="AH112">
            <v>-2.0000000000000001E-4</v>
          </cell>
          <cell r="AI112">
            <v>-803</v>
          </cell>
          <cell r="AJ112">
            <v>-1E-4</v>
          </cell>
          <cell r="AK112">
            <v>-1449</v>
          </cell>
          <cell r="AL112">
            <v>-1E-4</v>
          </cell>
          <cell r="AM112">
            <v>-104</v>
          </cell>
          <cell r="AN112">
            <v>0</v>
          </cell>
          <cell r="AO112">
            <v>-1363</v>
          </cell>
          <cell r="AP112">
            <v>-1E-4</v>
          </cell>
          <cell r="AQ112">
            <v>-1188</v>
          </cell>
          <cell r="AR112">
            <v>-1E-4</v>
          </cell>
          <cell r="AS112">
            <v>-1263</v>
          </cell>
          <cell r="AT112">
            <v>-1E-4</v>
          </cell>
          <cell r="AU112">
            <v>11</v>
          </cell>
          <cell r="AV112">
            <v>0</v>
          </cell>
          <cell r="AW112">
            <v>-621</v>
          </cell>
          <cell r="AX112">
            <v>-1E-4</v>
          </cell>
          <cell r="AY112">
            <v>-11</v>
          </cell>
          <cell r="AZ112">
            <v>0</v>
          </cell>
          <cell r="BA112">
            <v>-599</v>
          </cell>
          <cell r="BB112">
            <v>0</v>
          </cell>
          <cell r="BC112">
            <v>-122</v>
          </cell>
          <cell r="BD112">
            <v>0</v>
          </cell>
          <cell r="BE112">
            <v>-28</v>
          </cell>
          <cell r="BF112">
            <v>0</v>
          </cell>
          <cell r="BG112">
            <v>-146</v>
          </cell>
          <cell r="BH112">
            <v>0</v>
          </cell>
          <cell r="BI112">
            <v>-144</v>
          </cell>
          <cell r="BJ112">
            <v>0</v>
          </cell>
          <cell r="BK112">
            <v>-1895</v>
          </cell>
          <cell r="BL112">
            <v>-1E-4</v>
          </cell>
          <cell r="BM112">
            <v>-591</v>
          </cell>
          <cell r="BN112">
            <v>0</v>
          </cell>
          <cell r="BO112">
            <v>-1274</v>
          </cell>
          <cell r="BP112">
            <v>-1E-4</v>
          </cell>
          <cell r="BQ112">
            <v>-1348</v>
          </cell>
          <cell r="BR112">
            <v>-1E-4</v>
          </cell>
          <cell r="BS112">
            <v>-937</v>
          </cell>
          <cell r="BT112">
            <v>-1E-4</v>
          </cell>
          <cell r="BU112">
            <v>-974</v>
          </cell>
          <cell r="BV112">
            <v>-1E-4</v>
          </cell>
          <cell r="BW112">
            <v>-831</v>
          </cell>
          <cell r="BX112">
            <v>-1E-4</v>
          </cell>
          <cell r="BY112">
            <v>-2121</v>
          </cell>
          <cell r="BZ112">
            <v>-1E-4</v>
          </cell>
          <cell r="CA112">
            <v>-5169</v>
          </cell>
          <cell r="CB112">
            <v>-2.9999999999999997E-4</v>
          </cell>
          <cell r="CC112">
            <v>-4500</v>
          </cell>
          <cell r="CD112">
            <v>-2.9999999999999997E-4</v>
          </cell>
          <cell r="CE112">
            <v>-5337</v>
          </cell>
          <cell r="CF112">
            <v>-4.0000000000000002E-4</v>
          </cell>
          <cell r="CG112">
            <v>-2826</v>
          </cell>
          <cell r="CH112">
            <v>-2.0000000000000001E-4</v>
          </cell>
          <cell r="CI112">
            <v>-8678</v>
          </cell>
          <cell r="CJ112">
            <v>-5.9999999999999995E-4</v>
          </cell>
          <cell r="CK112">
            <v>-4067</v>
          </cell>
          <cell r="CL112">
            <v>-2.9999999999999997E-4</v>
          </cell>
          <cell r="CM112">
            <v>-6641</v>
          </cell>
          <cell r="CN112">
            <v>-4.0000000000000002E-4</v>
          </cell>
          <cell r="CS112">
            <v>-6641</v>
          </cell>
          <cell r="CT112">
            <v>-2.0000000000000001E-4</v>
          </cell>
          <cell r="CU112">
            <v>-5337</v>
          </cell>
          <cell r="CV112">
            <v>-4067</v>
          </cell>
          <cell r="CW112">
            <v>-831</v>
          </cell>
          <cell r="CX112">
            <v>-1304</v>
          </cell>
          <cell r="CY112">
            <v>0.24399999999999999</v>
          </cell>
          <cell r="CZ112">
            <v>-2574</v>
          </cell>
          <cell r="DA112">
            <v>-4506</v>
          </cell>
          <cell r="DB112">
            <v>5.4219999999999997</v>
          </cell>
        </row>
        <row r="113">
          <cell r="B113" t="str">
            <v>MBM</v>
          </cell>
          <cell r="D113" t="str">
            <v>MARGEN BRUTO</v>
          </cell>
          <cell r="E113">
            <v>1065705</v>
          </cell>
          <cell r="F113" t="e">
            <v>#DIV/0!</v>
          </cell>
          <cell r="G113">
            <v>1186077</v>
          </cell>
          <cell r="H113" t="e">
            <v>#DIV/0!</v>
          </cell>
          <cell r="I113">
            <v>213991</v>
          </cell>
          <cell r="J113">
            <v>2.3300000000000001E-2</v>
          </cell>
          <cell r="K113">
            <v>222921</v>
          </cell>
          <cell r="L113">
            <v>2.24E-2</v>
          </cell>
          <cell r="M113">
            <v>301069</v>
          </cell>
          <cell r="N113">
            <v>2.92E-2</v>
          </cell>
          <cell r="O113">
            <v>212254</v>
          </cell>
          <cell r="P113">
            <v>2.0799999999999999E-2</v>
          </cell>
          <cell r="Q113">
            <v>285896</v>
          </cell>
          <cell r="R113">
            <v>2.8799999999999999E-2</v>
          </cell>
          <cell r="S113">
            <v>238561</v>
          </cell>
          <cell r="T113">
            <v>2.4199999999999999E-2</v>
          </cell>
          <cell r="U113">
            <v>225417</v>
          </cell>
          <cell r="V113">
            <v>2.2700000000000001E-2</v>
          </cell>
          <cell r="W113">
            <v>263494</v>
          </cell>
          <cell r="X113">
            <v>2.6800000000000001E-2</v>
          </cell>
          <cell r="Y113">
            <v>235841</v>
          </cell>
          <cell r="Z113">
            <v>2.4299999999999999E-2</v>
          </cell>
          <cell r="AA113">
            <v>257186</v>
          </cell>
          <cell r="AB113">
            <v>2.5899999999999999E-2</v>
          </cell>
          <cell r="AC113">
            <v>234390</v>
          </cell>
          <cell r="AD113">
            <v>2.3300000000000001E-2</v>
          </cell>
          <cell r="AE113">
            <v>250141</v>
          </cell>
          <cell r="AF113">
            <v>2.47E-2</v>
          </cell>
          <cell r="AG113">
            <v>252558</v>
          </cell>
          <cell r="AH113">
            <v>2.4899999999999999E-2</v>
          </cell>
          <cell r="AI113">
            <v>258363</v>
          </cell>
          <cell r="AJ113">
            <v>2.4500000000000001E-2</v>
          </cell>
          <cell r="AK113">
            <v>203429</v>
          </cell>
          <cell r="AL113">
            <v>1.89E-2</v>
          </cell>
          <cell r="AM113">
            <v>219726</v>
          </cell>
          <cell r="AN113">
            <v>2.01E-2</v>
          </cell>
          <cell r="AO113">
            <v>236894</v>
          </cell>
          <cell r="AP113">
            <v>2.1700000000000001E-2</v>
          </cell>
          <cell r="AQ113">
            <v>426575</v>
          </cell>
          <cell r="AR113">
            <v>3.8199999999999998E-2</v>
          </cell>
          <cell r="AS113">
            <v>257925</v>
          </cell>
          <cell r="AT113">
            <v>2.2499999999999999E-2</v>
          </cell>
          <cell r="AU113">
            <v>226260</v>
          </cell>
          <cell r="AV113">
            <v>1.9300000000000001E-2</v>
          </cell>
          <cell r="AW113">
            <v>231102</v>
          </cell>
          <cell r="AX113">
            <v>1.9400000000000001E-2</v>
          </cell>
          <cell r="AY113">
            <v>382940</v>
          </cell>
          <cell r="AZ113">
            <v>3.0499999999999999E-2</v>
          </cell>
          <cell r="BA113">
            <v>212699</v>
          </cell>
          <cell r="BB113">
            <v>1.61E-2</v>
          </cell>
          <cell r="BC113">
            <v>225638</v>
          </cell>
          <cell r="BD113">
            <v>1.6899999999999998E-2</v>
          </cell>
          <cell r="BE113">
            <v>703635</v>
          </cell>
          <cell r="BF113">
            <v>5.2600000000000001E-2</v>
          </cell>
          <cell r="BG113">
            <v>239408</v>
          </cell>
          <cell r="BH113">
            <v>1.7299999999999999E-2</v>
          </cell>
          <cell r="BI113">
            <v>212725</v>
          </cell>
          <cell r="BJ113">
            <v>1.4800000000000001E-2</v>
          </cell>
          <cell r="BK113">
            <v>214967</v>
          </cell>
          <cell r="BL113">
            <v>1.47E-2</v>
          </cell>
          <cell r="BM113">
            <v>358370</v>
          </cell>
          <cell r="BN113">
            <v>2.46E-2</v>
          </cell>
          <cell r="BO113">
            <v>233111</v>
          </cell>
          <cell r="BP113">
            <v>1.5299999999999999E-2</v>
          </cell>
          <cell r="BQ113">
            <v>244843</v>
          </cell>
          <cell r="BR113">
            <v>1.55E-2</v>
          </cell>
          <cell r="BS113">
            <v>233560</v>
          </cell>
          <cell r="BT113">
            <v>1.4800000000000001E-2</v>
          </cell>
          <cell r="BU113">
            <v>281396</v>
          </cell>
          <cell r="BV113">
            <v>1.8200000000000001E-2</v>
          </cell>
          <cell r="BW113">
            <v>325534</v>
          </cell>
          <cell r="BX113">
            <v>2.0899999999999998E-2</v>
          </cell>
          <cell r="BY113">
            <v>361752</v>
          </cell>
          <cell r="BZ113">
            <v>2.3300000000000001E-2</v>
          </cell>
          <cell r="CA113">
            <v>362534</v>
          </cell>
          <cell r="CB113">
            <v>2.3699999999999999E-2</v>
          </cell>
          <cell r="CC113">
            <v>385772</v>
          </cell>
          <cell r="CD113">
            <v>2.58E-2</v>
          </cell>
          <cell r="CE113">
            <v>403139</v>
          </cell>
          <cell r="CF113">
            <v>2.6800000000000001E-2</v>
          </cell>
          <cell r="CG113">
            <v>405396</v>
          </cell>
          <cell r="CH113">
            <v>2.64E-2</v>
          </cell>
          <cell r="CI113">
            <v>357935</v>
          </cell>
          <cell r="CJ113">
            <v>2.3099999999999999E-2</v>
          </cell>
          <cell r="CK113">
            <v>380054</v>
          </cell>
          <cell r="CL113">
            <v>2.46E-2</v>
          </cell>
          <cell r="CM113">
            <v>353192</v>
          </cell>
          <cell r="CN113">
            <v>2.2200000000000001E-2</v>
          </cell>
          <cell r="CS113">
            <v>353192</v>
          </cell>
          <cell r="CT113">
            <v>1.1299999999999999E-2</v>
          </cell>
          <cell r="CU113">
            <v>403139</v>
          </cell>
          <cell r="CV113">
            <v>380054</v>
          </cell>
          <cell r="CW113">
            <v>325534</v>
          </cell>
          <cell r="CX113">
            <v>-49947</v>
          </cell>
          <cell r="CY113">
            <v>-0.124</v>
          </cell>
          <cell r="CZ113">
            <v>-26862</v>
          </cell>
          <cell r="DA113">
            <v>77605</v>
          </cell>
          <cell r="DB113">
            <v>0.23799999999999999</v>
          </cell>
        </row>
        <row r="114">
          <cell r="B114" t="str">
            <v>GEXPLM</v>
          </cell>
          <cell r="D114" t="str">
            <v>Gastos de Explotación</v>
          </cell>
          <cell r="E114">
            <v>-562912</v>
          </cell>
          <cell r="F114" t="e">
            <v>#DIV/0!</v>
          </cell>
          <cell r="G114">
            <v>-574152</v>
          </cell>
          <cell r="H114" t="e">
            <v>#DIV/0!</v>
          </cell>
          <cell r="I114">
            <v>-152949</v>
          </cell>
          <cell r="J114">
            <v>-1.66E-2</v>
          </cell>
          <cell r="K114">
            <v>-151945</v>
          </cell>
          <cell r="L114">
            <v>-1.5299999999999999E-2</v>
          </cell>
          <cell r="M114">
            <v>-157082</v>
          </cell>
          <cell r="N114">
            <v>-1.52E-2</v>
          </cell>
          <cell r="O114">
            <v>-161908</v>
          </cell>
          <cell r="P114">
            <v>-1.5900000000000001E-2</v>
          </cell>
          <cell r="Q114">
            <v>-156611</v>
          </cell>
          <cell r="R114">
            <v>-1.5699999999999999E-2</v>
          </cell>
          <cell r="S114">
            <v>-152016</v>
          </cell>
          <cell r="T114">
            <v>-1.54E-2</v>
          </cell>
          <cell r="U114">
            <v>-156637</v>
          </cell>
          <cell r="V114">
            <v>-1.5800000000000002E-2</v>
          </cell>
          <cell r="W114">
            <v>-164733</v>
          </cell>
          <cell r="X114">
            <v>-1.6799999999999999E-2</v>
          </cell>
          <cell r="Y114">
            <v>-148512</v>
          </cell>
          <cell r="Z114">
            <v>-1.5299999999999999E-2</v>
          </cell>
          <cell r="AA114">
            <v>-149179</v>
          </cell>
          <cell r="AB114">
            <v>-1.4999999999999999E-2</v>
          </cell>
          <cell r="AC114">
            <v>-155023</v>
          </cell>
          <cell r="AD114">
            <v>-1.54E-2</v>
          </cell>
          <cell r="AE114">
            <v>-161704</v>
          </cell>
          <cell r="AF114">
            <v>-1.6E-2</v>
          </cell>
          <cell r="AG114">
            <v>-151289</v>
          </cell>
          <cell r="AH114">
            <v>-1.49E-2</v>
          </cell>
          <cell r="AI114">
            <v>-142911</v>
          </cell>
          <cell r="AJ114">
            <v>-1.35E-2</v>
          </cell>
          <cell r="AK114">
            <v>-127204</v>
          </cell>
          <cell r="AL114">
            <v>-1.18E-2</v>
          </cell>
          <cell r="AM114">
            <v>-144911</v>
          </cell>
          <cell r="AN114">
            <v>-1.32E-2</v>
          </cell>
          <cell r="AO114">
            <v>-142327</v>
          </cell>
          <cell r="AP114">
            <v>-1.3100000000000001E-2</v>
          </cell>
          <cell r="AQ114">
            <v>-145540</v>
          </cell>
          <cell r="AR114">
            <v>-1.2999999999999999E-2</v>
          </cell>
          <cell r="AS114">
            <v>-142441</v>
          </cell>
          <cell r="AT114">
            <v>-1.24E-2</v>
          </cell>
          <cell r="AU114">
            <v>-143804</v>
          </cell>
          <cell r="AV114">
            <v>-1.23E-2</v>
          </cell>
          <cell r="AW114">
            <v>-143478</v>
          </cell>
          <cell r="AX114">
            <v>-1.21E-2</v>
          </cell>
          <cell r="AY114">
            <v>-138887</v>
          </cell>
          <cell r="AZ114">
            <v>-1.11E-2</v>
          </cell>
          <cell r="BA114">
            <v>-145036</v>
          </cell>
          <cell r="BB114">
            <v>-1.09E-2</v>
          </cell>
          <cell r="BC114">
            <v>-146670</v>
          </cell>
          <cell r="BD114">
            <v>-1.0999999999999999E-2</v>
          </cell>
          <cell r="BE114">
            <v>-142659</v>
          </cell>
          <cell r="BF114">
            <v>-1.0699999999999999E-2</v>
          </cell>
          <cell r="BG114">
            <v>-139537</v>
          </cell>
          <cell r="BH114">
            <v>-1.01E-2</v>
          </cell>
          <cell r="BI114">
            <v>-144744</v>
          </cell>
          <cell r="BJ114">
            <v>-1.01E-2</v>
          </cell>
          <cell r="BK114">
            <v>-167305</v>
          </cell>
          <cell r="BL114">
            <v>-1.14E-2</v>
          </cell>
          <cell r="BM114">
            <v>-148183</v>
          </cell>
          <cell r="BN114">
            <v>-1.0200000000000001E-2</v>
          </cell>
          <cell r="BO114">
            <v>-151244</v>
          </cell>
          <cell r="BP114">
            <v>-9.9000000000000008E-3</v>
          </cell>
          <cell r="BQ114">
            <v>-149113</v>
          </cell>
          <cell r="BR114">
            <v>-9.4000000000000004E-3</v>
          </cell>
          <cell r="BS114">
            <v>-154165</v>
          </cell>
          <cell r="BT114">
            <v>-9.7000000000000003E-3</v>
          </cell>
          <cell r="BU114">
            <v>-159038</v>
          </cell>
          <cell r="BV114">
            <v>-1.03E-2</v>
          </cell>
          <cell r="BW114">
            <v>-159613</v>
          </cell>
          <cell r="BX114">
            <v>-1.0200000000000001E-2</v>
          </cell>
          <cell r="BY114">
            <v>-167651</v>
          </cell>
          <cell r="BZ114">
            <v>-1.0800000000000001E-2</v>
          </cell>
          <cell r="CA114">
            <v>-166150</v>
          </cell>
          <cell r="CB114">
            <v>-1.09E-2</v>
          </cell>
          <cell r="CC114">
            <v>-172840</v>
          </cell>
          <cell r="CD114">
            <v>-1.1599999999999999E-2</v>
          </cell>
          <cell r="CE114">
            <v>-187049</v>
          </cell>
          <cell r="CF114">
            <v>-1.24E-2</v>
          </cell>
          <cell r="CG114">
            <v>-185304</v>
          </cell>
          <cell r="CH114">
            <v>-1.21E-2</v>
          </cell>
          <cell r="CI114">
            <v>-187763</v>
          </cell>
          <cell r="CJ114">
            <v>-1.21E-2</v>
          </cell>
          <cell r="CK114">
            <v>-182865</v>
          </cell>
          <cell r="CL114">
            <v>-1.18E-2</v>
          </cell>
          <cell r="CM114">
            <v>-188655</v>
          </cell>
          <cell r="CN114">
            <v>-1.1900000000000001E-2</v>
          </cell>
          <cell r="CS114">
            <v>-188655</v>
          </cell>
          <cell r="CT114">
            <v>-6.0000000000000001E-3</v>
          </cell>
          <cell r="CU114">
            <v>-187049</v>
          </cell>
          <cell r="CV114">
            <v>-182865</v>
          </cell>
          <cell r="CW114">
            <v>-159613</v>
          </cell>
          <cell r="CX114">
            <v>-1606</v>
          </cell>
          <cell r="CY114">
            <v>8.9999999999999993E-3</v>
          </cell>
          <cell r="CZ114">
            <v>-5790</v>
          </cell>
          <cell r="DA114">
            <v>-27436</v>
          </cell>
          <cell r="DB114">
            <v>0.17199999999999999</v>
          </cell>
        </row>
        <row r="115">
          <cell r="B115" t="str">
            <v>0039M</v>
          </cell>
          <cell r="D115" t="str">
            <v>Gastos de administración</v>
          </cell>
          <cell r="E115">
            <v>-481234</v>
          </cell>
          <cell r="F115" t="e">
            <v>#DIV/0!</v>
          </cell>
          <cell r="G115">
            <v>-496299</v>
          </cell>
          <cell r="H115" t="e">
            <v>#DIV/0!</v>
          </cell>
          <cell r="I115">
            <v>-134000</v>
          </cell>
          <cell r="J115">
            <v>-1.46E-2</v>
          </cell>
          <cell r="K115">
            <v>-132584</v>
          </cell>
          <cell r="L115">
            <v>-1.3299999999999999E-2</v>
          </cell>
          <cell r="M115">
            <v>-137901</v>
          </cell>
          <cell r="N115">
            <v>-1.34E-2</v>
          </cell>
          <cell r="O115">
            <v>-142024</v>
          </cell>
          <cell r="P115">
            <v>-1.3899999999999999E-2</v>
          </cell>
          <cell r="Q115">
            <v>-137136</v>
          </cell>
          <cell r="R115">
            <v>-1.38E-2</v>
          </cell>
          <cell r="S115">
            <v>-132887</v>
          </cell>
          <cell r="T115">
            <v>-1.35E-2</v>
          </cell>
          <cell r="U115">
            <v>-138393</v>
          </cell>
          <cell r="V115">
            <v>-1.4E-2</v>
          </cell>
          <cell r="W115">
            <v>-146039</v>
          </cell>
          <cell r="X115">
            <v>-1.49E-2</v>
          </cell>
          <cell r="Y115">
            <v>-129621</v>
          </cell>
          <cell r="Z115">
            <v>-1.3299999999999999E-2</v>
          </cell>
          <cell r="AA115">
            <v>-130255</v>
          </cell>
          <cell r="AB115">
            <v>-1.3100000000000001E-2</v>
          </cell>
          <cell r="AC115">
            <v>-135741</v>
          </cell>
          <cell r="AD115">
            <v>-1.35E-2</v>
          </cell>
          <cell r="AE115">
            <v>-142800</v>
          </cell>
          <cell r="AF115">
            <v>-1.41E-2</v>
          </cell>
          <cell r="AG115">
            <v>-130725</v>
          </cell>
          <cell r="AH115">
            <v>-1.29E-2</v>
          </cell>
          <cell r="AI115">
            <v>-131746</v>
          </cell>
          <cell r="AJ115">
            <v>-1.2500000000000001E-2</v>
          </cell>
          <cell r="AK115">
            <v>-116049</v>
          </cell>
          <cell r="AL115">
            <v>-1.0800000000000001E-2</v>
          </cell>
          <cell r="AM115">
            <v>-132516</v>
          </cell>
          <cell r="AN115">
            <v>-1.21E-2</v>
          </cell>
          <cell r="AO115">
            <v>-127572</v>
          </cell>
          <cell r="AP115">
            <v>-1.17E-2</v>
          </cell>
          <cell r="AQ115">
            <v>-131303</v>
          </cell>
          <cell r="AR115">
            <v>-1.17E-2</v>
          </cell>
          <cell r="AS115">
            <v>-129261</v>
          </cell>
          <cell r="AT115">
            <v>-1.1299999999999999E-2</v>
          </cell>
          <cell r="AU115">
            <v>-129136</v>
          </cell>
          <cell r="AV115">
            <v>-1.0999999999999999E-2</v>
          </cell>
          <cell r="AW115">
            <v>-128892</v>
          </cell>
          <cell r="AX115">
            <v>-1.0800000000000001E-2</v>
          </cell>
          <cell r="AY115">
            <v>-123705</v>
          </cell>
          <cell r="AZ115">
            <v>-9.9000000000000008E-3</v>
          </cell>
          <cell r="BA115">
            <v>-128956</v>
          </cell>
          <cell r="BB115">
            <v>-9.7000000000000003E-3</v>
          </cell>
          <cell r="BC115">
            <v>-129497</v>
          </cell>
          <cell r="BD115">
            <v>-9.7000000000000003E-3</v>
          </cell>
          <cell r="BE115">
            <v>-125770</v>
          </cell>
          <cell r="BF115">
            <v>-9.4000000000000004E-3</v>
          </cell>
          <cell r="BG115">
            <v>-122687</v>
          </cell>
          <cell r="BH115">
            <v>-8.8999999999999999E-3</v>
          </cell>
          <cell r="BI115">
            <v>-127651</v>
          </cell>
          <cell r="BJ115">
            <v>-8.8999999999999999E-3</v>
          </cell>
          <cell r="BK115">
            <v>-149888</v>
          </cell>
          <cell r="BL115">
            <v>-1.0200000000000001E-2</v>
          </cell>
          <cell r="BM115">
            <v>-130965</v>
          </cell>
          <cell r="BN115">
            <v>-8.9999999999999993E-3</v>
          </cell>
          <cell r="BO115">
            <v>-133641</v>
          </cell>
          <cell r="BP115">
            <v>-8.8000000000000005E-3</v>
          </cell>
          <cell r="BQ115">
            <v>-131304</v>
          </cell>
          <cell r="BR115">
            <v>-8.3000000000000001E-3</v>
          </cell>
          <cell r="BS115">
            <v>-135927</v>
          </cell>
          <cell r="BT115">
            <v>-8.6E-3</v>
          </cell>
          <cell r="BU115">
            <v>-140942</v>
          </cell>
          <cell r="BV115">
            <v>-9.1000000000000004E-3</v>
          </cell>
          <cell r="BW115">
            <v>-140971</v>
          </cell>
          <cell r="BX115">
            <v>-9.1000000000000004E-3</v>
          </cell>
          <cell r="BY115">
            <v>-149052</v>
          </cell>
          <cell r="BZ115">
            <v>-9.5999999999999992E-3</v>
          </cell>
          <cell r="CA115">
            <v>-146972</v>
          </cell>
          <cell r="CB115">
            <v>-9.5999999999999992E-3</v>
          </cell>
          <cell r="CC115">
            <v>-153129</v>
          </cell>
          <cell r="CD115">
            <v>-1.0200000000000001E-2</v>
          </cell>
          <cell r="CE115">
            <v>-166756</v>
          </cell>
          <cell r="CF115">
            <v>-1.11E-2</v>
          </cell>
          <cell r="CG115">
            <v>-163822</v>
          </cell>
          <cell r="CH115">
            <v>-1.0699999999999999E-2</v>
          </cell>
          <cell r="CI115">
            <v>-166245</v>
          </cell>
          <cell r="CJ115">
            <v>-1.0699999999999999E-2</v>
          </cell>
          <cell r="CK115">
            <v>-162623</v>
          </cell>
          <cell r="CL115">
            <v>-1.0500000000000001E-2</v>
          </cell>
          <cell r="CM115">
            <v>-167558</v>
          </cell>
          <cell r="CN115">
            <v>-1.0500000000000001E-2</v>
          </cell>
          <cell r="CS115">
            <v>-167558</v>
          </cell>
          <cell r="CT115">
            <v>-5.3E-3</v>
          </cell>
          <cell r="CU115">
            <v>-166756</v>
          </cell>
          <cell r="CV115">
            <v>-162623</v>
          </cell>
          <cell r="CW115">
            <v>-140971</v>
          </cell>
          <cell r="CX115">
            <v>-802</v>
          </cell>
          <cell r="CY115">
            <v>5.0000000000000001E-3</v>
          </cell>
          <cell r="CZ115">
            <v>-4935</v>
          </cell>
          <cell r="DA115">
            <v>-25785</v>
          </cell>
          <cell r="DB115">
            <v>0.183</v>
          </cell>
        </row>
        <row r="116">
          <cell r="B116" t="str">
            <v>0040M</v>
          </cell>
          <cell r="D116" t="str">
            <v xml:space="preserve">  Gastos de personal</v>
          </cell>
          <cell r="E116">
            <v>-344921</v>
          </cell>
          <cell r="F116" t="e">
            <v>#DIV/0!</v>
          </cell>
          <cell r="G116">
            <v>-341958</v>
          </cell>
          <cell r="H116" t="e">
            <v>#DIV/0!</v>
          </cell>
          <cell r="I116">
            <v>-86416</v>
          </cell>
          <cell r="J116">
            <v>-9.4000000000000004E-3</v>
          </cell>
          <cell r="K116">
            <v>-86441</v>
          </cell>
          <cell r="L116">
            <v>-8.6999999999999994E-3</v>
          </cell>
          <cell r="M116">
            <v>-87000</v>
          </cell>
          <cell r="N116">
            <v>-8.3999999999999995E-3</v>
          </cell>
          <cell r="O116">
            <v>-97236</v>
          </cell>
          <cell r="P116">
            <v>-9.4999999999999998E-3</v>
          </cell>
          <cell r="Q116">
            <v>-85826</v>
          </cell>
          <cell r="R116">
            <v>-8.6E-3</v>
          </cell>
          <cell r="S116">
            <v>-85976</v>
          </cell>
          <cell r="T116">
            <v>-8.6999999999999994E-3</v>
          </cell>
          <cell r="U116">
            <v>-86239</v>
          </cell>
          <cell r="V116">
            <v>-8.6999999999999994E-3</v>
          </cell>
          <cell r="W116">
            <v>-92584</v>
          </cell>
          <cell r="X116">
            <v>-9.4000000000000004E-3</v>
          </cell>
          <cell r="Y116">
            <v>-85013</v>
          </cell>
          <cell r="Z116">
            <v>-8.8000000000000005E-3</v>
          </cell>
          <cell r="AA116">
            <v>-84037</v>
          </cell>
          <cell r="AB116">
            <v>-8.5000000000000006E-3</v>
          </cell>
          <cell r="AC116">
            <v>-83890</v>
          </cell>
          <cell r="AD116">
            <v>-8.3000000000000001E-3</v>
          </cell>
          <cell r="AE116">
            <v>-88040</v>
          </cell>
          <cell r="AF116">
            <v>-8.6999999999999994E-3</v>
          </cell>
          <cell r="AG116">
            <v>-84771</v>
          </cell>
          <cell r="AH116">
            <v>-8.3000000000000001E-3</v>
          </cell>
          <cell r="AI116">
            <v>-84884</v>
          </cell>
          <cell r="AJ116">
            <v>-8.0000000000000002E-3</v>
          </cell>
          <cell r="AK116">
            <v>-66168</v>
          </cell>
          <cell r="AL116">
            <v>-6.1000000000000004E-3</v>
          </cell>
          <cell r="AM116">
            <v>-84387</v>
          </cell>
          <cell r="AN116">
            <v>-7.7000000000000002E-3</v>
          </cell>
          <cell r="AO116">
            <v>-81046</v>
          </cell>
          <cell r="AP116">
            <v>-7.4000000000000003E-3</v>
          </cell>
          <cell r="AQ116">
            <v>-84426</v>
          </cell>
          <cell r="AR116">
            <v>-7.6E-3</v>
          </cell>
          <cell r="AS116">
            <v>-83230</v>
          </cell>
          <cell r="AT116">
            <v>-7.3000000000000001E-3</v>
          </cell>
          <cell r="AU116">
            <v>-83004</v>
          </cell>
          <cell r="AV116">
            <v>-7.1000000000000004E-3</v>
          </cell>
          <cell r="AW116">
            <v>-82857</v>
          </cell>
          <cell r="AX116">
            <v>-7.0000000000000001E-3</v>
          </cell>
          <cell r="AY116">
            <v>-80315</v>
          </cell>
          <cell r="AZ116">
            <v>-6.4000000000000003E-3</v>
          </cell>
          <cell r="BA116">
            <v>-81031</v>
          </cell>
          <cell r="BB116">
            <v>-6.1000000000000004E-3</v>
          </cell>
          <cell r="BC116">
            <v>-83166</v>
          </cell>
          <cell r="BD116">
            <v>-6.1999999999999998E-3</v>
          </cell>
          <cell r="BE116">
            <v>-80763</v>
          </cell>
          <cell r="BF116">
            <v>-6.0000000000000001E-3</v>
          </cell>
          <cell r="BG116">
            <v>-78782</v>
          </cell>
          <cell r="BH116">
            <v>-5.7000000000000002E-3</v>
          </cell>
          <cell r="BI116">
            <v>-81819</v>
          </cell>
          <cell r="BJ116">
            <v>-5.7000000000000002E-3</v>
          </cell>
          <cell r="BK116">
            <v>-104054</v>
          </cell>
          <cell r="BL116">
            <v>-7.1000000000000004E-3</v>
          </cell>
          <cell r="BM116">
            <v>-86366</v>
          </cell>
          <cell r="BN116">
            <v>-5.8999999999999999E-3</v>
          </cell>
          <cell r="BO116">
            <v>-86065</v>
          </cell>
          <cell r="BP116">
            <v>-5.7000000000000002E-3</v>
          </cell>
          <cell r="BQ116">
            <v>-86732</v>
          </cell>
          <cell r="BR116">
            <v>-5.4999999999999997E-3</v>
          </cell>
          <cell r="BS116">
            <v>-89959</v>
          </cell>
          <cell r="BT116">
            <v>-5.7000000000000002E-3</v>
          </cell>
          <cell r="BU116">
            <v>-93388</v>
          </cell>
          <cell r="BV116">
            <v>-6.0000000000000001E-3</v>
          </cell>
          <cell r="BW116">
            <v>-93635</v>
          </cell>
          <cell r="BX116">
            <v>-6.0000000000000001E-3</v>
          </cell>
          <cell r="BY116">
            <v>-94954</v>
          </cell>
          <cell r="BZ116">
            <v>-6.1000000000000004E-3</v>
          </cell>
          <cell r="CA116">
            <v>-88070</v>
          </cell>
          <cell r="CB116">
            <v>-5.7999999999999996E-3</v>
          </cell>
          <cell r="CC116">
            <v>-97449</v>
          </cell>
          <cell r="CD116">
            <v>-6.4999999999999997E-3</v>
          </cell>
          <cell r="CE116">
            <v>-110690</v>
          </cell>
          <cell r="CF116">
            <v>-7.4000000000000003E-3</v>
          </cell>
          <cell r="CG116">
            <v>-101869</v>
          </cell>
          <cell r="CH116">
            <v>-6.6E-3</v>
          </cell>
          <cell r="CI116">
            <v>-107881</v>
          </cell>
          <cell r="CJ116">
            <v>-7.0000000000000001E-3</v>
          </cell>
          <cell r="CK116">
            <v>-103728</v>
          </cell>
          <cell r="CL116">
            <v>-6.7000000000000002E-3</v>
          </cell>
          <cell r="CM116">
            <v>-108149</v>
          </cell>
          <cell r="CN116">
            <v>-6.7999999999999996E-3</v>
          </cell>
          <cell r="CS116">
            <v>-108149</v>
          </cell>
          <cell r="CT116">
            <v>-3.3999999999999998E-3</v>
          </cell>
          <cell r="CU116">
            <v>-110690</v>
          </cell>
          <cell r="CV116">
            <v>-103728</v>
          </cell>
          <cell r="CW116">
            <v>-93635</v>
          </cell>
          <cell r="CX116">
            <v>2541</v>
          </cell>
          <cell r="CY116">
            <v>-2.3E-2</v>
          </cell>
          <cell r="CZ116">
            <v>-4421</v>
          </cell>
          <cell r="DA116">
            <v>-17055</v>
          </cell>
          <cell r="DB116">
            <v>0.182</v>
          </cell>
        </row>
        <row r="117">
          <cell r="B117" t="str">
            <v>0041M</v>
          </cell>
          <cell r="D117" t="str">
            <v xml:space="preserve">  Otros gastos de administración</v>
          </cell>
          <cell r="E117">
            <v>-136313</v>
          </cell>
          <cell r="F117" t="e">
            <v>#DIV/0!</v>
          </cell>
          <cell r="G117">
            <v>-154340</v>
          </cell>
          <cell r="H117" t="e">
            <v>#DIV/0!</v>
          </cell>
          <cell r="I117">
            <v>-47584</v>
          </cell>
          <cell r="J117">
            <v>-5.1999999999999998E-3</v>
          </cell>
          <cell r="K117">
            <v>-46143</v>
          </cell>
          <cell r="L117">
            <v>-4.5999999999999999E-3</v>
          </cell>
          <cell r="M117">
            <v>-50901</v>
          </cell>
          <cell r="N117">
            <v>-4.8999999999999998E-3</v>
          </cell>
          <cell r="O117">
            <v>-44788</v>
          </cell>
          <cell r="P117">
            <v>-4.4000000000000003E-3</v>
          </cell>
          <cell r="Q117">
            <v>-51310</v>
          </cell>
          <cell r="R117">
            <v>-5.1999999999999998E-3</v>
          </cell>
          <cell r="S117">
            <v>-46911</v>
          </cell>
          <cell r="T117">
            <v>-4.7999999999999996E-3</v>
          </cell>
          <cell r="U117">
            <v>-52154</v>
          </cell>
          <cell r="V117">
            <v>-5.3E-3</v>
          </cell>
          <cell r="W117">
            <v>-53455</v>
          </cell>
          <cell r="X117">
            <v>-5.4000000000000003E-3</v>
          </cell>
          <cell r="Y117">
            <v>-44608</v>
          </cell>
          <cell r="Z117">
            <v>-4.5999999999999999E-3</v>
          </cell>
          <cell r="AA117">
            <v>-46218</v>
          </cell>
          <cell r="AB117">
            <v>-4.7000000000000002E-3</v>
          </cell>
          <cell r="AC117">
            <v>-51851</v>
          </cell>
          <cell r="AD117">
            <v>-5.1999999999999998E-3</v>
          </cell>
          <cell r="AE117">
            <v>-54760</v>
          </cell>
          <cell r="AF117">
            <v>-5.4000000000000003E-3</v>
          </cell>
          <cell r="AG117">
            <v>-45955</v>
          </cell>
          <cell r="AH117">
            <v>-4.4999999999999997E-3</v>
          </cell>
          <cell r="AI117">
            <v>-46861</v>
          </cell>
          <cell r="AJ117">
            <v>-4.4000000000000003E-3</v>
          </cell>
          <cell r="AK117">
            <v>-49881</v>
          </cell>
          <cell r="AL117">
            <v>-4.5999999999999999E-3</v>
          </cell>
          <cell r="AM117">
            <v>-48129</v>
          </cell>
          <cell r="AN117">
            <v>-4.4000000000000003E-3</v>
          </cell>
          <cell r="AO117">
            <v>-46526</v>
          </cell>
          <cell r="AP117">
            <v>-4.3E-3</v>
          </cell>
          <cell r="AQ117">
            <v>-46877</v>
          </cell>
          <cell r="AR117">
            <v>-4.1999999999999997E-3</v>
          </cell>
          <cell r="AS117">
            <v>-46031</v>
          </cell>
          <cell r="AT117">
            <v>-4.0000000000000001E-3</v>
          </cell>
          <cell r="AU117">
            <v>-46132</v>
          </cell>
          <cell r="AV117">
            <v>-3.8999999999999998E-3</v>
          </cell>
          <cell r="AW117">
            <v>-46036</v>
          </cell>
          <cell r="AX117">
            <v>-3.8999999999999998E-3</v>
          </cell>
          <cell r="AY117">
            <v>-43389</v>
          </cell>
          <cell r="AZ117">
            <v>-3.5000000000000001E-3</v>
          </cell>
          <cell r="BA117">
            <v>-47925</v>
          </cell>
          <cell r="BB117">
            <v>-3.5999999999999999E-3</v>
          </cell>
          <cell r="BC117">
            <v>-46331</v>
          </cell>
          <cell r="BD117">
            <v>-3.5000000000000001E-3</v>
          </cell>
          <cell r="BE117">
            <v>-45007</v>
          </cell>
          <cell r="BF117">
            <v>-3.3999999999999998E-3</v>
          </cell>
          <cell r="BG117">
            <v>-43904</v>
          </cell>
          <cell r="BH117">
            <v>-3.2000000000000002E-3</v>
          </cell>
          <cell r="BI117">
            <v>-45831</v>
          </cell>
          <cell r="BJ117">
            <v>-3.2000000000000002E-3</v>
          </cell>
          <cell r="BK117">
            <v>-45834</v>
          </cell>
          <cell r="BL117">
            <v>-3.0999999999999999E-3</v>
          </cell>
          <cell r="BM117">
            <v>-44599</v>
          </cell>
          <cell r="BN117">
            <v>-3.0999999999999999E-3</v>
          </cell>
          <cell r="BO117">
            <v>-47576</v>
          </cell>
          <cell r="BP117">
            <v>-3.0999999999999999E-3</v>
          </cell>
          <cell r="BQ117">
            <v>-44571</v>
          </cell>
          <cell r="BR117">
            <v>-2.8E-3</v>
          </cell>
          <cell r="BS117">
            <v>-45968</v>
          </cell>
          <cell r="BT117">
            <v>-2.8999999999999998E-3</v>
          </cell>
          <cell r="BU117">
            <v>-47554</v>
          </cell>
          <cell r="BV117">
            <v>-3.0999999999999999E-3</v>
          </cell>
          <cell r="BW117">
            <v>-47336</v>
          </cell>
          <cell r="BX117">
            <v>-3.0000000000000001E-3</v>
          </cell>
          <cell r="BY117">
            <v>-54097</v>
          </cell>
          <cell r="BZ117">
            <v>-3.5000000000000001E-3</v>
          </cell>
          <cell r="CA117">
            <v>-58902</v>
          </cell>
          <cell r="CB117">
            <v>-3.8999999999999998E-3</v>
          </cell>
          <cell r="CC117">
            <v>-55680</v>
          </cell>
          <cell r="CD117">
            <v>-3.7000000000000002E-3</v>
          </cell>
          <cell r="CE117">
            <v>-56066</v>
          </cell>
          <cell r="CF117">
            <v>-3.7000000000000002E-3</v>
          </cell>
          <cell r="CG117">
            <v>-61954</v>
          </cell>
          <cell r="CH117">
            <v>-4.0000000000000001E-3</v>
          </cell>
          <cell r="CI117">
            <v>-58364</v>
          </cell>
          <cell r="CJ117">
            <v>-3.8E-3</v>
          </cell>
          <cell r="CK117">
            <v>-58895</v>
          </cell>
          <cell r="CL117">
            <v>-3.8E-3</v>
          </cell>
          <cell r="CM117">
            <v>-59409</v>
          </cell>
          <cell r="CN117">
            <v>-3.7000000000000002E-3</v>
          </cell>
          <cell r="CS117">
            <v>-59409</v>
          </cell>
          <cell r="CT117">
            <v>-1.9E-3</v>
          </cell>
          <cell r="CU117">
            <v>-56066</v>
          </cell>
          <cell r="CV117">
            <v>-58895</v>
          </cell>
          <cell r="CW117">
            <v>-47336</v>
          </cell>
          <cell r="CX117">
            <v>-3343</v>
          </cell>
          <cell r="CY117">
            <v>0.06</v>
          </cell>
          <cell r="CZ117">
            <v>-514</v>
          </cell>
          <cell r="DA117">
            <v>-8730</v>
          </cell>
          <cell r="DB117">
            <v>0.184</v>
          </cell>
        </row>
        <row r="118">
          <cell r="B118" t="str">
            <v>0042M</v>
          </cell>
          <cell r="D118" t="str">
            <v>Amortización</v>
          </cell>
          <cell r="E118">
            <v>-81678</v>
          </cell>
          <cell r="F118" t="e">
            <v>#DIV/0!</v>
          </cell>
          <cell r="G118">
            <v>-77854</v>
          </cell>
          <cell r="H118" t="e">
            <v>#DIV/0!</v>
          </cell>
          <cell r="I118">
            <v>-18949</v>
          </cell>
          <cell r="J118">
            <v>-2.0999999999999999E-3</v>
          </cell>
          <cell r="K118">
            <v>-19361</v>
          </cell>
          <cell r="L118">
            <v>-1.9E-3</v>
          </cell>
          <cell r="M118">
            <v>-19181</v>
          </cell>
          <cell r="N118">
            <v>-1.9E-3</v>
          </cell>
          <cell r="O118">
            <v>-19884</v>
          </cell>
          <cell r="P118">
            <v>-1.9E-3</v>
          </cell>
          <cell r="Q118">
            <v>-19475</v>
          </cell>
          <cell r="R118">
            <v>-2E-3</v>
          </cell>
          <cell r="S118">
            <v>-19129</v>
          </cell>
          <cell r="T118">
            <v>-1.9E-3</v>
          </cell>
          <cell r="U118">
            <v>-18244</v>
          </cell>
          <cell r="V118">
            <v>-1.8E-3</v>
          </cell>
          <cell r="W118">
            <v>-18694</v>
          </cell>
          <cell r="X118">
            <v>-1.9E-3</v>
          </cell>
          <cell r="Y118">
            <v>-18891</v>
          </cell>
          <cell r="Z118">
            <v>-1.9E-3</v>
          </cell>
          <cell r="AA118">
            <v>-18925</v>
          </cell>
          <cell r="AB118">
            <v>-1.9E-3</v>
          </cell>
          <cell r="AC118">
            <v>-19282</v>
          </cell>
          <cell r="AD118">
            <v>-1.9E-3</v>
          </cell>
          <cell r="AE118">
            <v>-18904</v>
          </cell>
          <cell r="AF118">
            <v>-1.9E-3</v>
          </cell>
          <cell r="AG118">
            <v>-20563</v>
          </cell>
          <cell r="AH118">
            <v>-2E-3</v>
          </cell>
          <cell r="AI118">
            <v>-11166</v>
          </cell>
          <cell r="AJ118">
            <v>-1.1000000000000001E-3</v>
          </cell>
          <cell r="AK118">
            <v>-11155</v>
          </cell>
          <cell r="AL118">
            <v>-1E-3</v>
          </cell>
          <cell r="AM118">
            <v>-12395</v>
          </cell>
          <cell r="AN118">
            <v>-1.1000000000000001E-3</v>
          </cell>
          <cell r="AO118">
            <v>-14755</v>
          </cell>
          <cell r="AP118">
            <v>-1.4E-3</v>
          </cell>
          <cell r="AQ118">
            <v>-14237</v>
          </cell>
          <cell r="AR118">
            <v>-1.2999999999999999E-3</v>
          </cell>
          <cell r="AS118">
            <v>-13180</v>
          </cell>
          <cell r="AT118">
            <v>-1.1000000000000001E-3</v>
          </cell>
          <cell r="AU118">
            <v>-14668</v>
          </cell>
          <cell r="AV118">
            <v>-1.2999999999999999E-3</v>
          </cell>
          <cell r="AW118">
            <v>-14585</v>
          </cell>
          <cell r="AX118">
            <v>-1.1999999999999999E-3</v>
          </cell>
          <cell r="AY118">
            <v>-15184</v>
          </cell>
          <cell r="AZ118">
            <v>-1.1999999999999999E-3</v>
          </cell>
          <cell r="BA118">
            <v>-16080</v>
          </cell>
          <cell r="BB118">
            <v>-1.1999999999999999E-3</v>
          </cell>
          <cell r="BC118">
            <v>-17173</v>
          </cell>
          <cell r="BD118">
            <v>-1.2999999999999999E-3</v>
          </cell>
          <cell r="BE118">
            <v>-16889</v>
          </cell>
          <cell r="BF118">
            <v>-1.2999999999999999E-3</v>
          </cell>
          <cell r="BG118">
            <v>-16850</v>
          </cell>
          <cell r="BH118">
            <v>-1.1999999999999999E-3</v>
          </cell>
          <cell r="BI118">
            <v>-17093</v>
          </cell>
          <cell r="BJ118">
            <v>-1.1999999999999999E-3</v>
          </cell>
          <cell r="BK118">
            <v>-17417</v>
          </cell>
          <cell r="BL118">
            <v>-1.1999999999999999E-3</v>
          </cell>
          <cell r="BM118">
            <v>-17218</v>
          </cell>
          <cell r="BN118">
            <v>-1.1999999999999999E-3</v>
          </cell>
          <cell r="BO118">
            <v>-17604</v>
          </cell>
          <cell r="BP118">
            <v>-1.1999999999999999E-3</v>
          </cell>
          <cell r="BQ118">
            <v>-17809</v>
          </cell>
          <cell r="BR118">
            <v>-1.1000000000000001E-3</v>
          </cell>
          <cell r="BS118">
            <v>-18238</v>
          </cell>
          <cell r="BT118">
            <v>-1.1999999999999999E-3</v>
          </cell>
          <cell r="BU118">
            <v>-18096</v>
          </cell>
          <cell r="BV118">
            <v>-1.1999999999999999E-3</v>
          </cell>
          <cell r="BW118">
            <v>-18642</v>
          </cell>
          <cell r="BX118">
            <v>-1.1999999999999999E-3</v>
          </cell>
          <cell r="BY118">
            <v>-18599</v>
          </cell>
          <cell r="BZ118">
            <v>-1.1999999999999999E-3</v>
          </cell>
          <cell r="CA118">
            <v>-19178</v>
          </cell>
          <cell r="CB118">
            <v>-1.2999999999999999E-3</v>
          </cell>
          <cell r="CC118">
            <v>-19711</v>
          </cell>
          <cell r="CD118">
            <v>-1.2999999999999999E-3</v>
          </cell>
          <cell r="CE118">
            <v>-20293</v>
          </cell>
          <cell r="CF118">
            <v>-1.2999999999999999E-3</v>
          </cell>
          <cell r="CG118">
            <v>-21481</v>
          </cell>
          <cell r="CH118">
            <v>-1.4E-3</v>
          </cell>
          <cell r="CI118">
            <v>-21518</v>
          </cell>
          <cell r="CJ118">
            <v>-1.4E-3</v>
          </cell>
          <cell r="CK118">
            <v>-20242</v>
          </cell>
          <cell r="CL118">
            <v>-1.2999999999999999E-3</v>
          </cell>
          <cell r="CM118">
            <v>-21097</v>
          </cell>
          <cell r="CN118">
            <v>-1.2999999999999999E-3</v>
          </cell>
          <cell r="CS118">
            <v>-21097</v>
          </cell>
          <cell r="CT118">
            <v>-6.9999999999999999E-4</v>
          </cell>
          <cell r="CU118">
            <v>-20293</v>
          </cell>
          <cell r="CV118">
            <v>-20242</v>
          </cell>
          <cell r="CW118">
            <v>-18642</v>
          </cell>
          <cell r="CX118">
            <v>-804</v>
          </cell>
          <cell r="CY118">
            <v>0.04</v>
          </cell>
          <cell r="CZ118">
            <v>-855</v>
          </cell>
          <cell r="DA118">
            <v>-1651</v>
          </cell>
          <cell r="DB118">
            <v>8.8999999999999996E-2</v>
          </cell>
        </row>
        <row r="119">
          <cell r="B119" t="str">
            <v>MEXPLM</v>
          </cell>
          <cell r="D119" t="str">
            <v>MARGEN DE EXPLOTACIÓN</v>
          </cell>
          <cell r="E119">
            <v>502793</v>
          </cell>
          <cell r="F119" t="e">
            <v>#DIV/0!</v>
          </cell>
          <cell r="G119">
            <v>611924</v>
          </cell>
          <cell r="H119" t="e">
            <v>#DIV/0!</v>
          </cell>
          <cell r="I119">
            <v>61042</v>
          </cell>
          <cell r="J119">
            <v>6.6E-3</v>
          </cell>
          <cell r="K119">
            <v>70976</v>
          </cell>
          <cell r="L119">
            <v>7.1000000000000004E-3</v>
          </cell>
          <cell r="M119">
            <v>143987</v>
          </cell>
          <cell r="N119">
            <v>1.4E-2</v>
          </cell>
          <cell r="O119">
            <v>50346</v>
          </cell>
          <cell r="P119">
            <v>4.8999999999999998E-3</v>
          </cell>
          <cell r="Q119">
            <v>129285</v>
          </cell>
          <cell r="R119">
            <v>1.2999999999999999E-2</v>
          </cell>
          <cell r="S119">
            <v>86545</v>
          </cell>
          <cell r="T119">
            <v>8.8000000000000005E-3</v>
          </cell>
          <cell r="U119">
            <v>68780</v>
          </cell>
          <cell r="V119">
            <v>6.8999999999999999E-3</v>
          </cell>
          <cell r="W119">
            <v>98762</v>
          </cell>
          <cell r="X119">
            <v>1.01E-2</v>
          </cell>
          <cell r="Y119">
            <v>87329</v>
          </cell>
          <cell r="Z119">
            <v>8.9999999999999993E-3</v>
          </cell>
          <cell r="AA119">
            <v>108007</v>
          </cell>
          <cell r="AB119">
            <v>1.09E-2</v>
          </cell>
          <cell r="AC119">
            <v>79367</v>
          </cell>
          <cell r="AD119">
            <v>7.9000000000000008E-3</v>
          </cell>
          <cell r="AE119">
            <v>88436</v>
          </cell>
          <cell r="AF119">
            <v>8.6999999999999994E-3</v>
          </cell>
          <cell r="AG119">
            <v>101270</v>
          </cell>
          <cell r="AH119">
            <v>0.01</v>
          </cell>
          <cell r="AI119">
            <v>115451</v>
          </cell>
          <cell r="AJ119">
            <v>1.09E-2</v>
          </cell>
          <cell r="AK119">
            <v>76225</v>
          </cell>
          <cell r="AL119">
            <v>7.1000000000000004E-3</v>
          </cell>
          <cell r="AM119">
            <v>74815</v>
          </cell>
          <cell r="AN119">
            <v>6.7999999999999996E-3</v>
          </cell>
          <cell r="AO119">
            <v>94567</v>
          </cell>
          <cell r="AP119">
            <v>8.6999999999999994E-3</v>
          </cell>
          <cell r="AQ119">
            <v>281035</v>
          </cell>
          <cell r="AR119">
            <v>2.5100000000000001E-2</v>
          </cell>
          <cell r="AS119">
            <v>115484</v>
          </cell>
          <cell r="AT119">
            <v>1.01E-2</v>
          </cell>
          <cell r="AU119">
            <v>82456</v>
          </cell>
          <cell r="AV119">
            <v>7.0000000000000001E-3</v>
          </cell>
          <cell r="AW119">
            <v>87625</v>
          </cell>
          <cell r="AX119">
            <v>7.4000000000000003E-3</v>
          </cell>
          <cell r="AY119">
            <v>244051</v>
          </cell>
          <cell r="AZ119">
            <v>1.95E-2</v>
          </cell>
          <cell r="BA119">
            <v>67663</v>
          </cell>
          <cell r="BB119">
            <v>5.1000000000000004E-3</v>
          </cell>
          <cell r="BC119">
            <v>78968</v>
          </cell>
          <cell r="BD119">
            <v>5.8999999999999999E-3</v>
          </cell>
          <cell r="BE119">
            <v>560976</v>
          </cell>
          <cell r="BF119">
            <v>4.2000000000000003E-2</v>
          </cell>
          <cell r="BG119">
            <v>99871</v>
          </cell>
          <cell r="BH119">
            <v>7.1999999999999998E-3</v>
          </cell>
          <cell r="BI119">
            <v>67981</v>
          </cell>
          <cell r="BJ119">
            <v>4.7000000000000002E-3</v>
          </cell>
          <cell r="BK119">
            <v>47662</v>
          </cell>
          <cell r="BL119">
            <v>3.3E-3</v>
          </cell>
          <cell r="BM119">
            <v>210187</v>
          </cell>
          <cell r="BN119">
            <v>1.44E-2</v>
          </cell>
          <cell r="BO119">
            <v>81867</v>
          </cell>
          <cell r="BP119">
            <v>5.4000000000000003E-3</v>
          </cell>
          <cell r="BQ119">
            <v>95730</v>
          </cell>
          <cell r="BR119">
            <v>6.0000000000000001E-3</v>
          </cell>
          <cell r="BS119">
            <v>79395</v>
          </cell>
          <cell r="BT119">
            <v>5.0000000000000001E-3</v>
          </cell>
          <cell r="BU119">
            <v>122358</v>
          </cell>
          <cell r="BV119">
            <v>7.9000000000000008E-3</v>
          </cell>
          <cell r="BW119">
            <v>165921</v>
          </cell>
          <cell r="BX119">
            <v>1.0699999999999999E-2</v>
          </cell>
          <cell r="BY119">
            <v>194101</v>
          </cell>
          <cell r="BZ119">
            <v>1.2500000000000001E-2</v>
          </cell>
          <cell r="CA119">
            <v>196384</v>
          </cell>
          <cell r="CB119">
            <v>1.29E-2</v>
          </cell>
          <cell r="CC119">
            <v>212932</v>
          </cell>
          <cell r="CD119">
            <v>1.4200000000000001E-2</v>
          </cell>
          <cell r="CE119">
            <v>216090</v>
          </cell>
          <cell r="CF119">
            <v>1.44E-2</v>
          </cell>
          <cell r="CG119">
            <v>220092</v>
          </cell>
          <cell r="CH119">
            <v>1.43E-2</v>
          </cell>
          <cell r="CI119">
            <v>170172</v>
          </cell>
          <cell r="CJ119">
            <v>1.0999999999999999E-2</v>
          </cell>
          <cell r="CK119">
            <v>197189</v>
          </cell>
          <cell r="CL119">
            <v>1.2800000000000001E-2</v>
          </cell>
          <cell r="CM119">
            <v>164537</v>
          </cell>
          <cell r="CN119">
            <v>1.03E-2</v>
          </cell>
          <cell r="CS119">
            <v>164537</v>
          </cell>
          <cell r="CT119">
            <v>5.1999999999999998E-3</v>
          </cell>
          <cell r="CU119">
            <v>216090</v>
          </cell>
          <cell r="CV119">
            <v>197189</v>
          </cell>
          <cell r="CW119">
            <v>165921</v>
          </cell>
          <cell r="CX119">
            <v>-51553</v>
          </cell>
          <cell r="CY119">
            <v>-0.23899999999999999</v>
          </cell>
          <cell r="CZ119">
            <v>-32652</v>
          </cell>
          <cell r="DA119">
            <v>50169</v>
          </cell>
          <cell r="DB119">
            <v>0.30199999999999999</v>
          </cell>
        </row>
        <row r="120">
          <cell r="B120" t="str">
            <v>0047M</v>
          </cell>
          <cell r="D120" t="str">
            <v>Provisiones</v>
          </cell>
          <cell r="E120">
            <v>-92439</v>
          </cell>
          <cell r="F120" t="e">
            <v>#DIV/0!</v>
          </cell>
          <cell r="G120">
            <v>-24793</v>
          </cell>
          <cell r="H120" t="e">
            <v>#DIV/0!</v>
          </cell>
          <cell r="I120">
            <v>26918</v>
          </cell>
          <cell r="J120">
            <v>2.8999999999999998E-3</v>
          </cell>
          <cell r="K120">
            <v>-356</v>
          </cell>
          <cell r="L120">
            <v>0</v>
          </cell>
          <cell r="M120">
            <v>-27510</v>
          </cell>
          <cell r="N120">
            <v>-2.7000000000000001E-3</v>
          </cell>
          <cell r="O120">
            <v>-5185</v>
          </cell>
          <cell r="P120">
            <v>-5.0000000000000001E-4</v>
          </cell>
          <cell r="Q120">
            <v>-8410</v>
          </cell>
          <cell r="R120">
            <v>-8.0000000000000004E-4</v>
          </cell>
          <cell r="S120">
            <v>134</v>
          </cell>
          <cell r="T120">
            <v>0</v>
          </cell>
          <cell r="U120">
            <v>-3264</v>
          </cell>
          <cell r="V120">
            <v>-2.9999999999999997E-4</v>
          </cell>
          <cell r="W120">
            <v>-227999</v>
          </cell>
          <cell r="X120">
            <v>-2.3199999999999998E-2</v>
          </cell>
          <cell r="Y120">
            <v>2316</v>
          </cell>
          <cell r="Z120">
            <v>2.0000000000000001E-4</v>
          </cell>
          <cell r="AA120">
            <v>60183</v>
          </cell>
          <cell r="AB120">
            <v>6.1000000000000004E-3</v>
          </cell>
          <cell r="AC120">
            <v>20152</v>
          </cell>
          <cell r="AD120">
            <v>2E-3</v>
          </cell>
          <cell r="AE120">
            <v>-40662</v>
          </cell>
          <cell r="AF120">
            <v>-4.0000000000000001E-3</v>
          </cell>
          <cell r="AG120">
            <v>-1621</v>
          </cell>
          <cell r="AH120">
            <v>-2.0000000000000001E-4</v>
          </cell>
          <cell r="AI120">
            <v>-18110</v>
          </cell>
          <cell r="AJ120">
            <v>-1.6999999999999999E-3</v>
          </cell>
          <cell r="AK120">
            <v>-1567</v>
          </cell>
          <cell r="AL120">
            <v>-1E-4</v>
          </cell>
          <cell r="AM120">
            <v>-17257</v>
          </cell>
          <cell r="AN120">
            <v>-1.6000000000000001E-3</v>
          </cell>
          <cell r="AO120">
            <v>-6174</v>
          </cell>
          <cell r="AP120">
            <v>-5.9999999999999995E-4</v>
          </cell>
          <cell r="AQ120">
            <v>-55198</v>
          </cell>
          <cell r="AR120">
            <v>-4.8999999999999998E-3</v>
          </cell>
          <cell r="AS120">
            <v>329</v>
          </cell>
          <cell r="AT120">
            <v>0</v>
          </cell>
          <cell r="AU120">
            <v>7681</v>
          </cell>
          <cell r="AV120">
            <v>6.9999999999999999E-4</v>
          </cell>
          <cell r="AW120">
            <v>-1658</v>
          </cell>
          <cell r="AX120">
            <v>-1E-4</v>
          </cell>
          <cell r="AY120">
            <v>-27907</v>
          </cell>
          <cell r="AZ120">
            <v>-2.2000000000000001E-3</v>
          </cell>
          <cell r="BA120">
            <v>-2301</v>
          </cell>
          <cell r="BB120">
            <v>-2.0000000000000001E-4</v>
          </cell>
          <cell r="BC120">
            <v>-10465</v>
          </cell>
          <cell r="BD120">
            <v>-8.0000000000000004E-4</v>
          </cell>
          <cell r="BE120">
            <v>-44448</v>
          </cell>
          <cell r="BF120">
            <v>-3.3E-3</v>
          </cell>
          <cell r="BG120">
            <v>-920</v>
          </cell>
          <cell r="BH120">
            <v>-1E-4</v>
          </cell>
          <cell r="BI120">
            <v>-6665</v>
          </cell>
          <cell r="BJ120">
            <v>-5.0000000000000001E-4</v>
          </cell>
          <cell r="BK120">
            <v>925</v>
          </cell>
          <cell r="BL120">
            <v>1E-4</v>
          </cell>
          <cell r="BM120">
            <v>-6558</v>
          </cell>
          <cell r="BN120">
            <v>-5.0000000000000001E-4</v>
          </cell>
          <cell r="BO120">
            <v>3198</v>
          </cell>
          <cell r="BP120">
            <v>2.0000000000000001E-4</v>
          </cell>
          <cell r="BQ120">
            <v>-5090</v>
          </cell>
          <cell r="BR120">
            <v>-2.9999999999999997E-4</v>
          </cell>
          <cell r="BS120">
            <v>-15266</v>
          </cell>
          <cell r="BT120">
            <v>-1E-3</v>
          </cell>
          <cell r="BU120">
            <v>-14964</v>
          </cell>
          <cell r="BV120">
            <v>-1E-3</v>
          </cell>
          <cell r="BW120">
            <v>-30048</v>
          </cell>
          <cell r="BX120">
            <v>-1.9E-3</v>
          </cell>
          <cell r="BY120">
            <v>-10710</v>
          </cell>
          <cell r="BZ120">
            <v>-6.9999999999999999E-4</v>
          </cell>
          <cell r="CA120">
            <v>-17222</v>
          </cell>
          <cell r="CB120">
            <v>-1.1000000000000001E-3</v>
          </cell>
          <cell r="CC120">
            <v>-45489</v>
          </cell>
          <cell r="CD120">
            <v>-3.0000000000000001E-3</v>
          </cell>
          <cell r="CE120">
            <v>-57869</v>
          </cell>
          <cell r="CF120">
            <v>-3.8E-3</v>
          </cell>
          <cell r="CG120">
            <v>-86083</v>
          </cell>
          <cell r="CH120">
            <v>-5.5999999999999999E-3</v>
          </cell>
          <cell r="CI120">
            <v>-9922</v>
          </cell>
          <cell r="CJ120">
            <v>-5.9999999999999995E-4</v>
          </cell>
          <cell r="CK120">
            <v>-20833</v>
          </cell>
          <cell r="CL120">
            <v>-1.2999999999999999E-3</v>
          </cell>
          <cell r="CM120">
            <v>-28811</v>
          </cell>
          <cell r="CN120">
            <v>-1.8E-3</v>
          </cell>
          <cell r="CS120">
            <v>-28811</v>
          </cell>
          <cell r="CT120">
            <v>-8.9999999999999998E-4</v>
          </cell>
          <cell r="CU120">
            <v>-57869</v>
          </cell>
          <cell r="CV120">
            <v>-20833</v>
          </cell>
          <cell r="CW120">
            <v>-30048</v>
          </cell>
          <cell r="CX120">
            <v>29058</v>
          </cell>
          <cell r="CY120">
            <v>-0.502</v>
          </cell>
          <cell r="CZ120">
            <v>-7978</v>
          </cell>
          <cell r="DA120">
            <v>-27821</v>
          </cell>
          <cell r="DB120">
            <v>0.92600000000000005</v>
          </cell>
        </row>
        <row r="121">
          <cell r="B121" t="str">
            <v>0510M</v>
          </cell>
          <cell r="D121" t="str">
            <v>(Deterioro del valor o (-) reversión del deterioro del valor de inversiones en negocios conjuntos o asociadas) (510)</v>
          </cell>
          <cell r="E121">
            <v>0</v>
          </cell>
          <cell r="F121" t="e">
            <v>#DIV/0!</v>
          </cell>
          <cell r="G121">
            <v>0</v>
          </cell>
          <cell r="H121" t="e">
            <v>#DIV/0!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17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-2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-22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 t="e">
            <v>#DIV/0!</v>
          </cell>
          <cell r="CZ121">
            <v>0</v>
          </cell>
          <cell r="DA121">
            <v>0</v>
          </cell>
          <cell r="DB121" t="e">
            <v>#DIV/0!</v>
          </cell>
        </row>
        <row r="122">
          <cell r="B122" t="str">
            <v>0051M</v>
          </cell>
          <cell r="D122" t="str">
            <v>Deterioro del valor de activos financieros no valorados a valor razonable con cambios en resultados</v>
          </cell>
          <cell r="E122">
            <v>-269420</v>
          </cell>
          <cell r="F122" t="e">
            <v>#DIV/0!</v>
          </cell>
          <cell r="G122">
            <v>-605780</v>
          </cell>
          <cell r="H122" t="e">
            <v>#DIV/0!</v>
          </cell>
          <cell r="I122">
            <v>-5853</v>
          </cell>
          <cell r="J122">
            <v>-5.9999999999999995E-4</v>
          </cell>
          <cell r="K122">
            <v>-68581</v>
          </cell>
          <cell r="L122">
            <v>-6.8999999999999999E-3</v>
          </cell>
          <cell r="M122">
            <v>-70748</v>
          </cell>
          <cell r="N122">
            <v>-6.8999999999999999E-3</v>
          </cell>
          <cell r="O122">
            <v>34817</v>
          </cell>
          <cell r="P122">
            <v>3.3999999999999998E-3</v>
          </cell>
          <cell r="Q122">
            <v>-85064</v>
          </cell>
          <cell r="R122">
            <v>-8.6E-3</v>
          </cell>
          <cell r="S122">
            <v>-20576</v>
          </cell>
          <cell r="T122">
            <v>-2.0999999999999999E-3</v>
          </cell>
          <cell r="U122">
            <v>-7579</v>
          </cell>
          <cell r="V122">
            <v>-8.0000000000000004E-4</v>
          </cell>
          <cell r="W122">
            <v>135472</v>
          </cell>
          <cell r="X122">
            <v>1.38E-2</v>
          </cell>
          <cell r="Y122">
            <v>-38635</v>
          </cell>
          <cell r="Z122">
            <v>-4.0000000000000001E-3</v>
          </cell>
          <cell r="AA122">
            <v>-108310</v>
          </cell>
          <cell r="AB122">
            <v>-1.09E-2</v>
          </cell>
          <cell r="AC122">
            <v>-28814</v>
          </cell>
          <cell r="AD122">
            <v>-2.8999999999999998E-3</v>
          </cell>
          <cell r="AE122">
            <v>8923</v>
          </cell>
          <cell r="AF122">
            <v>8.9999999999999998E-4</v>
          </cell>
          <cell r="AG122">
            <v>-33125</v>
          </cell>
          <cell r="AH122">
            <v>-3.3E-3</v>
          </cell>
          <cell r="AI122">
            <v>514</v>
          </cell>
          <cell r="AJ122">
            <v>0</v>
          </cell>
          <cell r="AK122">
            <v>-56044</v>
          </cell>
          <cell r="AL122">
            <v>-5.1999999999999998E-3</v>
          </cell>
          <cell r="AM122">
            <v>-55561</v>
          </cell>
          <cell r="AN122">
            <v>-5.1000000000000004E-3</v>
          </cell>
          <cell r="AO122">
            <v>-54224</v>
          </cell>
          <cell r="AP122">
            <v>-5.0000000000000001E-3</v>
          </cell>
          <cell r="AQ122">
            <v>-131413</v>
          </cell>
          <cell r="AR122">
            <v>-1.18E-2</v>
          </cell>
          <cell r="AS122">
            <v>-69436</v>
          </cell>
          <cell r="AT122">
            <v>-6.1000000000000004E-3</v>
          </cell>
          <cell r="AU122">
            <v>-78560</v>
          </cell>
          <cell r="AV122">
            <v>-6.7000000000000002E-3</v>
          </cell>
          <cell r="AW122">
            <v>-57003</v>
          </cell>
          <cell r="AX122">
            <v>-4.7999999999999996E-3</v>
          </cell>
          <cell r="AY122">
            <v>-154365</v>
          </cell>
          <cell r="AZ122">
            <v>-1.23E-2</v>
          </cell>
          <cell r="BA122">
            <v>-36364</v>
          </cell>
          <cell r="BB122">
            <v>-2.7000000000000001E-3</v>
          </cell>
          <cell r="BC122">
            <v>-66463</v>
          </cell>
          <cell r="BD122">
            <v>-5.0000000000000001E-3</v>
          </cell>
          <cell r="BE122">
            <v>-189021</v>
          </cell>
          <cell r="BF122">
            <v>-1.41E-2</v>
          </cell>
          <cell r="BG122">
            <v>-58712</v>
          </cell>
          <cell r="BH122">
            <v>-4.1999999999999997E-3</v>
          </cell>
          <cell r="BI122">
            <v>-44555</v>
          </cell>
          <cell r="BJ122">
            <v>-3.0999999999999999E-3</v>
          </cell>
          <cell r="BK122">
            <v>-14894</v>
          </cell>
          <cell r="BL122">
            <v>-1E-3</v>
          </cell>
          <cell r="BM122">
            <v>-87200</v>
          </cell>
          <cell r="BN122">
            <v>-6.0000000000000001E-3</v>
          </cell>
          <cell r="BO122">
            <v>-35112</v>
          </cell>
          <cell r="BP122">
            <v>-2.3E-3</v>
          </cell>
          <cell r="BQ122">
            <v>-38776</v>
          </cell>
          <cell r="BR122">
            <v>-2.5000000000000001E-3</v>
          </cell>
          <cell r="BS122">
            <v>-57423</v>
          </cell>
          <cell r="BT122">
            <v>-3.5999999999999999E-3</v>
          </cell>
          <cell r="BU122">
            <v>-46217</v>
          </cell>
          <cell r="BV122">
            <v>-3.0000000000000001E-3</v>
          </cell>
          <cell r="BW122">
            <v>-42244</v>
          </cell>
          <cell r="BX122">
            <v>-2.7000000000000001E-3</v>
          </cell>
          <cell r="BY122">
            <v>-85421</v>
          </cell>
          <cell r="BZ122">
            <v>-5.4999999999999997E-3</v>
          </cell>
          <cell r="CA122">
            <v>-84455</v>
          </cell>
          <cell r="CB122">
            <v>-5.4999999999999997E-3</v>
          </cell>
          <cell r="CC122">
            <v>-55672</v>
          </cell>
          <cell r="CD122">
            <v>-3.7000000000000002E-3</v>
          </cell>
          <cell r="CE122">
            <v>-38937</v>
          </cell>
          <cell r="CF122">
            <v>-2.5999999999999999E-3</v>
          </cell>
          <cell r="CG122">
            <v>-49500</v>
          </cell>
          <cell r="CH122">
            <v>-3.2000000000000002E-3</v>
          </cell>
          <cell r="CI122">
            <v>-55683</v>
          </cell>
          <cell r="CJ122">
            <v>-3.5999999999999999E-3</v>
          </cell>
          <cell r="CK122">
            <v>-39546</v>
          </cell>
          <cell r="CL122">
            <v>-2.5999999999999999E-3</v>
          </cell>
          <cell r="CM122">
            <v>-32428</v>
          </cell>
          <cell r="CN122">
            <v>-2E-3</v>
          </cell>
          <cell r="CS122">
            <v>-32428</v>
          </cell>
          <cell r="CT122">
            <v>-1E-3</v>
          </cell>
          <cell r="CU122">
            <v>-38937</v>
          </cell>
          <cell r="CV122">
            <v>-39546</v>
          </cell>
          <cell r="CW122">
            <v>-42244</v>
          </cell>
          <cell r="CX122">
            <v>6509</v>
          </cell>
          <cell r="CY122">
            <v>-0.16700000000000001</v>
          </cell>
          <cell r="CZ122">
            <v>7118</v>
          </cell>
          <cell r="DA122">
            <v>3307</v>
          </cell>
          <cell r="DB122">
            <v>-7.8E-2</v>
          </cell>
        </row>
        <row r="123">
          <cell r="B123" t="str">
            <v>M</v>
          </cell>
          <cell r="D123" t="str">
            <v xml:space="preserve">  Activos financieros a valor razonable con cambios en otro resultado global (462)</v>
          </cell>
          <cell r="DA123">
            <v>0</v>
          </cell>
          <cell r="DB123" t="e">
            <v>#DIV/0!</v>
          </cell>
        </row>
        <row r="124">
          <cell r="B124" t="str">
            <v>M</v>
          </cell>
          <cell r="D124" t="str">
            <v xml:space="preserve">  Activos financieros a coste amortizado (463)</v>
          </cell>
          <cell r="DA124">
            <v>0</v>
          </cell>
          <cell r="DB124" t="e">
            <v>#DIV/0!</v>
          </cell>
        </row>
        <row r="125">
          <cell r="B125" t="str">
            <v>0052M</v>
          </cell>
          <cell r="D125" t="str">
            <v>Activos financieros valorados al coste</v>
          </cell>
          <cell r="E125">
            <v>0</v>
          </cell>
          <cell r="F125" t="e">
            <v>#DIV/0!</v>
          </cell>
          <cell r="G125">
            <v>0</v>
          </cell>
          <cell r="H125" t="e">
            <v>#DIV/0!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 t="e">
            <v>#DIV/0!</v>
          </cell>
          <cell r="CZ125">
            <v>0</v>
          </cell>
          <cell r="DA125">
            <v>0</v>
          </cell>
          <cell r="DB125" t="e">
            <v>#DIV/0!</v>
          </cell>
        </row>
        <row r="126">
          <cell r="B126" t="str">
            <v>0053M</v>
          </cell>
          <cell r="D126" t="str">
            <v>Activos financieros disponibles para la venta</v>
          </cell>
          <cell r="E126">
            <v>0</v>
          </cell>
          <cell r="F126" t="e">
            <v>#DIV/0!</v>
          </cell>
          <cell r="G126">
            <v>0</v>
          </cell>
          <cell r="H126" t="e">
            <v>#DIV/0!</v>
          </cell>
          <cell r="I126">
            <v>331</v>
          </cell>
          <cell r="J126">
            <v>0</v>
          </cell>
          <cell r="K126">
            <v>568</v>
          </cell>
          <cell r="L126">
            <v>1E-4</v>
          </cell>
          <cell r="M126">
            <v>-124</v>
          </cell>
          <cell r="N126">
            <v>0</v>
          </cell>
          <cell r="O126">
            <v>-9635</v>
          </cell>
          <cell r="P126">
            <v>-8.9999999999999998E-4</v>
          </cell>
          <cell r="Q126">
            <v>-6712</v>
          </cell>
          <cell r="R126">
            <v>-6.9999999999999999E-4</v>
          </cell>
          <cell r="S126">
            <v>-12444</v>
          </cell>
          <cell r="T126">
            <v>-1.2999999999999999E-3</v>
          </cell>
          <cell r="U126">
            <v>4510</v>
          </cell>
          <cell r="V126">
            <v>5.0000000000000001E-4</v>
          </cell>
          <cell r="W126">
            <v>-2083</v>
          </cell>
          <cell r="X126">
            <v>-2.0000000000000001E-4</v>
          </cell>
          <cell r="Y126">
            <v>634</v>
          </cell>
          <cell r="Z126">
            <v>1E-4</v>
          </cell>
          <cell r="AA126">
            <v>-5215</v>
          </cell>
          <cell r="AB126">
            <v>-5.0000000000000001E-4</v>
          </cell>
          <cell r="AC126">
            <v>3417</v>
          </cell>
          <cell r="AD126">
            <v>2.9999999999999997E-4</v>
          </cell>
          <cell r="AE126">
            <v>33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 t="e">
            <v>#DIV/0!</v>
          </cell>
          <cell r="CZ126">
            <v>0</v>
          </cell>
          <cell r="DA126">
            <v>0</v>
          </cell>
          <cell r="DB126" t="e">
            <v>#DIV/0!</v>
          </cell>
        </row>
        <row r="127">
          <cell r="B127" t="str">
            <v>0054M</v>
          </cell>
          <cell r="D127" t="str">
            <v>Prestamos y partidas a cobrar</v>
          </cell>
          <cell r="E127">
            <v>0</v>
          </cell>
          <cell r="F127" t="e">
            <v>#DIV/0!</v>
          </cell>
          <cell r="G127">
            <v>0</v>
          </cell>
          <cell r="H127" t="e">
            <v>#DIV/0!</v>
          </cell>
          <cell r="I127">
            <v>-6184</v>
          </cell>
          <cell r="J127">
            <v>-6.9999999999999999E-4</v>
          </cell>
          <cell r="K127">
            <v>-69149</v>
          </cell>
          <cell r="L127">
            <v>-7.0000000000000001E-3</v>
          </cell>
          <cell r="M127">
            <v>-70624</v>
          </cell>
          <cell r="N127">
            <v>-6.8999999999999999E-3</v>
          </cell>
          <cell r="O127">
            <v>46880</v>
          </cell>
          <cell r="P127">
            <v>4.5999999999999999E-3</v>
          </cell>
          <cell r="Q127">
            <v>-80783</v>
          </cell>
          <cell r="R127">
            <v>-8.0999999999999996E-3</v>
          </cell>
          <cell r="S127">
            <v>-8133</v>
          </cell>
          <cell r="T127">
            <v>-8.0000000000000004E-4</v>
          </cell>
          <cell r="U127">
            <v>-12089</v>
          </cell>
          <cell r="V127">
            <v>-1.1999999999999999E-3</v>
          </cell>
          <cell r="W127">
            <v>137555</v>
          </cell>
          <cell r="X127">
            <v>1.4E-2</v>
          </cell>
          <cell r="Y127">
            <v>-39269</v>
          </cell>
          <cell r="Z127">
            <v>-4.0000000000000001E-3</v>
          </cell>
          <cell r="AA127">
            <v>-103095</v>
          </cell>
          <cell r="AB127">
            <v>-1.04E-2</v>
          </cell>
          <cell r="AC127">
            <v>-32230</v>
          </cell>
          <cell r="AD127">
            <v>-3.2000000000000002E-3</v>
          </cell>
          <cell r="AE127">
            <v>8889</v>
          </cell>
          <cell r="AF127">
            <v>8.9999999999999998E-4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 t="e">
            <v>#DIV/0!</v>
          </cell>
          <cell r="CZ127">
            <v>0</v>
          </cell>
          <cell r="DA127">
            <v>0</v>
          </cell>
          <cell r="DB127" t="e">
            <v>#DIV/0!</v>
          </cell>
        </row>
        <row r="128">
          <cell r="B128" t="str">
            <v>0055M</v>
          </cell>
          <cell r="D128" t="str">
            <v>Inversiones mantenidas hasta el vencimiento</v>
          </cell>
          <cell r="E128">
            <v>0</v>
          </cell>
          <cell r="F128" t="e">
            <v>#DIV/0!</v>
          </cell>
          <cell r="G128">
            <v>0</v>
          </cell>
          <cell r="H128" t="e">
            <v>#DIV/0!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-2429</v>
          </cell>
          <cell r="P128">
            <v>-2.0000000000000001E-4</v>
          </cell>
          <cell r="Q128">
            <v>2432</v>
          </cell>
          <cell r="R128">
            <v>2.0000000000000001E-4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 t="e">
            <v>#DIV/0!</v>
          </cell>
          <cell r="CZ128">
            <v>0</v>
          </cell>
          <cell r="DA128">
            <v>0</v>
          </cell>
          <cell r="DB128" t="e">
            <v>#DIV/0!</v>
          </cell>
        </row>
        <row r="129">
          <cell r="B129" t="str">
            <v>REAM</v>
          </cell>
          <cell r="D129" t="str">
            <v>RESULTADO DE LAS ACTIVIDADES DE EXPLOTACIÓN</v>
          </cell>
          <cell r="E129">
            <v>140934</v>
          </cell>
          <cell r="F129" t="e">
            <v>#DIV/0!</v>
          </cell>
          <cell r="G129">
            <v>-18649</v>
          </cell>
          <cell r="H129" t="e">
            <v>#DIV/0!</v>
          </cell>
          <cell r="I129">
            <v>82107</v>
          </cell>
          <cell r="J129">
            <v>8.8999999999999999E-3</v>
          </cell>
          <cell r="K129">
            <v>2039</v>
          </cell>
          <cell r="L129">
            <v>2.0000000000000001E-4</v>
          </cell>
          <cell r="M129">
            <v>45729</v>
          </cell>
          <cell r="N129">
            <v>4.4000000000000003E-3</v>
          </cell>
          <cell r="O129">
            <v>79978</v>
          </cell>
          <cell r="P129">
            <v>7.7999999999999996E-3</v>
          </cell>
          <cell r="Q129">
            <v>35811</v>
          </cell>
          <cell r="R129">
            <v>3.5999999999999999E-3</v>
          </cell>
          <cell r="S129">
            <v>66103</v>
          </cell>
          <cell r="T129">
            <v>6.7000000000000002E-3</v>
          </cell>
          <cell r="U129">
            <v>57937</v>
          </cell>
          <cell r="V129">
            <v>5.7999999999999996E-3</v>
          </cell>
          <cell r="W129">
            <v>6235</v>
          </cell>
          <cell r="X129">
            <v>5.9999999999999995E-4</v>
          </cell>
          <cell r="Y129">
            <v>51009</v>
          </cell>
          <cell r="Z129">
            <v>5.3E-3</v>
          </cell>
          <cell r="AA129">
            <v>59879</v>
          </cell>
          <cell r="AB129">
            <v>6.0000000000000001E-3</v>
          </cell>
          <cell r="AC129">
            <v>70706</v>
          </cell>
          <cell r="AD129">
            <v>7.0000000000000001E-3</v>
          </cell>
          <cell r="AE129">
            <v>56697</v>
          </cell>
          <cell r="AF129">
            <v>5.5999999999999999E-3</v>
          </cell>
          <cell r="AG129">
            <v>66524</v>
          </cell>
          <cell r="AH129">
            <v>6.6E-3</v>
          </cell>
          <cell r="AI129">
            <v>97855</v>
          </cell>
          <cell r="AJ129">
            <v>9.2999999999999992E-3</v>
          </cell>
          <cell r="AK129">
            <v>18614</v>
          </cell>
          <cell r="AL129">
            <v>1.6999999999999999E-3</v>
          </cell>
          <cell r="AM129">
            <v>1997</v>
          </cell>
          <cell r="AN129">
            <v>2.0000000000000001E-4</v>
          </cell>
          <cell r="AO129">
            <v>34169</v>
          </cell>
          <cell r="AP129">
            <v>3.0999999999999999E-3</v>
          </cell>
          <cell r="AQ129">
            <v>94424</v>
          </cell>
          <cell r="AR129">
            <v>8.3999999999999995E-3</v>
          </cell>
          <cell r="AS129">
            <v>46377</v>
          </cell>
          <cell r="AT129">
            <v>4.0000000000000001E-3</v>
          </cell>
          <cell r="AU129">
            <v>11577</v>
          </cell>
          <cell r="AV129">
            <v>1E-3</v>
          </cell>
          <cell r="AW129">
            <v>28964</v>
          </cell>
          <cell r="AX129">
            <v>2.3999999999999998E-3</v>
          </cell>
          <cell r="AY129">
            <v>61780</v>
          </cell>
          <cell r="AZ129">
            <v>4.8999999999999998E-3</v>
          </cell>
          <cell r="BA129">
            <v>28998</v>
          </cell>
          <cell r="BB129">
            <v>2.2000000000000001E-3</v>
          </cell>
          <cell r="BC129">
            <v>2040</v>
          </cell>
          <cell r="BD129">
            <v>2.0000000000000001E-4</v>
          </cell>
          <cell r="BE129">
            <v>327507</v>
          </cell>
          <cell r="BF129">
            <v>2.4500000000000001E-2</v>
          </cell>
          <cell r="BG129">
            <v>40239</v>
          </cell>
          <cell r="BH129">
            <v>2.8999999999999998E-3</v>
          </cell>
          <cell r="BI129">
            <v>16761</v>
          </cell>
          <cell r="BJ129">
            <v>1.1999999999999999E-3</v>
          </cell>
          <cell r="BK129">
            <v>33693</v>
          </cell>
          <cell r="BL129">
            <v>2.3E-3</v>
          </cell>
          <cell r="BM129">
            <v>116429</v>
          </cell>
          <cell r="BN129">
            <v>8.0000000000000002E-3</v>
          </cell>
          <cell r="BO129">
            <v>49953</v>
          </cell>
          <cell r="BP129">
            <v>3.3E-3</v>
          </cell>
          <cell r="BQ129">
            <v>51864</v>
          </cell>
          <cell r="BR129">
            <v>3.3E-3</v>
          </cell>
          <cell r="BS129">
            <v>6707</v>
          </cell>
          <cell r="BT129">
            <v>4.0000000000000002E-4</v>
          </cell>
          <cell r="BU129">
            <v>61177</v>
          </cell>
          <cell r="BV129">
            <v>4.0000000000000001E-3</v>
          </cell>
          <cell r="BW129">
            <v>93629</v>
          </cell>
          <cell r="BX129">
            <v>6.0000000000000001E-3</v>
          </cell>
          <cell r="BY129">
            <v>97970</v>
          </cell>
          <cell r="BZ129">
            <v>6.3E-3</v>
          </cell>
          <cell r="CA129">
            <v>94708</v>
          </cell>
          <cell r="CB129">
            <v>6.1999999999999998E-3</v>
          </cell>
          <cell r="CC129">
            <v>111771</v>
          </cell>
          <cell r="CD129">
            <v>7.4999999999999997E-3</v>
          </cell>
          <cell r="CE129">
            <v>119284</v>
          </cell>
          <cell r="CF129">
            <v>7.9000000000000008E-3</v>
          </cell>
          <cell r="CG129">
            <v>84510</v>
          </cell>
          <cell r="CH129">
            <v>5.4999999999999997E-3</v>
          </cell>
          <cell r="CI129">
            <v>104567</v>
          </cell>
          <cell r="CJ129">
            <v>6.7000000000000002E-3</v>
          </cell>
          <cell r="CK129">
            <v>136810</v>
          </cell>
          <cell r="CL129">
            <v>8.8999999999999999E-3</v>
          </cell>
          <cell r="CM129">
            <v>103298</v>
          </cell>
          <cell r="CN129">
            <v>6.4999999999999997E-3</v>
          </cell>
          <cell r="CS129">
            <v>103298</v>
          </cell>
          <cell r="CT129">
            <v>3.3E-3</v>
          </cell>
          <cell r="CU129">
            <v>119284</v>
          </cell>
          <cell r="CV129">
            <v>136810</v>
          </cell>
          <cell r="CW129">
            <v>93629</v>
          </cell>
          <cell r="CX129">
            <v>-15986</v>
          </cell>
          <cell r="CY129">
            <v>-0.13400000000000001</v>
          </cell>
          <cell r="CZ129">
            <v>-33512</v>
          </cell>
          <cell r="DA129">
            <v>25655</v>
          </cell>
          <cell r="DB129">
            <v>0.27400000000000002</v>
          </cell>
        </row>
        <row r="130">
          <cell r="B130" t="str">
            <v>0057M</v>
          </cell>
          <cell r="D130" t="str">
            <v>Deterioro del valor de Activos no financieros</v>
          </cell>
          <cell r="E130">
            <v>-101359</v>
          </cell>
          <cell r="F130" t="e">
            <v>#DIV/0!</v>
          </cell>
          <cell r="G130">
            <v>-182336</v>
          </cell>
          <cell r="H130" t="e">
            <v>#DIV/0!</v>
          </cell>
          <cell r="I130">
            <v>-70967</v>
          </cell>
          <cell r="J130">
            <v>-7.7000000000000002E-3</v>
          </cell>
          <cell r="K130">
            <v>13834</v>
          </cell>
          <cell r="L130">
            <v>1.4E-3</v>
          </cell>
          <cell r="M130">
            <v>-23817</v>
          </cell>
          <cell r="N130">
            <v>-2.3E-3</v>
          </cell>
          <cell r="O130">
            <v>-39370</v>
          </cell>
          <cell r="P130">
            <v>-3.8999999999999998E-3</v>
          </cell>
          <cell r="Q130">
            <v>-22710</v>
          </cell>
          <cell r="R130">
            <v>-2.3E-3</v>
          </cell>
          <cell r="S130">
            <v>-34660</v>
          </cell>
          <cell r="T130">
            <v>-3.5000000000000001E-3</v>
          </cell>
          <cell r="U130">
            <v>-45784</v>
          </cell>
          <cell r="V130">
            <v>-4.5999999999999999E-3</v>
          </cell>
          <cell r="W130">
            <v>16256</v>
          </cell>
          <cell r="X130">
            <v>1.6999999999999999E-3</v>
          </cell>
          <cell r="Y130">
            <v>-14049</v>
          </cell>
          <cell r="Z130">
            <v>-1.4E-3</v>
          </cell>
          <cell r="AA130">
            <v>-37595</v>
          </cell>
          <cell r="AB130">
            <v>-3.8E-3</v>
          </cell>
          <cell r="AC130">
            <v>-19702</v>
          </cell>
          <cell r="AD130">
            <v>-2E-3</v>
          </cell>
          <cell r="AE130">
            <v>-21561</v>
          </cell>
          <cell r="AF130">
            <v>-2.0999999999999999E-3</v>
          </cell>
          <cell r="AG130">
            <v>-21662</v>
          </cell>
          <cell r="AH130">
            <v>-2.0999999999999999E-3</v>
          </cell>
          <cell r="AI130">
            <v>-608</v>
          </cell>
          <cell r="AJ130">
            <v>-1E-4</v>
          </cell>
          <cell r="AK130">
            <v>15090</v>
          </cell>
          <cell r="AL130">
            <v>1.4E-3</v>
          </cell>
          <cell r="AM130">
            <v>1224</v>
          </cell>
          <cell r="AN130">
            <v>1E-4</v>
          </cell>
          <cell r="AO130">
            <v>-3997</v>
          </cell>
          <cell r="AP130">
            <v>-4.0000000000000002E-4</v>
          </cell>
          <cell r="AQ130">
            <v>-26860</v>
          </cell>
          <cell r="AR130">
            <v>-2.3999999999999998E-3</v>
          </cell>
          <cell r="AS130">
            <v>649</v>
          </cell>
          <cell r="AT130">
            <v>1E-4</v>
          </cell>
          <cell r="AU130">
            <v>-2739</v>
          </cell>
          <cell r="AV130">
            <v>-2.0000000000000001E-4</v>
          </cell>
          <cell r="AW130">
            <v>-1002</v>
          </cell>
          <cell r="AX130">
            <v>-1E-4</v>
          </cell>
          <cell r="AY130">
            <v>-31384</v>
          </cell>
          <cell r="AZ130">
            <v>-2.5000000000000001E-3</v>
          </cell>
          <cell r="BA130">
            <v>-28990</v>
          </cell>
          <cell r="BB130">
            <v>-2.2000000000000001E-3</v>
          </cell>
          <cell r="BC130">
            <v>-5886</v>
          </cell>
          <cell r="BD130">
            <v>-4.0000000000000002E-4</v>
          </cell>
          <cell r="BE130">
            <v>-229481</v>
          </cell>
          <cell r="BF130">
            <v>-1.72E-2</v>
          </cell>
          <cell r="BG130">
            <v>22675</v>
          </cell>
          <cell r="BH130">
            <v>1.6000000000000001E-3</v>
          </cell>
          <cell r="BI130">
            <v>2962</v>
          </cell>
          <cell r="BJ130">
            <v>2.0000000000000001E-4</v>
          </cell>
          <cell r="BK130">
            <v>-17732</v>
          </cell>
          <cell r="BL130">
            <v>-1.1999999999999999E-3</v>
          </cell>
          <cell r="BM130">
            <v>-67126</v>
          </cell>
          <cell r="BN130">
            <v>-4.5999999999999999E-3</v>
          </cell>
          <cell r="BO130">
            <v>-19486</v>
          </cell>
          <cell r="BP130">
            <v>-1.2999999999999999E-3</v>
          </cell>
          <cell r="BQ130">
            <v>-13664</v>
          </cell>
          <cell r="BR130">
            <v>-8.9999999999999998E-4</v>
          </cell>
          <cell r="BS130">
            <v>-4530</v>
          </cell>
          <cell r="BT130">
            <v>-2.9999999999999997E-4</v>
          </cell>
          <cell r="BU130">
            <v>-22173</v>
          </cell>
          <cell r="BV130">
            <v>-1.4E-3</v>
          </cell>
          <cell r="BW130">
            <v>-41727</v>
          </cell>
          <cell r="BX130">
            <v>-2.7000000000000001E-3</v>
          </cell>
          <cell r="BY130">
            <v>-39599</v>
          </cell>
          <cell r="BZ130">
            <v>-2.5999999999999999E-3</v>
          </cell>
          <cell r="CA130">
            <v>2188</v>
          </cell>
          <cell r="CB130">
            <v>1E-4</v>
          </cell>
          <cell r="CC130">
            <v>955</v>
          </cell>
          <cell r="CD130">
            <v>1E-4</v>
          </cell>
          <cell r="CE130">
            <v>-609</v>
          </cell>
          <cell r="CF130">
            <v>0</v>
          </cell>
          <cell r="CG130">
            <v>1989</v>
          </cell>
          <cell r="CH130">
            <v>1E-4</v>
          </cell>
          <cell r="CI130">
            <v>624</v>
          </cell>
          <cell r="CJ130">
            <v>0</v>
          </cell>
          <cell r="CK130">
            <v>-401</v>
          </cell>
          <cell r="CL130">
            <v>0</v>
          </cell>
          <cell r="CM130">
            <v>-318</v>
          </cell>
          <cell r="CN130">
            <v>0</v>
          </cell>
          <cell r="CS130">
            <v>-318</v>
          </cell>
          <cell r="CT130">
            <v>0</v>
          </cell>
          <cell r="CU130">
            <v>-609</v>
          </cell>
          <cell r="CV130">
            <v>-401</v>
          </cell>
          <cell r="CW130">
            <v>-41727</v>
          </cell>
          <cell r="CX130">
            <v>291</v>
          </cell>
          <cell r="CY130">
            <v>-0.47799999999999998</v>
          </cell>
          <cell r="CZ130">
            <v>83</v>
          </cell>
          <cell r="DA130">
            <v>41118</v>
          </cell>
          <cell r="DB130">
            <v>-0.98499999999999999</v>
          </cell>
        </row>
        <row r="131">
          <cell r="B131" t="str">
            <v>0090M</v>
          </cell>
          <cell r="D131" t="str">
            <v xml:space="preserve">  (Activos tangibles)</v>
          </cell>
          <cell r="E131">
            <v>0</v>
          </cell>
          <cell r="F131" t="e">
            <v>#DIV/0!</v>
          </cell>
          <cell r="G131">
            <v>0</v>
          </cell>
          <cell r="H131" t="e">
            <v>#DIV/0!</v>
          </cell>
          <cell r="I131">
            <v>-1970</v>
          </cell>
          <cell r="J131">
            <v>-2.0000000000000001E-4</v>
          </cell>
          <cell r="K131">
            <v>5295</v>
          </cell>
          <cell r="L131">
            <v>5.0000000000000001E-4</v>
          </cell>
          <cell r="M131">
            <v>-5216</v>
          </cell>
          <cell r="N131">
            <v>-5.0000000000000001E-4</v>
          </cell>
          <cell r="O131">
            <v>-1769</v>
          </cell>
          <cell r="P131">
            <v>-2.0000000000000001E-4</v>
          </cell>
          <cell r="Q131">
            <v>-775</v>
          </cell>
          <cell r="R131">
            <v>-1E-4</v>
          </cell>
          <cell r="S131">
            <v>-37</v>
          </cell>
          <cell r="T131">
            <v>0</v>
          </cell>
          <cell r="U131">
            <v>1125</v>
          </cell>
          <cell r="V131">
            <v>1E-4</v>
          </cell>
          <cell r="W131">
            <v>1380</v>
          </cell>
          <cell r="X131">
            <v>1E-4</v>
          </cell>
          <cell r="Y131">
            <v>-244</v>
          </cell>
          <cell r="Z131">
            <v>0</v>
          </cell>
          <cell r="AA131">
            <v>1854</v>
          </cell>
          <cell r="AB131">
            <v>2.0000000000000001E-4</v>
          </cell>
          <cell r="AC131">
            <v>2983</v>
          </cell>
          <cell r="AD131">
            <v>2.9999999999999997E-4</v>
          </cell>
          <cell r="AE131">
            <v>8533</v>
          </cell>
          <cell r="AF131">
            <v>8.0000000000000004E-4</v>
          </cell>
          <cell r="AG131">
            <v>7620</v>
          </cell>
          <cell r="AH131">
            <v>8.0000000000000004E-4</v>
          </cell>
          <cell r="AI131">
            <v>27014</v>
          </cell>
          <cell r="AJ131">
            <v>2.5999999999999999E-3</v>
          </cell>
          <cell r="AK131">
            <v>-21881</v>
          </cell>
          <cell r="AL131">
            <v>-2E-3</v>
          </cell>
          <cell r="AM131">
            <v>5585</v>
          </cell>
          <cell r="AN131">
            <v>5.0000000000000001E-4</v>
          </cell>
          <cell r="AO131">
            <v>2302</v>
          </cell>
          <cell r="AP131">
            <v>2.0000000000000001E-4</v>
          </cell>
          <cell r="AQ131">
            <v>-553</v>
          </cell>
          <cell r="AR131">
            <v>0</v>
          </cell>
          <cell r="AS131">
            <v>7768</v>
          </cell>
          <cell r="AT131">
            <v>6.9999999999999999E-4</v>
          </cell>
          <cell r="AU131">
            <v>4064</v>
          </cell>
          <cell r="AV131">
            <v>2.9999999999999997E-4</v>
          </cell>
          <cell r="AW131">
            <v>2105</v>
          </cell>
          <cell r="AX131">
            <v>2.0000000000000001E-4</v>
          </cell>
          <cell r="AY131">
            <v>-2038</v>
          </cell>
          <cell r="AZ131">
            <v>-2.0000000000000001E-4</v>
          </cell>
          <cell r="BA131">
            <v>-4539</v>
          </cell>
          <cell r="BB131">
            <v>-2.9999999999999997E-4</v>
          </cell>
          <cell r="BC131">
            <v>-681</v>
          </cell>
          <cell r="BD131">
            <v>-1E-4</v>
          </cell>
          <cell r="BE131">
            <v>-19044</v>
          </cell>
          <cell r="BF131">
            <v>-1.4E-3</v>
          </cell>
          <cell r="BG131">
            <v>5662</v>
          </cell>
          <cell r="BH131">
            <v>4.0000000000000002E-4</v>
          </cell>
          <cell r="BI131">
            <v>2375</v>
          </cell>
          <cell r="BJ131">
            <v>2.0000000000000001E-4</v>
          </cell>
          <cell r="BK131">
            <v>-7205</v>
          </cell>
          <cell r="BL131">
            <v>-5.0000000000000001E-4</v>
          </cell>
          <cell r="BM131">
            <v>-14882</v>
          </cell>
          <cell r="BN131">
            <v>-1E-3</v>
          </cell>
          <cell r="BO131">
            <v>-3626</v>
          </cell>
          <cell r="BP131">
            <v>-2.0000000000000001E-4</v>
          </cell>
          <cell r="BQ131">
            <v>4243</v>
          </cell>
          <cell r="BR131">
            <v>2.9999999999999997E-4</v>
          </cell>
          <cell r="BS131">
            <v>-918</v>
          </cell>
          <cell r="BT131">
            <v>-1E-4</v>
          </cell>
          <cell r="BU131">
            <v>-3932</v>
          </cell>
          <cell r="BV131">
            <v>-2.9999999999999997E-4</v>
          </cell>
          <cell r="BW131">
            <v>-2603</v>
          </cell>
          <cell r="BX131">
            <v>-2.0000000000000001E-4</v>
          </cell>
          <cell r="BY131">
            <v>-1977</v>
          </cell>
          <cell r="BZ131">
            <v>-1E-4</v>
          </cell>
          <cell r="CA131">
            <v>-6268</v>
          </cell>
          <cell r="CB131">
            <v>-4.0000000000000002E-4</v>
          </cell>
          <cell r="CC131">
            <v>322</v>
          </cell>
          <cell r="CD131">
            <v>0</v>
          </cell>
          <cell r="CE131">
            <v>683</v>
          </cell>
          <cell r="CF131">
            <v>0</v>
          </cell>
          <cell r="CG131">
            <v>1803</v>
          </cell>
          <cell r="CH131">
            <v>1E-4</v>
          </cell>
          <cell r="CI131">
            <v>275</v>
          </cell>
          <cell r="CJ131">
            <v>0</v>
          </cell>
          <cell r="CK131">
            <v>99</v>
          </cell>
          <cell r="CL131">
            <v>0</v>
          </cell>
          <cell r="CM131">
            <v>589</v>
          </cell>
          <cell r="CN131">
            <v>0</v>
          </cell>
          <cell r="DA131">
            <v>0</v>
          </cell>
          <cell r="DB131" t="e">
            <v>#DIV/0!</v>
          </cell>
        </row>
        <row r="132">
          <cell r="B132" t="str">
            <v>0091M</v>
          </cell>
          <cell r="D132" t="str">
            <v xml:space="preserve">  (Activos intangibles)</v>
          </cell>
          <cell r="E132">
            <v>0</v>
          </cell>
          <cell r="F132" t="e">
            <v>#DIV/0!</v>
          </cell>
          <cell r="G132">
            <v>0</v>
          </cell>
          <cell r="H132" t="e">
            <v>#DIV/0!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-12239</v>
          </cell>
          <cell r="P132">
            <v>-1.1999999999999999E-3</v>
          </cell>
          <cell r="Q132">
            <v>0</v>
          </cell>
          <cell r="R132">
            <v>0</v>
          </cell>
          <cell r="S132">
            <v>-5508</v>
          </cell>
          <cell r="T132">
            <v>-5.9999999999999995E-4</v>
          </cell>
          <cell r="U132">
            <v>-2754</v>
          </cell>
          <cell r="V132">
            <v>-2.9999999999999997E-4</v>
          </cell>
          <cell r="W132">
            <v>-2754</v>
          </cell>
          <cell r="X132">
            <v>-2.9999999999999997E-4</v>
          </cell>
          <cell r="Y132">
            <v>-2666</v>
          </cell>
          <cell r="Z132">
            <v>-2.9999999999999997E-4</v>
          </cell>
          <cell r="AA132">
            <v>-2841</v>
          </cell>
          <cell r="AB132">
            <v>-2.9999999999999997E-4</v>
          </cell>
          <cell r="AC132">
            <v>-2666</v>
          </cell>
          <cell r="AD132">
            <v>-2.9999999999999997E-4</v>
          </cell>
          <cell r="AE132">
            <v>-2754</v>
          </cell>
          <cell r="AF132">
            <v>-2.9999999999999997E-4</v>
          </cell>
          <cell r="AG132">
            <v>-2754</v>
          </cell>
          <cell r="AH132">
            <v>-2.9999999999999997E-4</v>
          </cell>
          <cell r="AI132">
            <v>-2754</v>
          </cell>
          <cell r="AJ132">
            <v>-2.9999999999999997E-4</v>
          </cell>
          <cell r="AK132">
            <v>-2753</v>
          </cell>
          <cell r="AL132">
            <v>-2.9999999999999997E-4</v>
          </cell>
          <cell r="AM132">
            <v>-2754</v>
          </cell>
          <cell r="AN132">
            <v>-2.9999999999999997E-4</v>
          </cell>
          <cell r="AO132">
            <v>-2754</v>
          </cell>
          <cell r="AP132">
            <v>-2.9999999999999997E-4</v>
          </cell>
          <cell r="AQ132">
            <v>-2748</v>
          </cell>
          <cell r="AR132">
            <v>-2.0000000000000001E-4</v>
          </cell>
          <cell r="AS132">
            <v>-2737</v>
          </cell>
          <cell r="AT132">
            <v>-2.0000000000000001E-4</v>
          </cell>
          <cell r="AU132">
            <v>-2737</v>
          </cell>
          <cell r="AV132">
            <v>-2.0000000000000001E-4</v>
          </cell>
          <cell r="AW132">
            <v>-2737</v>
          </cell>
          <cell r="AX132">
            <v>-2.0000000000000001E-4</v>
          </cell>
          <cell r="AY132">
            <v>-2737</v>
          </cell>
          <cell r="AZ132">
            <v>-2.0000000000000001E-4</v>
          </cell>
          <cell r="BA132">
            <v>-2737</v>
          </cell>
          <cell r="BB132">
            <v>-2.0000000000000001E-4</v>
          </cell>
          <cell r="BC132">
            <v>-2737</v>
          </cell>
          <cell r="BD132">
            <v>-2.0000000000000001E-4</v>
          </cell>
          <cell r="BE132">
            <v>-54741</v>
          </cell>
          <cell r="BF132">
            <v>-4.1000000000000003E-3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260</v>
          </cell>
          <cell r="BX132">
            <v>0</v>
          </cell>
          <cell r="BY132">
            <v>2</v>
          </cell>
          <cell r="BZ132">
            <v>0</v>
          </cell>
          <cell r="CA132">
            <v>3</v>
          </cell>
          <cell r="CB132">
            <v>0</v>
          </cell>
          <cell r="CC132">
            <v>142</v>
          </cell>
          <cell r="CD132">
            <v>0</v>
          </cell>
          <cell r="CE132">
            <v>2</v>
          </cell>
          <cell r="CF132">
            <v>0</v>
          </cell>
          <cell r="CG132">
            <v>2</v>
          </cell>
          <cell r="CH132">
            <v>0</v>
          </cell>
          <cell r="CI132">
            <v>-137</v>
          </cell>
          <cell r="CJ132">
            <v>0</v>
          </cell>
          <cell r="CK132">
            <v>2</v>
          </cell>
          <cell r="CL132">
            <v>0</v>
          </cell>
          <cell r="CM132">
            <v>1</v>
          </cell>
          <cell r="CN132">
            <v>0</v>
          </cell>
          <cell r="DA132">
            <v>0</v>
          </cell>
          <cell r="DB132" t="e">
            <v>#DIV/0!</v>
          </cell>
        </row>
        <row r="133">
          <cell r="B133" t="str">
            <v>0062M</v>
          </cell>
          <cell r="D133" t="str">
            <v xml:space="preserve">  (Otros)</v>
          </cell>
          <cell r="E133">
            <v>0</v>
          </cell>
          <cell r="F133" t="e">
            <v>#DIV/0!</v>
          </cell>
          <cell r="G133">
            <v>0</v>
          </cell>
          <cell r="H133" t="e">
            <v>#DIV/0!</v>
          </cell>
          <cell r="I133">
            <v>-68998</v>
          </cell>
          <cell r="J133">
            <v>-7.4999999999999997E-3</v>
          </cell>
          <cell r="K133">
            <v>8539</v>
          </cell>
          <cell r="L133">
            <v>8.9999999999999998E-4</v>
          </cell>
          <cell r="M133">
            <v>-18600</v>
          </cell>
          <cell r="N133">
            <v>-1.8E-3</v>
          </cell>
          <cell r="O133">
            <v>-25362</v>
          </cell>
          <cell r="P133">
            <v>-2.5000000000000001E-3</v>
          </cell>
          <cell r="Q133">
            <v>-21936</v>
          </cell>
          <cell r="R133">
            <v>-2.2000000000000001E-3</v>
          </cell>
          <cell r="S133">
            <v>-29114</v>
          </cell>
          <cell r="T133">
            <v>-2.8999999999999998E-3</v>
          </cell>
          <cell r="U133">
            <v>-44155</v>
          </cell>
          <cell r="V133">
            <v>-4.4999999999999997E-3</v>
          </cell>
          <cell r="W133">
            <v>17630</v>
          </cell>
          <cell r="X133">
            <v>1.8E-3</v>
          </cell>
          <cell r="Y133">
            <v>-11139</v>
          </cell>
          <cell r="Z133">
            <v>-1.1000000000000001E-3</v>
          </cell>
          <cell r="AA133">
            <v>-36608</v>
          </cell>
          <cell r="AB133">
            <v>-3.7000000000000002E-3</v>
          </cell>
          <cell r="AC133">
            <v>-20018</v>
          </cell>
          <cell r="AD133">
            <v>-2E-3</v>
          </cell>
          <cell r="AE133">
            <v>-27340</v>
          </cell>
          <cell r="AF133">
            <v>-2.7000000000000001E-3</v>
          </cell>
          <cell r="AG133">
            <v>-26528</v>
          </cell>
          <cell r="AH133">
            <v>-2.5999999999999999E-3</v>
          </cell>
          <cell r="AI133">
            <v>-24869</v>
          </cell>
          <cell r="AJ133">
            <v>-2.3999999999999998E-3</v>
          </cell>
          <cell r="AK133">
            <v>39726</v>
          </cell>
          <cell r="AL133">
            <v>3.7000000000000002E-3</v>
          </cell>
          <cell r="AM133">
            <v>-1608</v>
          </cell>
          <cell r="AN133">
            <v>-1E-4</v>
          </cell>
          <cell r="AO133">
            <v>-3546</v>
          </cell>
          <cell r="AP133">
            <v>-2.9999999999999997E-4</v>
          </cell>
          <cell r="AQ133">
            <v>-23558</v>
          </cell>
          <cell r="AR133">
            <v>-2.0999999999999999E-3</v>
          </cell>
          <cell r="AS133">
            <v>-4381</v>
          </cell>
          <cell r="AT133">
            <v>-4.0000000000000002E-4</v>
          </cell>
          <cell r="AU133">
            <v>-4067</v>
          </cell>
          <cell r="AV133">
            <v>-2.9999999999999997E-4</v>
          </cell>
          <cell r="AW133">
            <v>-371</v>
          </cell>
          <cell r="AX133">
            <v>0</v>
          </cell>
          <cell r="AY133">
            <v>-26608</v>
          </cell>
          <cell r="AZ133">
            <v>-2.0999999999999999E-3</v>
          </cell>
          <cell r="BA133">
            <v>-21714</v>
          </cell>
          <cell r="BB133">
            <v>-1.6000000000000001E-3</v>
          </cell>
          <cell r="BC133">
            <v>-2468</v>
          </cell>
          <cell r="BD133">
            <v>-2.0000000000000001E-4</v>
          </cell>
          <cell r="BE133">
            <v>-155696</v>
          </cell>
          <cell r="BF133">
            <v>-1.1599999999999999E-2</v>
          </cell>
          <cell r="BG133">
            <v>17013</v>
          </cell>
          <cell r="BH133">
            <v>1.1999999999999999E-3</v>
          </cell>
          <cell r="BI133">
            <v>587</v>
          </cell>
          <cell r="BJ133">
            <v>0</v>
          </cell>
          <cell r="BK133">
            <v>-10527</v>
          </cell>
          <cell r="BL133">
            <v>-6.9999999999999999E-4</v>
          </cell>
          <cell r="BM133">
            <v>-52243</v>
          </cell>
          <cell r="BN133">
            <v>-3.5999999999999999E-3</v>
          </cell>
          <cell r="BO133">
            <v>-15861</v>
          </cell>
          <cell r="BP133">
            <v>-1E-3</v>
          </cell>
          <cell r="BQ133">
            <v>-17907</v>
          </cell>
          <cell r="BR133">
            <v>-1.1000000000000001E-3</v>
          </cell>
          <cell r="BS133">
            <v>-3612</v>
          </cell>
          <cell r="BT133">
            <v>-2.0000000000000001E-4</v>
          </cell>
          <cell r="BU133">
            <v>-18241</v>
          </cell>
          <cell r="BV133">
            <v>-1.1999999999999999E-3</v>
          </cell>
          <cell r="BW133">
            <v>-39384</v>
          </cell>
          <cell r="BX133">
            <v>-2.5000000000000001E-3</v>
          </cell>
          <cell r="BY133">
            <v>-37624</v>
          </cell>
          <cell r="BZ133">
            <v>-2.3999999999999998E-3</v>
          </cell>
          <cell r="CA133">
            <v>8454</v>
          </cell>
          <cell r="CB133">
            <v>5.9999999999999995E-4</v>
          </cell>
          <cell r="CC133">
            <v>491</v>
          </cell>
          <cell r="CD133">
            <v>0</v>
          </cell>
          <cell r="CE133">
            <v>-1294</v>
          </cell>
          <cell r="CF133">
            <v>-1E-4</v>
          </cell>
          <cell r="CG133">
            <v>184</v>
          </cell>
          <cell r="CH133">
            <v>0</v>
          </cell>
          <cell r="CI133">
            <v>487</v>
          </cell>
          <cell r="CJ133">
            <v>0</v>
          </cell>
          <cell r="CK133">
            <v>-502</v>
          </cell>
          <cell r="CL133">
            <v>0</v>
          </cell>
          <cell r="CM133">
            <v>-908</v>
          </cell>
          <cell r="CN133">
            <v>-1E-4</v>
          </cell>
          <cell r="DA133">
            <v>0</v>
          </cell>
          <cell r="DB133" t="e">
            <v>#DIV/0!</v>
          </cell>
        </row>
        <row r="134">
          <cell r="B134" t="str">
            <v>0575M</v>
          </cell>
          <cell r="D134" t="str">
            <v>Ganancias o (-) pérdidas al dar de baja en cuentas activos no financieros y participaciones, netas</v>
          </cell>
          <cell r="E134">
            <v>5446</v>
          </cell>
          <cell r="F134" t="e">
            <v>#DIV/0!</v>
          </cell>
          <cell r="G134">
            <v>222270</v>
          </cell>
          <cell r="H134" t="e">
            <v>#DIV/0!</v>
          </cell>
          <cell r="I134">
            <v>786</v>
          </cell>
          <cell r="J134">
            <v>1E-4</v>
          </cell>
          <cell r="K134">
            <v>-2686</v>
          </cell>
          <cell r="L134">
            <v>-2.9999999999999997E-4</v>
          </cell>
          <cell r="M134">
            <v>-1900</v>
          </cell>
          <cell r="N134">
            <v>-2.0000000000000001E-4</v>
          </cell>
          <cell r="O134">
            <v>-1587</v>
          </cell>
          <cell r="P134">
            <v>-2.0000000000000001E-4</v>
          </cell>
          <cell r="Q134">
            <v>8501</v>
          </cell>
          <cell r="R134">
            <v>8.9999999999999998E-4</v>
          </cell>
          <cell r="S134">
            <v>1848</v>
          </cell>
          <cell r="T134">
            <v>2.0000000000000001E-4</v>
          </cell>
          <cell r="U134">
            <v>-5024</v>
          </cell>
          <cell r="V134">
            <v>-5.0000000000000001E-4</v>
          </cell>
          <cell r="W134">
            <v>1304</v>
          </cell>
          <cell r="X134">
            <v>1E-4</v>
          </cell>
          <cell r="Y134">
            <v>-1090</v>
          </cell>
          <cell r="Z134">
            <v>-1E-4</v>
          </cell>
          <cell r="AA134">
            <v>-3255</v>
          </cell>
          <cell r="AB134">
            <v>-2.9999999999999997E-4</v>
          </cell>
          <cell r="AC134">
            <v>-10227</v>
          </cell>
          <cell r="AD134">
            <v>-1E-3</v>
          </cell>
          <cell r="AE134">
            <v>-8947</v>
          </cell>
          <cell r="AF134">
            <v>-8.9999999999999998E-4</v>
          </cell>
          <cell r="AG134">
            <v>-7842</v>
          </cell>
          <cell r="AH134">
            <v>-8.0000000000000004E-4</v>
          </cell>
          <cell r="AI134">
            <v>-73394</v>
          </cell>
          <cell r="AJ134">
            <v>-7.0000000000000001E-3</v>
          </cell>
          <cell r="AK134">
            <v>-8257</v>
          </cell>
          <cell r="AL134">
            <v>-8.0000000000000004E-4</v>
          </cell>
          <cell r="AM134">
            <v>-7827</v>
          </cell>
          <cell r="AN134">
            <v>-6.9999999999999999E-4</v>
          </cell>
          <cell r="AO134">
            <v>-4461</v>
          </cell>
          <cell r="AP134">
            <v>-4.0000000000000002E-4</v>
          </cell>
          <cell r="AQ134">
            <v>-12215</v>
          </cell>
          <cell r="AR134">
            <v>-1.1000000000000001E-3</v>
          </cell>
          <cell r="AS134">
            <v>-6390</v>
          </cell>
          <cell r="AT134">
            <v>-5.9999999999999995E-4</v>
          </cell>
          <cell r="AU134">
            <v>-4272</v>
          </cell>
          <cell r="AV134">
            <v>-4.0000000000000002E-4</v>
          </cell>
          <cell r="AW134">
            <v>-6407</v>
          </cell>
          <cell r="AX134">
            <v>-5.0000000000000001E-4</v>
          </cell>
          <cell r="AY134">
            <v>-10652</v>
          </cell>
          <cell r="AZ134">
            <v>-8.0000000000000004E-4</v>
          </cell>
          <cell r="BA134">
            <v>2012</v>
          </cell>
          <cell r="BB134">
            <v>2.0000000000000001E-4</v>
          </cell>
          <cell r="BC134">
            <v>859</v>
          </cell>
          <cell r="BD134">
            <v>1E-4</v>
          </cell>
          <cell r="BE134">
            <v>-8660</v>
          </cell>
          <cell r="BF134">
            <v>-5.9999999999999995E-4</v>
          </cell>
          <cell r="BG134">
            <v>-2733</v>
          </cell>
          <cell r="BH134">
            <v>-2.0000000000000001E-4</v>
          </cell>
          <cell r="BI134">
            <v>-16130</v>
          </cell>
          <cell r="BJ134">
            <v>-1.1000000000000001E-3</v>
          </cell>
          <cell r="BK134">
            <v>-24466</v>
          </cell>
          <cell r="BL134">
            <v>-1.6999999999999999E-3</v>
          </cell>
          <cell r="BM134">
            <v>-9042</v>
          </cell>
          <cell r="BN134">
            <v>-5.9999999999999995E-4</v>
          </cell>
          <cell r="BO134">
            <v>-6449</v>
          </cell>
          <cell r="BP134">
            <v>-4.0000000000000002E-4</v>
          </cell>
          <cell r="BQ134">
            <v>-3511</v>
          </cell>
          <cell r="BR134">
            <v>-2.0000000000000001E-4</v>
          </cell>
          <cell r="BS134">
            <v>-12141</v>
          </cell>
          <cell r="BT134">
            <v>-8.0000000000000004E-4</v>
          </cell>
          <cell r="BU134">
            <v>-5709</v>
          </cell>
          <cell r="BV134">
            <v>-4.0000000000000002E-4</v>
          </cell>
          <cell r="BW134">
            <v>-6631</v>
          </cell>
          <cell r="BX134">
            <v>-4.0000000000000002E-4</v>
          </cell>
          <cell r="BY134">
            <v>-8588</v>
          </cell>
          <cell r="BZ134">
            <v>-5.9999999999999995E-4</v>
          </cell>
          <cell r="CA134">
            <v>5996</v>
          </cell>
          <cell r="CB134">
            <v>4.0000000000000002E-4</v>
          </cell>
          <cell r="CC134">
            <v>-1211</v>
          </cell>
          <cell r="CD134">
            <v>-1E-4</v>
          </cell>
          <cell r="CE134">
            <v>-319</v>
          </cell>
          <cell r="CF134">
            <v>0</v>
          </cell>
          <cell r="CG134">
            <v>511</v>
          </cell>
          <cell r="CH134">
            <v>0</v>
          </cell>
          <cell r="CI134">
            <v>-2536</v>
          </cell>
          <cell r="CJ134">
            <v>-2.0000000000000001E-4</v>
          </cell>
          <cell r="CK134">
            <v>-957</v>
          </cell>
          <cell r="CL134">
            <v>-1E-4</v>
          </cell>
          <cell r="CM134">
            <v>-1821</v>
          </cell>
          <cell r="CN134">
            <v>-1E-4</v>
          </cell>
          <cell r="CS134">
            <v>-1821</v>
          </cell>
          <cell r="CT134">
            <v>-1E-4</v>
          </cell>
          <cell r="CU134">
            <v>-319</v>
          </cell>
          <cell r="CV134">
            <v>-957</v>
          </cell>
          <cell r="CW134">
            <v>-6631</v>
          </cell>
          <cell r="CX134">
            <v>-1502</v>
          </cell>
          <cell r="CY134">
            <v>4.7080000000000002</v>
          </cell>
          <cell r="CZ134">
            <v>-864</v>
          </cell>
          <cell r="DA134">
            <v>6312</v>
          </cell>
          <cell r="DB134">
            <v>-0.95199999999999996</v>
          </cell>
        </row>
        <row r="135">
          <cell r="B135" t="str">
            <v>0063M</v>
          </cell>
          <cell r="D135" t="str">
            <v>Fondo de comercio negativo reconocido en resultados</v>
          </cell>
          <cell r="E135">
            <v>0</v>
          </cell>
          <cell r="F135" t="e">
            <v>#DIV/0!</v>
          </cell>
          <cell r="G135">
            <v>0</v>
          </cell>
          <cell r="H135" t="e">
            <v>#DIV/0!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 t="e">
            <v>#DIV/0!</v>
          </cell>
          <cell r="CZ135">
            <v>0</v>
          </cell>
          <cell r="DA135">
            <v>0</v>
          </cell>
          <cell r="DB135" t="e">
            <v>#DIV/0!</v>
          </cell>
        </row>
        <row r="136">
          <cell r="B136" t="str">
            <v>0065M</v>
          </cell>
          <cell r="D136" t="str">
            <v>Ganancias/pérdidas procedentes de activos no corrientes</v>
          </cell>
          <cell r="E136">
            <v>-18040</v>
          </cell>
          <cell r="F136" t="e">
            <v>#DIV/0!</v>
          </cell>
          <cell r="G136">
            <v>-24185</v>
          </cell>
          <cell r="H136" t="e">
            <v>#DIV/0!</v>
          </cell>
          <cell r="I136">
            <v>-4730</v>
          </cell>
          <cell r="J136">
            <v>-5.0000000000000001E-4</v>
          </cell>
          <cell r="K136">
            <v>-9139</v>
          </cell>
          <cell r="L136">
            <v>-8.9999999999999998E-4</v>
          </cell>
          <cell r="M136">
            <v>-4160</v>
          </cell>
          <cell r="N136">
            <v>-4.0000000000000002E-4</v>
          </cell>
          <cell r="O136">
            <v>-8708</v>
          </cell>
          <cell r="P136">
            <v>-8.9999999999999998E-4</v>
          </cell>
          <cell r="Q136">
            <v>-13948</v>
          </cell>
          <cell r="R136">
            <v>-1.4E-3</v>
          </cell>
          <cell r="S136">
            <v>-5751</v>
          </cell>
          <cell r="T136">
            <v>-5.9999999999999995E-4</v>
          </cell>
          <cell r="U136">
            <v>-2057</v>
          </cell>
          <cell r="V136">
            <v>-2.0000000000000001E-4</v>
          </cell>
          <cell r="W136">
            <v>-2053</v>
          </cell>
          <cell r="X136">
            <v>-2.0000000000000001E-4</v>
          </cell>
          <cell r="Y136">
            <v>-920</v>
          </cell>
          <cell r="Z136">
            <v>-1E-4</v>
          </cell>
          <cell r="AA136">
            <v>-3207</v>
          </cell>
          <cell r="AB136">
            <v>-2.9999999999999997E-4</v>
          </cell>
          <cell r="AC136">
            <v>-8370</v>
          </cell>
          <cell r="AD136">
            <v>-8.0000000000000004E-4</v>
          </cell>
          <cell r="AE136">
            <v>-11558</v>
          </cell>
          <cell r="AF136">
            <v>-1.1000000000000001E-3</v>
          </cell>
          <cell r="AG136">
            <v>-5488</v>
          </cell>
          <cell r="AH136">
            <v>-5.0000000000000001E-4</v>
          </cell>
          <cell r="AI136">
            <v>-1249</v>
          </cell>
          <cell r="AJ136">
            <v>-1E-4</v>
          </cell>
          <cell r="AK136">
            <v>431</v>
          </cell>
          <cell r="AL136">
            <v>0</v>
          </cell>
          <cell r="AM136">
            <v>-6282</v>
          </cell>
          <cell r="AN136">
            <v>-5.9999999999999995E-4</v>
          </cell>
          <cell r="AO136">
            <v>-2431</v>
          </cell>
          <cell r="AP136">
            <v>-2.0000000000000001E-4</v>
          </cell>
          <cell r="AQ136">
            <v>-6524</v>
          </cell>
          <cell r="AR136">
            <v>-5.9999999999999995E-4</v>
          </cell>
          <cell r="AS136">
            <v>-824</v>
          </cell>
          <cell r="AT136">
            <v>-1E-4</v>
          </cell>
          <cell r="AU136">
            <v>-3071</v>
          </cell>
          <cell r="AV136">
            <v>-2.9999999999999997E-4</v>
          </cell>
          <cell r="AW136">
            <v>-2931</v>
          </cell>
          <cell r="AX136">
            <v>-2.0000000000000001E-4</v>
          </cell>
          <cell r="AY136">
            <v>-9495</v>
          </cell>
          <cell r="AZ136">
            <v>-8.0000000000000004E-4</v>
          </cell>
          <cell r="BA136">
            <v>-1943</v>
          </cell>
          <cell r="BB136">
            <v>-1E-4</v>
          </cell>
          <cell r="BC136">
            <v>-2879</v>
          </cell>
          <cell r="BD136">
            <v>-2.0000000000000001E-4</v>
          </cell>
          <cell r="BE136">
            <v>-40136</v>
          </cell>
          <cell r="BF136">
            <v>-3.0000000000000001E-3</v>
          </cell>
          <cell r="BG136">
            <v>-14569</v>
          </cell>
          <cell r="BH136">
            <v>-1.1000000000000001E-3</v>
          </cell>
          <cell r="BI136">
            <v>-1992</v>
          </cell>
          <cell r="BJ136">
            <v>-1E-4</v>
          </cell>
          <cell r="BK136">
            <v>-10123</v>
          </cell>
          <cell r="BL136">
            <v>-6.9999999999999999E-4</v>
          </cell>
          <cell r="BM136">
            <v>-7374</v>
          </cell>
          <cell r="BN136">
            <v>-5.0000000000000001E-4</v>
          </cell>
          <cell r="BO136">
            <v>-2938</v>
          </cell>
          <cell r="BP136">
            <v>-2.0000000000000001E-4</v>
          </cell>
          <cell r="BQ136">
            <v>-4728</v>
          </cell>
          <cell r="BR136">
            <v>-2.9999999999999997E-4</v>
          </cell>
          <cell r="BS136">
            <v>-5002</v>
          </cell>
          <cell r="BT136">
            <v>-2.9999999999999997E-4</v>
          </cell>
          <cell r="BU136">
            <v>-4033</v>
          </cell>
          <cell r="BV136">
            <v>-2.9999999999999997E-4</v>
          </cell>
          <cell r="BW136">
            <v>-4447</v>
          </cell>
          <cell r="BX136">
            <v>-2.9999999999999997E-4</v>
          </cell>
          <cell r="BY136">
            <v>-13427</v>
          </cell>
          <cell r="BZ136">
            <v>-8.9999999999999998E-4</v>
          </cell>
          <cell r="CA136">
            <v>-67019</v>
          </cell>
          <cell r="CB136">
            <v>-4.4000000000000003E-3</v>
          </cell>
          <cell r="CC136">
            <v>-7957</v>
          </cell>
          <cell r="CD136">
            <v>-5.0000000000000001E-4</v>
          </cell>
          <cell r="CE136">
            <v>-13838</v>
          </cell>
          <cell r="CF136">
            <v>-8.9999999999999998E-4</v>
          </cell>
          <cell r="CG136">
            <v>-2102</v>
          </cell>
          <cell r="CH136">
            <v>-1E-4</v>
          </cell>
          <cell r="CI136">
            <v>-6915</v>
          </cell>
          <cell r="CJ136">
            <v>-4.0000000000000002E-4</v>
          </cell>
          <cell r="CK136">
            <v>-595</v>
          </cell>
          <cell r="CL136">
            <v>0</v>
          </cell>
          <cell r="CM136">
            <v>-3530</v>
          </cell>
          <cell r="CN136">
            <v>-2.0000000000000001E-4</v>
          </cell>
          <cell r="CS136">
            <v>-3530</v>
          </cell>
          <cell r="CT136">
            <v>-1E-4</v>
          </cell>
          <cell r="CU136">
            <v>-13838</v>
          </cell>
          <cell r="CV136">
            <v>-595</v>
          </cell>
          <cell r="CW136">
            <v>-4447</v>
          </cell>
          <cell r="CX136">
            <v>10308</v>
          </cell>
          <cell r="CY136">
            <v>-0.745</v>
          </cell>
          <cell r="CZ136">
            <v>-2935</v>
          </cell>
          <cell r="DA136">
            <v>-9391</v>
          </cell>
          <cell r="DB136">
            <v>2.1120000000000001</v>
          </cell>
        </row>
        <row r="137">
          <cell r="B137" t="str">
            <v>0066M</v>
          </cell>
          <cell r="D137" t="str">
            <v>GANANCIAS/PÉRDIDAS ANTES DE IMPUESTOS</v>
          </cell>
          <cell r="E137">
            <v>26981</v>
          </cell>
          <cell r="F137" t="e">
            <v>#DIV/0!</v>
          </cell>
          <cell r="G137">
            <v>-2900</v>
          </cell>
          <cell r="H137" t="e">
            <v>#DIV/0!</v>
          </cell>
          <cell r="I137">
            <v>7196</v>
          </cell>
          <cell r="J137">
            <v>8.0000000000000004E-4</v>
          </cell>
          <cell r="K137">
            <v>4047</v>
          </cell>
          <cell r="L137">
            <v>4.0000000000000002E-4</v>
          </cell>
          <cell r="M137">
            <v>15852</v>
          </cell>
          <cell r="N137">
            <v>1.5E-3</v>
          </cell>
          <cell r="O137">
            <v>30330</v>
          </cell>
          <cell r="P137">
            <v>3.0000000000000001E-3</v>
          </cell>
          <cell r="Q137">
            <v>7653</v>
          </cell>
          <cell r="R137">
            <v>8.0000000000000004E-4</v>
          </cell>
          <cell r="S137">
            <v>27539</v>
          </cell>
          <cell r="T137">
            <v>2.8E-3</v>
          </cell>
          <cell r="U137">
            <v>5075</v>
          </cell>
          <cell r="V137">
            <v>5.0000000000000001E-4</v>
          </cell>
          <cell r="W137">
            <v>21742</v>
          </cell>
          <cell r="X137">
            <v>2.2000000000000001E-3</v>
          </cell>
          <cell r="Y137">
            <v>34950</v>
          </cell>
          <cell r="Z137">
            <v>3.5999999999999999E-3</v>
          </cell>
          <cell r="AA137">
            <v>15820</v>
          </cell>
          <cell r="AB137">
            <v>1.6000000000000001E-3</v>
          </cell>
          <cell r="AC137">
            <v>32407</v>
          </cell>
          <cell r="AD137">
            <v>3.2000000000000002E-3</v>
          </cell>
          <cell r="AE137">
            <v>14631</v>
          </cell>
          <cell r="AF137">
            <v>1.4E-3</v>
          </cell>
          <cell r="AG137">
            <v>31531</v>
          </cell>
          <cell r="AH137">
            <v>3.0999999999999999E-3</v>
          </cell>
          <cell r="AI137">
            <v>22586</v>
          </cell>
          <cell r="AJ137">
            <v>2.0999999999999999E-3</v>
          </cell>
          <cell r="AK137">
            <v>25877</v>
          </cell>
          <cell r="AL137">
            <v>2.3999999999999998E-3</v>
          </cell>
          <cell r="AM137">
            <v>-10890</v>
          </cell>
          <cell r="AN137">
            <v>-1E-3</v>
          </cell>
          <cell r="AO137">
            <v>23279</v>
          </cell>
          <cell r="AP137">
            <v>2.0999999999999999E-3</v>
          </cell>
          <cell r="AQ137">
            <v>48827</v>
          </cell>
          <cell r="AR137">
            <v>4.4000000000000003E-3</v>
          </cell>
          <cell r="AS137">
            <v>39812</v>
          </cell>
          <cell r="AT137">
            <v>3.5000000000000001E-3</v>
          </cell>
          <cell r="AU137">
            <v>1494</v>
          </cell>
          <cell r="AV137">
            <v>1E-4</v>
          </cell>
          <cell r="AW137">
            <v>18624</v>
          </cell>
          <cell r="AX137">
            <v>1.6000000000000001E-3</v>
          </cell>
          <cell r="AY137">
            <v>10248</v>
          </cell>
          <cell r="AZ137">
            <v>8.0000000000000004E-4</v>
          </cell>
          <cell r="BA137">
            <v>77</v>
          </cell>
          <cell r="BB137">
            <v>0</v>
          </cell>
          <cell r="BC137">
            <v>-5865</v>
          </cell>
          <cell r="BD137">
            <v>-4.0000000000000002E-4</v>
          </cell>
          <cell r="BE137">
            <v>49229</v>
          </cell>
          <cell r="BF137">
            <v>3.7000000000000002E-3</v>
          </cell>
          <cell r="BG137">
            <v>45612</v>
          </cell>
          <cell r="BH137">
            <v>3.3E-3</v>
          </cell>
          <cell r="BI137">
            <v>1602</v>
          </cell>
          <cell r="BJ137">
            <v>1E-4</v>
          </cell>
          <cell r="BK137">
            <v>-18628</v>
          </cell>
          <cell r="BL137">
            <v>-1.2999999999999999E-3</v>
          </cell>
          <cell r="BM137">
            <v>32888</v>
          </cell>
          <cell r="BN137">
            <v>2.3E-3</v>
          </cell>
          <cell r="BO137">
            <v>21079</v>
          </cell>
          <cell r="BP137">
            <v>1.4E-3</v>
          </cell>
          <cell r="BQ137">
            <v>29960</v>
          </cell>
          <cell r="BR137">
            <v>1.9E-3</v>
          </cell>
          <cell r="BS137">
            <v>-14967</v>
          </cell>
          <cell r="BT137">
            <v>-8.9999999999999998E-4</v>
          </cell>
          <cell r="BU137">
            <v>29262</v>
          </cell>
          <cell r="BV137">
            <v>1.9E-3</v>
          </cell>
          <cell r="BW137">
            <v>40824</v>
          </cell>
          <cell r="BX137">
            <v>2.5999999999999999E-3</v>
          </cell>
          <cell r="BY137">
            <v>36356</v>
          </cell>
          <cell r="BZ137">
            <v>2.3E-3</v>
          </cell>
          <cell r="CA137">
            <v>35873</v>
          </cell>
          <cell r="CB137">
            <v>2.3999999999999998E-3</v>
          </cell>
          <cell r="CC137">
            <v>103558</v>
          </cell>
          <cell r="CD137">
            <v>6.8999999999999999E-3</v>
          </cell>
          <cell r="CE137">
            <v>104518</v>
          </cell>
          <cell r="CF137">
            <v>6.8999999999999999E-3</v>
          </cell>
          <cell r="CG137">
            <v>84908</v>
          </cell>
          <cell r="CH137">
            <v>5.4999999999999997E-3</v>
          </cell>
          <cell r="CI137">
            <v>95741</v>
          </cell>
          <cell r="CJ137">
            <v>6.1999999999999998E-3</v>
          </cell>
          <cell r="CK137">
            <v>134857</v>
          </cell>
          <cell r="CL137">
            <v>8.6999999999999994E-3</v>
          </cell>
          <cell r="CM137">
            <v>97630</v>
          </cell>
          <cell r="CN137">
            <v>6.1000000000000004E-3</v>
          </cell>
          <cell r="CS137">
            <v>97630</v>
          </cell>
          <cell r="CT137">
            <v>3.0999999999999999E-3</v>
          </cell>
          <cell r="CU137">
            <v>104518</v>
          </cell>
          <cell r="CV137">
            <v>134857</v>
          </cell>
          <cell r="CW137">
            <v>40824</v>
          </cell>
          <cell r="CX137">
            <v>-6888</v>
          </cell>
          <cell r="CY137">
            <v>-6.6000000000000003E-2</v>
          </cell>
          <cell r="CZ137">
            <v>-37227</v>
          </cell>
          <cell r="DA137">
            <v>63694</v>
          </cell>
          <cell r="DB137">
            <v>1.56</v>
          </cell>
        </row>
        <row r="138">
          <cell r="B138" t="str">
            <v>0067M</v>
          </cell>
          <cell r="D138" t="str">
            <v>Impuestos</v>
          </cell>
          <cell r="E138">
            <v>25081</v>
          </cell>
          <cell r="F138" t="e">
            <v>#DIV/0!</v>
          </cell>
          <cell r="G138">
            <v>45125</v>
          </cell>
          <cell r="H138" t="e">
            <v>#DIV/0!</v>
          </cell>
          <cell r="I138">
            <v>2500</v>
          </cell>
          <cell r="J138">
            <v>2.9999999999999997E-4</v>
          </cell>
          <cell r="K138">
            <v>5682</v>
          </cell>
          <cell r="L138">
            <v>5.9999999999999995E-4</v>
          </cell>
          <cell r="M138">
            <v>4047</v>
          </cell>
          <cell r="N138">
            <v>4.0000000000000002E-4</v>
          </cell>
          <cell r="O138">
            <v>564</v>
          </cell>
          <cell r="P138">
            <v>1E-4</v>
          </cell>
          <cell r="Q138">
            <v>5960</v>
          </cell>
          <cell r="R138">
            <v>5.9999999999999995E-4</v>
          </cell>
          <cell r="S138">
            <v>-5742</v>
          </cell>
          <cell r="T138">
            <v>-5.9999999999999995E-4</v>
          </cell>
          <cell r="U138">
            <v>10051</v>
          </cell>
          <cell r="V138">
            <v>1E-3</v>
          </cell>
          <cell r="W138">
            <v>3863</v>
          </cell>
          <cell r="X138">
            <v>4.0000000000000002E-4</v>
          </cell>
          <cell r="Y138">
            <v>-10283</v>
          </cell>
          <cell r="Z138">
            <v>-1.1000000000000001E-3</v>
          </cell>
          <cell r="AA138">
            <v>3810</v>
          </cell>
          <cell r="AB138">
            <v>4.0000000000000002E-4</v>
          </cell>
          <cell r="AC138">
            <v>-9314</v>
          </cell>
          <cell r="AD138">
            <v>-8.9999999999999998E-4</v>
          </cell>
          <cell r="AE138">
            <v>-1962</v>
          </cell>
          <cell r="AF138">
            <v>-2.0000000000000001E-4</v>
          </cell>
          <cell r="AG138">
            <v>-55</v>
          </cell>
          <cell r="AH138">
            <v>0</v>
          </cell>
          <cell r="AI138">
            <v>-8883</v>
          </cell>
          <cell r="AJ138">
            <v>-8.0000000000000004E-4</v>
          </cell>
          <cell r="AK138">
            <v>-1038</v>
          </cell>
          <cell r="AL138">
            <v>-1E-4</v>
          </cell>
          <cell r="AM138">
            <v>23124</v>
          </cell>
          <cell r="AN138">
            <v>2.0999999999999999E-3</v>
          </cell>
          <cell r="AO138">
            <v>1353</v>
          </cell>
          <cell r="AP138">
            <v>1E-4</v>
          </cell>
          <cell r="AQ138">
            <v>-26449</v>
          </cell>
          <cell r="AR138">
            <v>-2.3999999999999998E-3</v>
          </cell>
          <cell r="AS138">
            <v>-4766</v>
          </cell>
          <cell r="AT138">
            <v>-4.0000000000000002E-4</v>
          </cell>
          <cell r="AU138">
            <v>8945</v>
          </cell>
          <cell r="AV138">
            <v>8.0000000000000004E-4</v>
          </cell>
          <cell r="AW138">
            <v>-1363</v>
          </cell>
          <cell r="AX138">
            <v>-1E-4</v>
          </cell>
          <cell r="AY138">
            <v>-9262</v>
          </cell>
          <cell r="AZ138">
            <v>-6.9999999999999999E-4</v>
          </cell>
          <cell r="BA138">
            <v>-3737</v>
          </cell>
          <cell r="BB138">
            <v>-2.9999999999999997E-4</v>
          </cell>
          <cell r="BC138">
            <v>15038</v>
          </cell>
          <cell r="BD138">
            <v>1.1000000000000001E-3</v>
          </cell>
          <cell r="BE138">
            <v>-35196</v>
          </cell>
          <cell r="BF138">
            <v>-2.5999999999999999E-3</v>
          </cell>
          <cell r="BG138">
            <v>-2497</v>
          </cell>
          <cell r="BH138">
            <v>-2.0000000000000001E-4</v>
          </cell>
          <cell r="BI138">
            <v>3570</v>
          </cell>
          <cell r="BJ138">
            <v>2.0000000000000001E-4</v>
          </cell>
          <cell r="BK138">
            <v>18934</v>
          </cell>
          <cell r="BL138">
            <v>1.2999999999999999E-3</v>
          </cell>
          <cell r="BM138">
            <v>-3397</v>
          </cell>
          <cell r="BN138">
            <v>-2.0000000000000001E-4</v>
          </cell>
          <cell r="BO138">
            <v>-2295</v>
          </cell>
          <cell r="BP138">
            <v>-2.0000000000000001E-4</v>
          </cell>
          <cell r="BQ138">
            <v>626</v>
          </cell>
          <cell r="BR138">
            <v>0</v>
          </cell>
          <cell r="BS138">
            <v>11843</v>
          </cell>
          <cell r="BT138">
            <v>6.9999999999999999E-4</v>
          </cell>
          <cell r="BU138">
            <v>-5223</v>
          </cell>
          <cell r="BV138">
            <v>-2.9999999999999997E-4</v>
          </cell>
          <cell r="BW138">
            <v>-5176</v>
          </cell>
          <cell r="BX138">
            <v>-2.9999999999999997E-4</v>
          </cell>
          <cell r="BY138">
            <v>-2773</v>
          </cell>
          <cell r="BZ138">
            <v>-2.0000000000000001E-4</v>
          </cell>
          <cell r="CA138">
            <v>-2197</v>
          </cell>
          <cell r="CB138">
            <v>-1E-4</v>
          </cell>
          <cell r="CC138">
            <v>-16827</v>
          </cell>
          <cell r="CD138">
            <v>-1.1000000000000001E-3</v>
          </cell>
          <cell r="CE138">
            <v>-17117</v>
          </cell>
          <cell r="CF138">
            <v>-1.1000000000000001E-3</v>
          </cell>
          <cell r="CG138">
            <v>-13067</v>
          </cell>
          <cell r="CH138">
            <v>-8.9999999999999998E-4</v>
          </cell>
          <cell r="CI138">
            <v>-15453</v>
          </cell>
          <cell r="CJ138">
            <v>-1E-3</v>
          </cell>
          <cell r="CK138">
            <v>-43955</v>
          </cell>
          <cell r="CL138">
            <v>-2.8E-3</v>
          </cell>
          <cell r="CM138">
            <v>-10909</v>
          </cell>
          <cell r="CN138">
            <v>-6.9999999999999999E-4</v>
          </cell>
          <cell r="CS138">
            <v>-10909</v>
          </cell>
          <cell r="CT138">
            <v>-2.9999999999999997E-4</v>
          </cell>
          <cell r="CU138">
            <v>-17117</v>
          </cell>
          <cell r="CV138">
            <v>-43955</v>
          </cell>
          <cell r="CW138">
            <v>-5176</v>
          </cell>
          <cell r="CX138">
            <v>6208</v>
          </cell>
          <cell r="CY138">
            <v>-0.36299999999999999</v>
          </cell>
          <cell r="CZ138">
            <v>33046</v>
          </cell>
          <cell r="DA138">
            <v>-11941</v>
          </cell>
          <cell r="DB138">
            <v>2.3069999999999999</v>
          </cell>
        </row>
        <row r="139">
          <cell r="B139" t="str">
            <v>0068M</v>
          </cell>
          <cell r="D139" t="str">
            <v>GANANCIAS O (-) PÉRDIDAS DESPUÉS DE IMPUESTOS PROCEDENTES DE LAS ACTIVIDADES CONTINUADAS</v>
          </cell>
          <cell r="E139">
            <v>51576</v>
          </cell>
          <cell r="F139" t="e">
            <v>#DIV/0!</v>
          </cell>
          <cell r="G139">
            <v>37113</v>
          </cell>
          <cell r="H139" t="e">
            <v>#DIV/0!</v>
          </cell>
          <cell r="I139">
            <v>9697</v>
          </cell>
          <cell r="J139">
            <v>1.1000000000000001E-3</v>
          </cell>
          <cell r="K139">
            <v>9728</v>
          </cell>
          <cell r="L139">
            <v>1E-3</v>
          </cell>
          <cell r="M139">
            <v>19899</v>
          </cell>
          <cell r="N139">
            <v>1.9E-3</v>
          </cell>
          <cell r="O139">
            <v>30894</v>
          </cell>
          <cell r="P139">
            <v>3.0000000000000001E-3</v>
          </cell>
          <cell r="Q139">
            <v>13613</v>
          </cell>
          <cell r="R139">
            <v>1.4E-3</v>
          </cell>
          <cell r="S139">
            <v>21797</v>
          </cell>
          <cell r="T139">
            <v>2.2000000000000001E-3</v>
          </cell>
          <cell r="U139">
            <v>15126</v>
          </cell>
          <cell r="V139">
            <v>1.5E-3</v>
          </cell>
          <cell r="W139">
            <v>25605</v>
          </cell>
          <cell r="X139">
            <v>2.5999999999999999E-3</v>
          </cell>
          <cell r="Y139">
            <v>24666</v>
          </cell>
          <cell r="Z139">
            <v>2.5000000000000001E-3</v>
          </cell>
          <cell r="AA139">
            <v>19630</v>
          </cell>
          <cell r="AB139">
            <v>2E-3</v>
          </cell>
          <cell r="AC139">
            <v>23093</v>
          </cell>
          <cell r="AD139">
            <v>2.3E-3</v>
          </cell>
          <cell r="AE139">
            <v>12668</v>
          </cell>
          <cell r="AF139">
            <v>1.1999999999999999E-3</v>
          </cell>
          <cell r="AG139">
            <v>31476</v>
          </cell>
          <cell r="AH139">
            <v>3.0999999999999999E-3</v>
          </cell>
          <cell r="AI139">
            <v>13702</v>
          </cell>
          <cell r="AJ139">
            <v>1.2999999999999999E-3</v>
          </cell>
          <cell r="AK139">
            <v>24840</v>
          </cell>
          <cell r="AL139">
            <v>2.3E-3</v>
          </cell>
          <cell r="AM139">
            <v>12234</v>
          </cell>
          <cell r="AN139">
            <v>1.1000000000000001E-3</v>
          </cell>
          <cell r="AO139">
            <v>24632</v>
          </cell>
          <cell r="AP139">
            <v>2.3E-3</v>
          </cell>
          <cell r="AQ139">
            <v>22378</v>
          </cell>
          <cell r="AR139">
            <v>2E-3</v>
          </cell>
          <cell r="AS139">
            <v>35046</v>
          </cell>
          <cell r="AT139">
            <v>3.0999999999999999E-3</v>
          </cell>
          <cell r="AU139">
            <v>10439</v>
          </cell>
          <cell r="AV139">
            <v>8.9999999999999998E-4</v>
          </cell>
          <cell r="AW139">
            <v>17261</v>
          </cell>
          <cell r="AX139">
            <v>1.5E-3</v>
          </cell>
          <cell r="AY139">
            <v>986</v>
          </cell>
          <cell r="AZ139">
            <v>1E-4</v>
          </cell>
          <cell r="BA139">
            <v>-3660</v>
          </cell>
          <cell r="BB139">
            <v>-2.9999999999999997E-4</v>
          </cell>
          <cell r="BC139">
            <v>9174</v>
          </cell>
          <cell r="BD139">
            <v>6.9999999999999999E-4</v>
          </cell>
          <cell r="BE139">
            <v>14033</v>
          </cell>
          <cell r="BF139">
            <v>1E-3</v>
          </cell>
          <cell r="BG139">
            <v>43115</v>
          </cell>
          <cell r="BH139">
            <v>3.0999999999999999E-3</v>
          </cell>
          <cell r="BI139">
            <v>5172</v>
          </cell>
          <cell r="BJ139">
            <v>4.0000000000000002E-4</v>
          </cell>
          <cell r="BK139">
            <v>306</v>
          </cell>
          <cell r="BL139">
            <v>0</v>
          </cell>
          <cell r="BM139">
            <v>29491</v>
          </cell>
          <cell r="BN139">
            <v>2E-3</v>
          </cell>
          <cell r="BO139">
            <v>18785</v>
          </cell>
          <cell r="BP139">
            <v>1.1999999999999999E-3</v>
          </cell>
          <cell r="BQ139">
            <v>30586</v>
          </cell>
          <cell r="BR139">
            <v>1.9E-3</v>
          </cell>
          <cell r="BS139">
            <v>-3124</v>
          </cell>
          <cell r="BT139">
            <v>-2.0000000000000001E-4</v>
          </cell>
          <cell r="BU139">
            <v>24039</v>
          </cell>
          <cell r="BV139">
            <v>1.6000000000000001E-3</v>
          </cell>
          <cell r="BW139">
            <v>35649</v>
          </cell>
          <cell r="BX139">
            <v>2.3E-3</v>
          </cell>
          <cell r="BY139">
            <v>33583</v>
          </cell>
          <cell r="BZ139">
            <v>2.2000000000000001E-3</v>
          </cell>
          <cell r="CA139">
            <v>33677</v>
          </cell>
          <cell r="CB139">
            <v>2.2000000000000001E-3</v>
          </cell>
          <cell r="CC139">
            <v>86731</v>
          </cell>
          <cell r="CD139">
            <v>5.7999999999999996E-3</v>
          </cell>
          <cell r="CE139">
            <v>87401</v>
          </cell>
          <cell r="CF139">
            <v>5.7999999999999996E-3</v>
          </cell>
          <cell r="CG139">
            <v>71841</v>
          </cell>
          <cell r="CH139">
            <v>4.7000000000000002E-3</v>
          </cell>
          <cell r="CI139">
            <v>80287</v>
          </cell>
          <cell r="CJ139">
            <v>5.1999999999999998E-3</v>
          </cell>
          <cell r="CK139">
            <v>90902</v>
          </cell>
          <cell r="CL139">
            <v>5.8999999999999999E-3</v>
          </cell>
          <cell r="CM139">
            <v>86721</v>
          </cell>
          <cell r="CN139">
            <v>5.4999999999999997E-3</v>
          </cell>
          <cell r="CS139">
            <v>86721</v>
          </cell>
          <cell r="CT139">
            <v>2.8E-3</v>
          </cell>
          <cell r="CU139">
            <v>87401</v>
          </cell>
          <cell r="CV139">
            <v>90902</v>
          </cell>
          <cell r="CW139">
            <v>35649</v>
          </cell>
          <cell r="CX139">
            <v>-680</v>
          </cell>
          <cell r="CY139">
            <v>-8.0000000000000002E-3</v>
          </cell>
          <cell r="CZ139">
            <v>-4181</v>
          </cell>
          <cell r="DA139">
            <v>51752</v>
          </cell>
          <cell r="DB139">
            <v>1.452</v>
          </cell>
        </row>
        <row r="140">
          <cell r="B140" t="str">
            <v>0072M</v>
          </cell>
          <cell r="D140" t="str">
            <v>Ganancias o (-) pérdidas después de impuestos procedentes de actividades interrumpidas</v>
          </cell>
          <cell r="E140">
            <v>0</v>
          </cell>
          <cell r="F140" t="e">
            <v>#DIV/0!</v>
          </cell>
          <cell r="G140">
            <v>0</v>
          </cell>
          <cell r="H140" t="e">
            <v>#DIV/0!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 t="e">
            <v>#DIV/0!</v>
          </cell>
          <cell r="CZ140">
            <v>0</v>
          </cell>
          <cell r="DA140">
            <v>0</v>
          </cell>
          <cell r="DB140" t="e">
            <v>#DIV/0!</v>
          </cell>
        </row>
        <row r="141">
          <cell r="B141" t="str">
            <v>0075M</v>
          </cell>
          <cell r="D141" t="str">
            <v>RESULTADO DEL EJERCICIO</v>
          </cell>
          <cell r="E141">
            <v>51576</v>
          </cell>
          <cell r="F141" t="e">
            <v>#DIV/0!</v>
          </cell>
          <cell r="G141">
            <v>37113</v>
          </cell>
          <cell r="H141" t="e">
            <v>#DIV/0!</v>
          </cell>
          <cell r="I141">
            <v>9697</v>
          </cell>
          <cell r="J141">
            <v>1.1000000000000001E-3</v>
          </cell>
          <cell r="K141">
            <v>9728</v>
          </cell>
          <cell r="L141">
            <v>1E-3</v>
          </cell>
          <cell r="M141">
            <v>19899</v>
          </cell>
          <cell r="N141">
            <v>1.9E-3</v>
          </cell>
          <cell r="O141">
            <v>30894</v>
          </cell>
          <cell r="P141">
            <v>3.0000000000000001E-3</v>
          </cell>
          <cell r="Q141">
            <v>13613</v>
          </cell>
          <cell r="R141">
            <v>1.4E-3</v>
          </cell>
          <cell r="S141">
            <v>21797</v>
          </cell>
          <cell r="T141">
            <v>2.2000000000000001E-3</v>
          </cell>
          <cell r="U141">
            <v>15126</v>
          </cell>
          <cell r="V141">
            <v>1.5E-3</v>
          </cell>
          <cell r="W141">
            <v>25605</v>
          </cell>
          <cell r="X141">
            <v>2.5999999999999999E-3</v>
          </cell>
          <cell r="Y141">
            <v>24666</v>
          </cell>
          <cell r="Z141">
            <v>2.5000000000000001E-3</v>
          </cell>
          <cell r="AA141">
            <v>19630</v>
          </cell>
          <cell r="AB141">
            <v>2E-3</v>
          </cell>
          <cell r="AC141">
            <v>23093</v>
          </cell>
          <cell r="AD141">
            <v>2.3E-3</v>
          </cell>
          <cell r="AE141">
            <v>12668</v>
          </cell>
          <cell r="AF141">
            <v>1.1999999999999999E-3</v>
          </cell>
          <cell r="AG141">
            <v>31476</v>
          </cell>
          <cell r="AH141">
            <v>3.0999999999999999E-3</v>
          </cell>
          <cell r="AI141">
            <v>13702</v>
          </cell>
          <cell r="AJ141">
            <v>1.2999999999999999E-3</v>
          </cell>
          <cell r="AK141">
            <v>24840</v>
          </cell>
          <cell r="AL141">
            <v>2.3E-3</v>
          </cell>
          <cell r="AM141">
            <v>12234</v>
          </cell>
          <cell r="AN141">
            <v>1.1000000000000001E-3</v>
          </cell>
          <cell r="AO141">
            <v>24632</v>
          </cell>
          <cell r="AP141">
            <v>2.3E-3</v>
          </cell>
          <cell r="AQ141">
            <v>22378</v>
          </cell>
          <cell r="AR141">
            <v>2E-3</v>
          </cell>
          <cell r="AS141">
            <v>35046</v>
          </cell>
          <cell r="AT141">
            <v>3.0999999999999999E-3</v>
          </cell>
          <cell r="AU141">
            <v>10439</v>
          </cell>
          <cell r="AV141">
            <v>8.9999999999999998E-4</v>
          </cell>
          <cell r="AW141">
            <v>17261</v>
          </cell>
          <cell r="AX141">
            <v>1.5E-3</v>
          </cell>
          <cell r="AY141">
            <v>986</v>
          </cell>
          <cell r="AZ141">
            <v>1E-4</v>
          </cell>
          <cell r="BA141">
            <v>-3660</v>
          </cell>
          <cell r="BB141">
            <v>-2.9999999999999997E-4</v>
          </cell>
          <cell r="BC141">
            <v>9174</v>
          </cell>
          <cell r="BD141">
            <v>6.9999999999999999E-4</v>
          </cell>
          <cell r="BE141">
            <v>14033</v>
          </cell>
          <cell r="BF141">
            <v>1E-3</v>
          </cell>
          <cell r="BG141">
            <v>43115</v>
          </cell>
          <cell r="BH141">
            <v>3.0999999999999999E-3</v>
          </cell>
          <cell r="BI141">
            <v>5172</v>
          </cell>
          <cell r="BJ141">
            <v>4.0000000000000002E-4</v>
          </cell>
          <cell r="BK141">
            <v>306</v>
          </cell>
          <cell r="BL141">
            <v>0</v>
          </cell>
          <cell r="BM141">
            <v>29491</v>
          </cell>
          <cell r="BN141">
            <v>2E-3</v>
          </cell>
          <cell r="BO141">
            <v>18785</v>
          </cell>
          <cell r="BP141">
            <v>1.1999999999999999E-3</v>
          </cell>
          <cell r="BQ141">
            <v>30586</v>
          </cell>
          <cell r="BR141">
            <v>1.9E-3</v>
          </cell>
          <cell r="BS141">
            <v>-3124</v>
          </cell>
          <cell r="BT141">
            <v>-2.0000000000000001E-4</v>
          </cell>
          <cell r="BU141">
            <v>24039</v>
          </cell>
          <cell r="BV141">
            <v>1.6000000000000001E-3</v>
          </cell>
          <cell r="BW141">
            <v>35649</v>
          </cell>
          <cell r="BX141">
            <v>2.3E-3</v>
          </cell>
          <cell r="BY141">
            <v>33583</v>
          </cell>
          <cell r="BZ141">
            <v>2.2000000000000001E-3</v>
          </cell>
          <cell r="CA141">
            <v>33677</v>
          </cell>
          <cell r="CB141">
            <v>2.2000000000000001E-3</v>
          </cell>
          <cell r="CC141">
            <v>86731</v>
          </cell>
          <cell r="CD141">
            <v>5.7999999999999996E-3</v>
          </cell>
          <cell r="CE141">
            <v>87401</v>
          </cell>
          <cell r="CF141">
            <v>5.7999999999999996E-3</v>
          </cell>
          <cell r="CG141">
            <v>71841</v>
          </cell>
          <cell r="CH141">
            <v>4.7000000000000002E-3</v>
          </cell>
          <cell r="CI141">
            <v>80287</v>
          </cell>
          <cell r="CJ141">
            <v>5.1999999999999998E-3</v>
          </cell>
          <cell r="CK141">
            <v>90902</v>
          </cell>
          <cell r="CL141">
            <v>5.8999999999999999E-3</v>
          </cell>
          <cell r="CM141">
            <v>86721</v>
          </cell>
          <cell r="CN141">
            <v>5.4999999999999997E-3</v>
          </cell>
          <cell r="CS141">
            <v>86721</v>
          </cell>
          <cell r="CT141">
            <v>2.8E-3</v>
          </cell>
          <cell r="CU141">
            <v>87401</v>
          </cell>
          <cell r="CV141">
            <v>90902</v>
          </cell>
          <cell r="CW141">
            <v>35649</v>
          </cell>
          <cell r="CX141">
            <v>-680</v>
          </cell>
          <cell r="CY141">
            <v>-8.0000000000000002E-3</v>
          </cell>
          <cell r="CZ141">
            <v>-4181</v>
          </cell>
          <cell r="DA141">
            <v>51752</v>
          </cell>
          <cell r="DB141">
            <v>1.452</v>
          </cell>
        </row>
        <row r="142">
          <cell r="B142" t="str">
            <v>0076M</v>
          </cell>
          <cell r="D142" t="str">
            <v>Atribuido a intereses minoritarios</v>
          </cell>
          <cell r="E142">
            <v>-127</v>
          </cell>
          <cell r="F142" t="e">
            <v>#DIV/0!</v>
          </cell>
          <cell r="G142">
            <v>-31</v>
          </cell>
          <cell r="H142" t="e">
            <v>#DIV/0!</v>
          </cell>
          <cell r="I142">
            <v>14</v>
          </cell>
          <cell r="J142">
            <v>0</v>
          </cell>
          <cell r="K142">
            <v>13</v>
          </cell>
          <cell r="L142">
            <v>0</v>
          </cell>
          <cell r="M142">
            <v>3</v>
          </cell>
          <cell r="N142">
            <v>0</v>
          </cell>
          <cell r="O142">
            <v>24</v>
          </cell>
          <cell r="P142">
            <v>0</v>
          </cell>
          <cell r="Q142">
            <v>2</v>
          </cell>
          <cell r="R142">
            <v>0</v>
          </cell>
          <cell r="S142">
            <v>-19</v>
          </cell>
          <cell r="T142">
            <v>0</v>
          </cell>
          <cell r="U142">
            <v>21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 t="e">
            <v>#DIV/0!</v>
          </cell>
          <cell r="CZ142">
            <v>0</v>
          </cell>
          <cell r="DA142">
            <v>0</v>
          </cell>
          <cell r="DB142" t="e">
            <v>#DIV/0!</v>
          </cell>
        </row>
        <row r="143">
          <cell r="B143" t="str">
            <v>0077M</v>
          </cell>
          <cell r="D143" t="str">
            <v>Atribuido a entidad dominante</v>
          </cell>
          <cell r="E143">
            <v>51703</v>
          </cell>
          <cell r="F143" t="e">
            <v>#DIV/0!</v>
          </cell>
          <cell r="G143">
            <v>37144</v>
          </cell>
          <cell r="H143" t="e">
            <v>#DIV/0!</v>
          </cell>
          <cell r="I143">
            <v>9711</v>
          </cell>
          <cell r="J143">
            <v>1.1000000000000001E-3</v>
          </cell>
          <cell r="K143">
            <v>9741</v>
          </cell>
          <cell r="L143">
            <v>1E-3</v>
          </cell>
          <cell r="M143">
            <v>19902</v>
          </cell>
          <cell r="N143">
            <v>1.9E-3</v>
          </cell>
          <cell r="O143">
            <v>30918</v>
          </cell>
          <cell r="P143">
            <v>3.0000000000000001E-3</v>
          </cell>
          <cell r="Q143">
            <v>13615</v>
          </cell>
          <cell r="R143">
            <v>1.4E-3</v>
          </cell>
          <cell r="S143">
            <v>21778</v>
          </cell>
          <cell r="T143">
            <v>2.2000000000000001E-3</v>
          </cell>
          <cell r="U143">
            <v>15138</v>
          </cell>
          <cell r="V143">
            <v>1.5E-3</v>
          </cell>
          <cell r="W143">
            <v>25606</v>
          </cell>
          <cell r="X143">
            <v>2.5999999999999999E-3</v>
          </cell>
          <cell r="Y143">
            <v>24667</v>
          </cell>
          <cell r="Z143">
            <v>2.5000000000000001E-3</v>
          </cell>
          <cell r="AA143">
            <v>19630</v>
          </cell>
          <cell r="AB143">
            <v>2E-3</v>
          </cell>
          <cell r="AC143">
            <v>23093</v>
          </cell>
          <cell r="AD143">
            <v>2.3E-3</v>
          </cell>
          <cell r="AE143">
            <v>12668</v>
          </cell>
          <cell r="AF143">
            <v>1.1999999999999999E-3</v>
          </cell>
          <cell r="AG143">
            <v>31476</v>
          </cell>
          <cell r="AH143">
            <v>3.0999999999999999E-3</v>
          </cell>
          <cell r="AI143">
            <v>13702</v>
          </cell>
          <cell r="AJ143">
            <v>1.2999999999999999E-3</v>
          </cell>
          <cell r="AK143">
            <v>24840</v>
          </cell>
          <cell r="AL143">
            <v>2.3E-3</v>
          </cell>
          <cell r="AM143">
            <v>12234</v>
          </cell>
          <cell r="AN143">
            <v>1.1000000000000001E-3</v>
          </cell>
          <cell r="AO143">
            <v>24632</v>
          </cell>
          <cell r="AP143">
            <v>2.3E-3</v>
          </cell>
          <cell r="AQ143">
            <v>22378</v>
          </cell>
          <cell r="AR143">
            <v>2E-3</v>
          </cell>
          <cell r="AS143">
            <v>35046</v>
          </cell>
          <cell r="AT143">
            <v>3.0999999999999999E-3</v>
          </cell>
          <cell r="AU143">
            <v>10439</v>
          </cell>
          <cell r="AV143">
            <v>8.9999999999999998E-4</v>
          </cell>
          <cell r="AW143">
            <v>17261</v>
          </cell>
          <cell r="AX143">
            <v>1.5E-3</v>
          </cell>
          <cell r="AY143">
            <v>986</v>
          </cell>
          <cell r="AZ143">
            <v>1E-4</v>
          </cell>
          <cell r="BA143">
            <v>-3660</v>
          </cell>
          <cell r="BB143">
            <v>-2.9999999999999997E-4</v>
          </cell>
          <cell r="BC143">
            <v>9174</v>
          </cell>
          <cell r="BD143">
            <v>6.9999999999999999E-4</v>
          </cell>
          <cell r="BE143">
            <v>14033</v>
          </cell>
          <cell r="BF143">
            <v>1E-3</v>
          </cell>
          <cell r="BG143">
            <v>43115</v>
          </cell>
          <cell r="BH143">
            <v>3.0999999999999999E-3</v>
          </cell>
          <cell r="BI143">
            <v>5172</v>
          </cell>
          <cell r="BJ143">
            <v>4.0000000000000002E-4</v>
          </cell>
          <cell r="BK143">
            <v>306</v>
          </cell>
          <cell r="BL143">
            <v>0</v>
          </cell>
          <cell r="BM143">
            <v>29491</v>
          </cell>
          <cell r="BN143">
            <v>2E-3</v>
          </cell>
          <cell r="BO143">
            <v>18785</v>
          </cell>
          <cell r="BP143">
            <v>1.1999999999999999E-3</v>
          </cell>
          <cell r="BQ143">
            <v>30586</v>
          </cell>
          <cell r="BR143">
            <v>1.9E-3</v>
          </cell>
          <cell r="BS143">
            <v>-3124</v>
          </cell>
          <cell r="BT143">
            <v>-2.0000000000000001E-4</v>
          </cell>
          <cell r="BU143">
            <v>24039</v>
          </cell>
          <cell r="BV143">
            <v>1.6000000000000001E-3</v>
          </cell>
          <cell r="BW143">
            <v>35649</v>
          </cell>
          <cell r="BX143">
            <v>2.3E-3</v>
          </cell>
          <cell r="BY143">
            <v>33583</v>
          </cell>
          <cell r="BZ143">
            <v>2.2000000000000001E-3</v>
          </cell>
          <cell r="CA143">
            <v>33677</v>
          </cell>
          <cell r="CB143">
            <v>2.2000000000000001E-3</v>
          </cell>
          <cell r="CC143">
            <v>86731</v>
          </cell>
          <cell r="CD143">
            <v>5.7999999999999996E-3</v>
          </cell>
          <cell r="CE143">
            <v>87401</v>
          </cell>
          <cell r="CF143">
            <v>5.7999999999999996E-3</v>
          </cell>
          <cell r="CG143">
            <v>71841</v>
          </cell>
          <cell r="CH143">
            <v>4.7000000000000002E-3</v>
          </cell>
          <cell r="CI143">
            <v>80287</v>
          </cell>
          <cell r="CJ143">
            <v>5.1999999999999998E-3</v>
          </cell>
          <cell r="CK143">
            <v>90902</v>
          </cell>
          <cell r="CL143">
            <v>5.8999999999999999E-3</v>
          </cell>
          <cell r="CM143">
            <v>86721</v>
          </cell>
          <cell r="CN143">
            <v>5.4999999999999997E-3</v>
          </cell>
          <cell r="CS143">
            <v>86721</v>
          </cell>
          <cell r="CT143">
            <v>2.8E-3</v>
          </cell>
          <cell r="CU143">
            <v>87401</v>
          </cell>
          <cell r="CV143">
            <v>90902</v>
          </cell>
          <cell r="CW143">
            <v>35649</v>
          </cell>
          <cell r="CX143">
            <v>-680</v>
          </cell>
          <cell r="CY143">
            <v>-8.0000000000000002E-3</v>
          </cell>
          <cell r="CZ143">
            <v>-4181</v>
          </cell>
          <cell r="DA143">
            <v>51752</v>
          </cell>
          <cell r="DB143">
            <v>1.452</v>
          </cell>
        </row>
        <row r="145">
          <cell r="D145" t="str">
            <v>Comprobante</v>
          </cell>
        </row>
        <row r="146">
          <cell r="B146" t="str">
            <v>GG+Amort</v>
          </cell>
          <cell r="D146" t="str">
            <v xml:space="preserve">  Otros gastos de administración+amortizaciones</v>
          </cell>
          <cell r="BC146">
            <v>-63504</v>
          </cell>
          <cell r="BD146">
            <v>-4.7999999999999996E-3</v>
          </cell>
          <cell r="BE146">
            <v>-61896</v>
          </cell>
          <cell r="BF146">
            <v>-4.5999999999999999E-3</v>
          </cell>
          <cell r="BG146">
            <v>-60754</v>
          </cell>
          <cell r="BH146">
            <v>-4.4000000000000003E-3</v>
          </cell>
          <cell r="BI146">
            <v>-62924</v>
          </cell>
          <cell r="BJ146">
            <v>-4.4000000000000003E-3</v>
          </cell>
          <cell r="BK146">
            <v>-63251</v>
          </cell>
          <cell r="BL146">
            <v>-4.3E-3</v>
          </cell>
          <cell r="BM146">
            <v>-61817</v>
          </cell>
          <cell r="BN146">
            <v>-4.1999999999999997E-3</v>
          </cell>
          <cell r="BO146">
            <v>-65180</v>
          </cell>
          <cell r="BP146">
            <v>-4.3E-3</v>
          </cell>
          <cell r="BQ146">
            <v>-62380</v>
          </cell>
          <cell r="BR146">
            <v>-3.8999999999999998E-3</v>
          </cell>
          <cell r="BS146">
            <v>-64206</v>
          </cell>
          <cell r="BT146">
            <v>-4.1000000000000003E-3</v>
          </cell>
          <cell r="BU146">
            <v>-65650</v>
          </cell>
          <cell r="BV146">
            <v>-4.1999999999999997E-3</v>
          </cell>
          <cell r="BW146">
            <v>-65978</v>
          </cell>
          <cell r="BX146">
            <v>-4.1999999999999997E-3</v>
          </cell>
          <cell r="BY146">
            <v>-72696</v>
          </cell>
          <cell r="BZ146">
            <v>-4.7000000000000002E-3</v>
          </cell>
          <cell r="CA146">
            <v>-78080</v>
          </cell>
          <cell r="CB146">
            <v>-5.1000000000000004E-3</v>
          </cell>
          <cell r="CC146">
            <v>-75391</v>
          </cell>
          <cell r="CD146">
            <v>-5.0000000000000001E-3</v>
          </cell>
          <cell r="CE146">
            <v>-76359</v>
          </cell>
          <cell r="CF146">
            <v>-5.1000000000000004E-3</v>
          </cell>
          <cell r="CG146">
            <v>-83435</v>
          </cell>
          <cell r="CH146">
            <v>-5.4000000000000003E-3</v>
          </cell>
          <cell r="CI146">
            <v>-79882</v>
          </cell>
          <cell r="CJ146">
            <v>-5.1999999999999998E-3</v>
          </cell>
          <cell r="CK146">
            <v>-79137</v>
          </cell>
          <cell r="CL146">
            <v>-5.1000000000000004E-3</v>
          </cell>
          <cell r="CM146">
            <v>-80506</v>
          </cell>
          <cell r="CN146">
            <v>-5.1000000000000004E-3</v>
          </cell>
        </row>
        <row r="147">
          <cell r="B147" t="str">
            <v>atmM</v>
          </cell>
          <cell r="D147" t="str">
            <v>Balance medio ATM mensual</v>
          </cell>
          <cell r="E147">
            <v>0</v>
          </cell>
          <cell r="G147">
            <v>0</v>
          </cell>
          <cell r="I147">
            <v>37271266</v>
          </cell>
          <cell r="K147">
            <v>39898195</v>
          </cell>
          <cell r="M147">
            <v>40874821</v>
          </cell>
          <cell r="O147">
            <v>40462782</v>
          </cell>
          <cell r="Q147">
            <v>39993695</v>
          </cell>
          <cell r="S147">
            <v>39709335</v>
          </cell>
          <cell r="U147">
            <v>39436390</v>
          </cell>
          <cell r="W147">
            <v>39073072</v>
          </cell>
          <cell r="Y147">
            <v>39379873</v>
          </cell>
          <cell r="AA147">
            <v>39768370</v>
          </cell>
          <cell r="AC147">
            <v>39926596</v>
          </cell>
          <cell r="AE147">
            <v>40208722</v>
          </cell>
          <cell r="AG147">
            <v>41182349</v>
          </cell>
          <cell r="AI147">
            <v>42336536</v>
          </cell>
          <cell r="AK147">
            <v>42766966</v>
          </cell>
          <cell r="AM147">
            <v>43398516</v>
          </cell>
          <cell r="AO147">
            <v>44218507</v>
          </cell>
          <cell r="AQ147">
            <v>44846597</v>
          </cell>
          <cell r="AS147">
            <v>45477974</v>
          </cell>
          <cell r="AU147">
            <v>46513709</v>
          </cell>
          <cell r="AW147">
            <v>47794828</v>
          </cell>
          <cell r="AY147">
            <v>50454139</v>
          </cell>
          <cell r="BA147">
            <v>52707639</v>
          </cell>
          <cell r="BC147">
            <v>53153631</v>
          </cell>
          <cell r="BE147">
            <v>54205521</v>
          </cell>
          <cell r="BG147">
            <v>55587230</v>
          </cell>
          <cell r="BI147">
            <v>56987264</v>
          </cell>
          <cell r="BK147">
            <v>58053538</v>
          </cell>
          <cell r="BM147">
            <v>59089631</v>
          </cell>
          <cell r="BO147">
            <v>60984507</v>
          </cell>
          <cell r="BQ147">
            <v>62787958</v>
          </cell>
          <cell r="BS147">
            <v>62794418</v>
          </cell>
          <cell r="BU147">
            <v>62648987</v>
          </cell>
          <cell r="BW147">
            <v>62478739</v>
          </cell>
          <cell r="BY147">
            <v>61470233</v>
          </cell>
          <cell r="CA147">
            <v>60560854</v>
          </cell>
          <cell r="CC147">
            <v>60144271</v>
          </cell>
          <cell r="CE147">
            <v>60521632</v>
          </cell>
          <cell r="CG147">
            <v>61025278</v>
          </cell>
          <cell r="CI147">
            <v>61671578</v>
          </cell>
          <cell r="CK147">
            <v>62611695</v>
          </cell>
          <cell r="CM147">
            <v>63779789</v>
          </cell>
        </row>
        <row r="149">
          <cell r="B149" t="str">
            <v>DÍAS ACUMULADOS</v>
          </cell>
          <cell r="E149">
            <v>92</v>
          </cell>
          <cell r="G149">
            <v>92</v>
          </cell>
          <cell r="I149">
            <v>90</v>
          </cell>
          <cell r="K149">
            <v>91</v>
          </cell>
          <cell r="M149">
            <v>92</v>
          </cell>
          <cell r="O149">
            <v>92</v>
          </cell>
          <cell r="Q149">
            <v>91</v>
          </cell>
          <cell r="S149">
            <v>91</v>
          </cell>
          <cell r="U149">
            <v>92</v>
          </cell>
          <cell r="W149">
            <v>92</v>
          </cell>
          <cell r="Y149">
            <v>90</v>
          </cell>
          <cell r="AA149">
            <v>91</v>
          </cell>
          <cell r="AC149">
            <v>92</v>
          </cell>
          <cell r="AE149">
            <v>92</v>
          </cell>
          <cell r="AG149">
            <v>90</v>
          </cell>
          <cell r="AI149">
            <v>91</v>
          </cell>
          <cell r="AK149">
            <v>92</v>
          </cell>
          <cell r="AM149">
            <v>92</v>
          </cell>
          <cell r="AO149">
            <v>90</v>
          </cell>
          <cell r="AQ149">
            <v>91</v>
          </cell>
          <cell r="AS149">
            <v>92</v>
          </cell>
          <cell r="AU149">
            <v>92</v>
          </cell>
          <cell r="AW149">
            <v>91</v>
          </cell>
          <cell r="AY149">
            <v>91</v>
          </cell>
          <cell r="BA149">
            <v>92</v>
          </cell>
          <cell r="BC149">
            <v>92</v>
          </cell>
          <cell r="BE149">
            <v>90</v>
          </cell>
          <cell r="BG149">
            <v>91</v>
          </cell>
          <cell r="BI149">
            <v>92</v>
          </cell>
          <cell r="BK149">
            <v>92</v>
          </cell>
          <cell r="BM149">
            <v>90</v>
          </cell>
          <cell r="BO149">
            <v>91</v>
          </cell>
          <cell r="BQ149">
            <v>92</v>
          </cell>
          <cell r="BS149">
            <v>92</v>
          </cell>
          <cell r="BU149">
            <v>90</v>
          </cell>
          <cell r="BW149">
            <v>91</v>
          </cell>
          <cell r="BY149">
            <v>92</v>
          </cell>
          <cell r="CA149">
            <v>92</v>
          </cell>
          <cell r="CC149">
            <v>91</v>
          </cell>
          <cell r="CE149">
            <v>91</v>
          </cell>
          <cell r="CG149">
            <v>92</v>
          </cell>
          <cell r="CI149">
            <v>92</v>
          </cell>
          <cell r="CK149">
            <v>90</v>
          </cell>
          <cell r="CM149">
            <v>91</v>
          </cell>
        </row>
        <row r="150">
          <cell r="B150" t="str">
            <v>DIAS AÑO</v>
          </cell>
          <cell r="E150">
            <v>365</v>
          </cell>
          <cell r="G150">
            <v>365</v>
          </cell>
          <cell r="I150">
            <v>365</v>
          </cell>
          <cell r="K150">
            <v>365</v>
          </cell>
          <cell r="M150">
            <v>365</v>
          </cell>
          <cell r="O150">
            <v>365</v>
          </cell>
          <cell r="Q150">
            <v>366</v>
          </cell>
          <cell r="S150">
            <v>366</v>
          </cell>
          <cell r="U150">
            <v>366</v>
          </cell>
          <cell r="W150">
            <v>366</v>
          </cell>
          <cell r="Y150">
            <v>365</v>
          </cell>
          <cell r="AA150">
            <v>365</v>
          </cell>
          <cell r="AC150">
            <v>365</v>
          </cell>
          <cell r="AE150">
            <v>365</v>
          </cell>
          <cell r="AG150">
            <v>365</v>
          </cell>
          <cell r="AI150">
            <v>365</v>
          </cell>
          <cell r="AK150">
            <v>365</v>
          </cell>
          <cell r="AM150">
            <v>365</v>
          </cell>
          <cell r="AO150">
            <v>365</v>
          </cell>
          <cell r="AQ150">
            <v>365</v>
          </cell>
          <cell r="AS150">
            <v>365</v>
          </cell>
          <cell r="AU150">
            <v>365</v>
          </cell>
          <cell r="AW150">
            <v>366</v>
          </cell>
          <cell r="AY150">
            <v>366</v>
          </cell>
          <cell r="BA150">
            <v>366</v>
          </cell>
          <cell r="BC150">
            <v>366</v>
          </cell>
          <cell r="BE150">
            <v>365</v>
          </cell>
          <cell r="BG150">
            <v>365</v>
          </cell>
          <cell r="BI150">
            <v>365</v>
          </cell>
          <cell r="BK150">
            <v>365</v>
          </cell>
          <cell r="BM150">
            <v>365</v>
          </cell>
          <cell r="BO150">
            <v>365</v>
          </cell>
          <cell r="BQ150">
            <v>365</v>
          </cell>
          <cell r="BS150">
            <v>365</v>
          </cell>
          <cell r="BU150">
            <v>365</v>
          </cell>
          <cell r="BW150">
            <v>365</v>
          </cell>
          <cell r="BY150">
            <v>365</v>
          </cell>
          <cell r="CA150">
            <v>365</v>
          </cell>
          <cell r="CC150">
            <v>366</v>
          </cell>
          <cell r="CE150">
            <v>366</v>
          </cell>
          <cell r="CG150">
            <v>366</v>
          </cell>
          <cell r="CI150">
            <v>366</v>
          </cell>
          <cell r="CK150">
            <v>365</v>
          </cell>
          <cell r="CM150">
            <v>365</v>
          </cell>
        </row>
        <row r="151">
          <cell r="B151" t="str">
            <v>MbsinROFM</v>
          </cell>
          <cell r="D151" t="str">
            <v>Margen Bruto SIN ROF</v>
          </cell>
          <cell r="BE151">
            <v>242560</v>
          </cell>
          <cell r="BG151">
            <v>230078</v>
          </cell>
          <cell r="BI151">
            <v>216320</v>
          </cell>
          <cell r="BK151">
            <v>215209</v>
          </cell>
          <cell r="BM151">
            <v>238162</v>
          </cell>
          <cell r="BO151">
            <v>233230</v>
          </cell>
          <cell r="BQ151">
            <v>233981</v>
          </cell>
          <cell r="BS151">
            <v>262592</v>
          </cell>
          <cell r="BU151">
            <v>277994</v>
          </cell>
          <cell r="BW151">
            <v>332146</v>
          </cell>
          <cell r="BY151">
            <v>363776</v>
          </cell>
          <cell r="CA151">
            <v>359038</v>
          </cell>
          <cell r="CC151">
            <v>381394</v>
          </cell>
          <cell r="CE151">
            <v>403400</v>
          </cell>
          <cell r="CG151">
            <v>405231</v>
          </cell>
          <cell r="CI151">
            <v>377322</v>
          </cell>
          <cell r="CK151">
            <v>376454</v>
          </cell>
          <cell r="CM151">
            <v>362441</v>
          </cell>
        </row>
        <row r="152">
          <cell r="B152" t="str">
            <v>MBRECM</v>
          </cell>
          <cell r="D152" t="str">
            <v>Margen Bruto Recurrente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 t="e">
            <v>#DIV/0!</v>
          </cell>
          <cell r="CZ152">
            <v>0</v>
          </cell>
        </row>
        <row r="153">
          <cell r="B153" t="str">
            <v>refamM</v>
          </cell>
          <cell r="D153" t="str">
            <v>Ratio de Eficiencia (con amortizaciones)</v>
          </cell>
          <cell r="E153">
            <v>0.5282</v>
          </cell>
          <cell r="G153">
            <v>0.48409999999999997</v>
          </cell>
          <cell r="I153">
            <v>0.7147</v>
          </cell>
          <cell r="K153">
            <v>0.68159999999999998</v>
          </cell>
          <cell r="M153">
            <v>0.52170000000000005</v>
          </cell>
          <cell r="O153">
            <v>0.76280000000000003</v>
          </cell>
          <cell r="Q153">
            <v>0.54779999999999995</v>
          </cell>
          <cell r="S153">
            <v>0.63719999999999999</v>
          </cell>
          <cell r="U153">
            <v>0.69489999999999996</v>
          </cell>
          <cell r="W153">
            <v>0.62519999999999998</v>
          </cell>
          <cell r="Y153">
            <v>0.62970000000000004</v>
          </cell>
          <cell r="AA153">
            <v>0.57999999999999996</v>
          </cell>
          <cell r="AC153">
            <v>0.66139999999999999</v>
          </cell>
          <cell r="AE153">
            <v>0.64649999999999996</v>
          </cell>
          <cell r="AG153">
            <v>0.59899999999999998</v>
          </cell>
          <cell r="AI153">
            <v>0.55310000000000004</v>
          </cell>
          <cell r="AK153">
            <v>0.62529999999999997</v>
          </cell>
          <cell r="AM153">
            <v>0.65949999999999998</v>
          </cell>
          <cell r="AO153">
            <v>0.6008</v>
          </cell>
          <cell r="AQ153">
            <v>0.3412</v>
          </cell>
          <cell r="AS153">
            <v>0.55230000000000001</v>
          </cell>
          <cell r="AU153">
            <v>0.63560000000000005</v>
          </cell>
          <cell r="AW153">
            <v>0.62080000000000002</v>
          </cell>
          <cell r="AY153">
            <v>0.36270000000000002</v>
          </cell>
          <cell r="BA153">
            <v>0.68189999999999995</v>
          </cell>
          <cell r="BC153">
            <v>0.65</v>
          </cell>
          <cell r="BE153">
            <v>0.20269999999999999</v>
          </cell>
          <cell r="BG153">
            <v>0.58279999999999998</v>
          </cell>
          <cell r="BI153">
            <v>0.6804</v>
          </cell>
          <cell r="BK153">
            <v>0.77829999999999999</v>
          </cell>
          <cell r="BM153">
            <v>0.41349999999999998</v>
          </cell>
          <cell r="BO153">
            <v>0.64880000000000004</v>
          </cell>
          <cell r="BQ153">
            <v>0.60899999999999999</v>
          </cell>
          <cell r="BS153">
            <v>0.66010000000000002</v>
          </cell>
          <cell r="BU153">
            <v>0.56520000000000004</v>
          </cell>
          <cell r="BW153">
            <v>0.49030000000000001</v>
          </cell>
          <cell r="BY153">
            <v>0.46339999999999998</v>
          </cell>
          <cell r="CA153">
            <v>0.45829999999999999</v>
          </cell>
          <cell r="CC153">
            <v>0.44800000000000001</v>
          </cell>
          <cell r="CE153">
            <v>0.46400000000000002</v>
          </cell>
          <cell r="CG153">
            <v>0.45710000000000001</v>
          </cell>
          <cell r="CI153">
            <v>0.52459999999999996</v>
          </cell>
          <cell r="CK153">
            <v>0.48120000000000002</v>
          </cell>
          <cell r="CM153">
            <v>0.53410000000000002</v>
          </cell>
          <cell r="CS153">
            <v>0.53410000000000002</v>
          </cell>
          <cell r="CU153">
            <v>0.46400000000000002</v>
          </cell>
          <cell r="CV153">
            <v>0.48120000000000002</v>
          </cell>
          <cell r="CW153">
            <v>0.49030000000000001</v>
          </cell>
          <cell r="CX153">
            <v>7.01</v>
          </cell>
          <cell r="CZ153">
            <v>5.29</v>
          </cell>
        </row>
        <row r="154">
          <cell r="B154" t="str">
            <v>refrecamM</v>
          </cell>
          <cell r="D154" t="str">
            <v>Ratio de Eficiencia Recurrente (con amortizaciones)</v>
          </cell>
          <cell r="E154" t="e">
            <v>#DIV/0!</v>
          </cell>
          <cell r="G154" t="e">
            <v>#DIV/0!</v>
          </cell>
          <cell r="I154" t="e">
            <v>#DIV/0!</v>
          </cell>
          <cell r="K154" t="e">
            <v>#DIV/0!</v>
          </cell>
          <cell r="M154" t="e">
            <v>#DIV/0!</v>
          </cell>
          <cell r="O154" t="e">
            <v>#DIV/0!</v>
          </cell>
          <cell r="Q154" t="e">
            <v>#DIV/0!</v>
          </cell>
          <cell r="S154" t="e">
            <v>#DIV/0!</v>
          </cell>
          <cell r="U154" t="e">
            <v>#DIV/0!</v>
          </cell>
          <cell r="W154" t="e">
            <v>#DIV/0!</v>
          </cell>
          <cell r="Y154" t="e">
            <v>#DIV/0!</v>
          </cell>
          <cell r="AA154" t="e">
            <v>#DIV/0!</v>
          </cell>
          <cell r="AC154" t="e">
            <v>#DIV/0!</v>
          </cell>
          <cell r="AE154" t="e">
            <v>#DIV/0!</v>
          </cell>
          <cell r="AG154" t="e">
            <v>#DIV/0!</v>
          </cell>
          <cell r="AI154" t="e">
            <v>#DIV/0!</v>
          </cell>
          <cell r="AK154" t="e">
            <v>#DIV/0!</v>
          </cell>
          <cell r="AM154" t="e">
            <v>#DIV/0!</v>
          </cell>
          <cell r="AO154" t="e">
            <v>#DIV/0!</v>
          </cell>
          <cell r="AQ154" t="e">
            <v>#DIV/0!</v>
          </cell>
          <cell r="AS154" t="e">
            <v>#DIV/0!</v>
          </cell>
          <cell r="AU154" t="e">
            <v>#DIV/0!</v>
          </cell>
          <cell r="AW154" t="e">
            <v>#DIV/0!</v>
          </cell>
          <cell r="AY154" t="e">
            <v>#DIV/0!</v>
          </cell>
          <cell r="BA154" t="e">
            <v>#DIV/0!</v>
          </cell>
          <cell r="BC154" t="e">
            <v>#DIV/0!</v>
          </cell>
          <cell r="BE154" t="e">
            <v>#DIV/0!</v>
          </cell>
          <cell r="BG154" t="e">
            <v>#DIV/0!</v>
          </cell>
          <cell r="BI154" t="e">
            <v>#DIV/0!</v>
          </cell>
          <cell r="BK154" t="e">
            <v>#DIV/0!</v>
          </cell>
          <cell r="BM154" t="e">
            <v>#DIV/0!</v>
          </cell>
          <cell r="BO154" t="e">
            <v>#DIV/0!</v>
          </cell>
          <cell r="BQ154" t="e">
            <v>#DIV/0!</v>
          </cell>
          <cell r="BS154" t="e">
            <v>#DIV/0!</v>
          </cell>
          <cell r="BU154" t="e">
            <v>#DIV/0!</v>
          </cell>
          <cell r="BW154" t="e">
            <v>#DIV/0!</v>
          </cell>
          <cell r="BY154" t="e">
            <v>#DIV/0!</v>
          </cell>
          <cell r="CA154" t="e">
            <v>#DIV/0!</v>
          </cell>
          <cell r="CC154" t="e">
            <v>#DIV/0!</v>
          </cell>
          <cell r="CE154" t="e">
            <v>#DIV/0!</v>
          </cell>
          <cell r="CG154" t="e">
            <v>#DIV/0!</v>
          </cell>
          <cell r="CI154" t="e">
            <v>#DIV/0!</v>
          </cell>
          <cell r="CK154" t="e">
            <v>#DIV/0!</v>
          </cell>
          <cell r="CM154" t="e">
            <v>#DIV/0!</v>
          </cell>
        </row>
        <row r="155">
          <cell r="B155" t="str">
            <v>refM</v>
          </cell>
          <cell r="D155" t="str">
            <v>Ratio de Eficiencia (SIN amortizaciones)</v>
          </cell>
          <cell r="E155">
            <v>0.4516</v>
          </cell>
          <cell r="G155">
            <v>0.41839999999999999</v>
          </cell>
          <cell r="I155">
            <v>0.62619999999999998</v>
          </cell>
          <cell r="K155">
            <v>0.5948</v>
          </cell>
          <cell r="M155">
            <v>0.45800000000000002</v>
          </cell>
          <cell r="O155">
            <v>0.66910000000000003</v>
          </cell>
          <cell r="Q155">
            <v>0.47970000000000002</v>
          </cell>
          <cell r="S155">
            <v>0.55700000000000005</v>
          </cell>
          <cell r="U155">
            <v>0.6139</v>
          </cell>
          <cell r="W155">
            <v>0.55420000000000003</v>
          </cell>
          <cell r="Y155">
            <v>0.54959999999999998</v>
          </cell>
          <cell r="AA155">
            <v>0.50649999999999995</v>
          </cell>
          <cell r="AC155">
            <v>0.57909999999999995</v>
          </cell>
          <cell r="AE155">
            <v>0.57089999999999996</v>
          </cell>
          <cell r="AG155">
            <v>0.51759999999999995</v>
          </cell>
          <cell r="AI155">
            <v>0.50990000000000002</v>
          </cell>
          <cell r="AK155">
            <v>0.57050000000000001</v>
          </cell>
          <cell r="AM155">
            <v>0.60309999999999997</v>
          </cell>
          <cell r="AO155">
            <v>0.53849999999999998</v>
          </cell>
          <cell r="AQ155">
            <v>0.30780000000000002</v>
          </cell>
          <cell r="AS155">
            <v>0.50119999999999998</v>
          </cell>
          <cell r="AU155">
            <v>0.57069999999999999</v>
          </cell>
          <cell r="AW155">
            <v>0.55769999999999997</v>
          </cell>
          <cell r="AY155">
            <v>0.32300000000000001</v>
          </cell>
          <cell r="BA155">
            <v>0.60629999999999995</v>
          </cell>
          <cell r="BC155">
            <v>0.57389999999999997</v>
          </cell>
          <cell r="BE155">
            <v>0.1787</v>
          </cell>
          <cell r="BG155">
            <v>0.51249999999999996</v>
          </cell>
          <cell r="BI155">
            <v>0.60009999999999997</v>
          </cell>
          <cell r="BK155">
            <v>0.69730000000000003</v>
          </cell>
          <cell r="BM155">
            <v>0.3654</v>
          </cell>
          <cell r="BO155">
            <v>0.57330000000000003</v>
          </cell>
          <cell r="BQ155">
            <v>0.5363</v>
          </cell>
          <cell r="BS155">
            <v>0.58199999999999996</v>
          </cell>
          <cell r="BU155">
            <v>0.50090000000000001</v>
          </cell>
          <cell r="BW155">
            <v>0.433</v>
          </cell>
          <cell r="BY155">
            <v>0.41199999999999998</v>
          </cell>
          <cell r="CA155">
            <v>0.40539999999999998</v>
          </cell>
          <cell r="CC155">
            <v>0.39689999999999998</v>
          </cell>
          <cell r="CE155">
            <v>0.41360000000000002</v>
          </cell>
          <cell r="CG155">
            <v>0.40410000000000001</v>
          </cell>
          <cell r="CI155">
            <v>0.46450000000000002</v>
          </cell>
          <cell r="CK155">
            <v>0.4279</v>
          </cell>
          <cell r="CM155">
            <v>0.47439999999999999</v>
          </cell>
        </row>
        <row r="156">
          <cell r="B156" t="str">
            <v>refrecM</v>
          </cell>
          <cell r="D156" t="str">
            <v>Ratio de Eficiencia Recurrente (SIN amortizaciones)</v>
          </cell>
          <cell r="E156" t="e">
            <v>#DIV/0!</v>
          </cell>
          <cell r="G156" t="e">
            <v>#DIV/0!</v>
          </cell>
          <cell r="I156" t="e">
            <v>#DIV/0!</v>
          </cell>
          <cell r="K156" t="e">
            <v>#DIV/0!</v>
          </cell>
          <cell r="M156" t="e">
            <v>#DIV/0!</v>
          </cell>
          <cell r="O156" t="e">
            <v>#DIV/0!</v>
          </cell>
          <cell r="Q156" t="e">
            <v>#DIV/0!</v>
          </cell>
          <cell r="S156" t="e">
            <v>#DIV/0!</v>
          </cell>
          <cell r="U156" t="e">
            <v>#DIV/0!</v>
          </cell>
          <cell r="W156" t="e">
            <v>#DIV/0!</v>
          </cell>
          <cell r="Y156" t="e">
            <v>#DIV/0!</v>
          </cell>
          <cell r="AA156" t="e">
            <v>#DIV/0!</v>
          </cell>
          <cell r="AC156" t="e">
            <v>#DIV/0!</v>
          </cell>
          <cell r="AE156" t="e">
            <v>#DIV/0!</v>
          </cell>
          <cell r="AG156" t="e">
            <v>#DIV/0!</v>
          </cell>
          <cell r="AI156" t="e">
            <v>#DIV/0!</v>
          </cell>
          <cell r="AK156" t="e">
            <v>#DIV/0!</v>
          </cell>
          <cell r="AM156" t="e">
            <v>#DIV/0!</v>
          </cell>
          <cell r="AO156" t="e">
            <v>#DIV/0!</v>
          </cell>
          <cell r="AQ156" t="e">
            <v>#DIV/0!</v>
          </cell>
          <cell r="AS156" t="e">
            <v>#DIV/0!</v>
          </cell>
          <cell r="AU156" t="e">
            <v>#DIV/0!</v>
          </cell>
          <cell r="AW156" t="e">
            <v>#DIV/0!</v>
          </cell>
          <cell r="AY156" t="e">
            <v>#DIV/0!</v>
          </cell>
          <cell r="BA156" t="e">
            <v>#DIV/0!</v>
          </cell>
          <cell r="BC156" t="e">
            <v>#DIV/0!</v>
          </cell>
          <cell r="BE156" t="e">
            <v>#DIV/0!</v>
          </cell>
          <cell r="BG156" t="e">
            <v>#DIV/0!</v>
          </cell>
          <cell r="BI156" t="e">
            <v>#DIV/0!</v>
          </cell>
          <cell r="BK156" t="e">
            <v>#DIV/0!</v>
          </cell>
          <cell r="BM156" t="e">
            <v>#DIV/0!</v>
          </cell>
          <cell r="BO156" t="e">
            <v>#DIV/0!</v>
          </cell>
          <cell r="BQ156" t="e">
            <v>#DIV/0!</v>
          </cell>
          <cell r="BS156" t="e">
            <v>#DIV/0!</v>
          </cell>
          <cell r="BU156" t="e">
            <v>#DIV/0!</v>
          </cell>
          <cell r="BW156" t="e">
            <v>#DIV/0!</v>
          </cell>
          <cell r="BY156" t="e">
            <v>#DIV/0!</v>
          </cell>
          <cell r="CA156" t="e">
            <v>#DIV/0!</v>
          </cell>
          <cell r="CC156" t="e">
            <v>#DIV/0!</v>
          </cell>
          <cell r="CE156" t="e">
            <v>#DIV/0!</v>
          </cell>
          <cell r="CG156" t="e">
            <v>#DIV/0!</v>
          </cell>
          <cell r="CI156" t="e">
            <v>#DIV/0!</v>
          </cell>
          <cell r="CK156" t="e">
            <v>#DIV/0!</v>
          </cell>
          <cell r="CM156" t="e">
            <v>#DIV/0!</v>
          </cell>
        </row>
        <row r="158">
          <cell r="B158" t="str">
            <v>carryM</v>
          </cell>
          <cell r="D158" t="str">
            <v>Carry trade</v>
          </cell>
          <cell r="E158" t="e">
            <v>#N/A</v>
          </cell>
          <cell r="G158" t="e">
            <v>#N/A</v>
          </cell>
          <cell r="I158" t="e">
            <v>#N/A</v>
          </cell>
          <cell r="K158" t="e">
            <v>#N/A</v>
          </cell>
          <cell r="M158" t="e">
            <v>#N/A</v>
          </cell>
          <cell r="O158" t="e">
            <v>#N/A</v>
          </cell>
          <cell r="Q158" t="e">
            <v>#N/A</v>
          </cell>
          <cell r="S158" t="e">
            <v>#N/A</v>
          </cell>
          <cell r="U158" t="e">
            <v>#N/A</v>
          </cell>
          <cell r="W158" t="e">
            <v>#N/A</v>
          </cell>
          <cell r="Y158" t="e">
            <v>#N/A</v>
          </cell>
          <cell r="AA158" t="e">
            <v>#N/A</v>
          </cell>
          <cell r="AC158" t="e">
            <v>#N/A</v>
          </cell>
          <cell r="AE158" t="e">
            <v>#N/A</v>
          </cell>
          <cell r="AG158" t="e">
            <v>#N/A</v>
          </cell>
          <cell r="AI158" t="e">
            <v>#N/A</v>
          </cell>
          <cell r="AK158" t="e">
            <v>#N/A</v>
          </cell>
          <cell r="AM158" t="e">
            <v>#N/A</v>
          </cell>
          <cell r="AO158">
            <v>27049</v>
          </cell>
          <cell r="AQ158">
            <v>24925</v>
          </cell>
          <cell r="AS158">
            <v>26189</v>
          </cell>
          <cell r="AU158">
            <v>26272</v>
          </cell>
          <cell r="AW158">
            <v>26954</v>
          </cell>
          <cell r="AY158">
            <v>29162</v>
          </cell>
          <cell r="BA158">
            <v>31826</v>
          </cell>
          <cell r="BC158">
            <v>34260</v>
          </cell>
          <cell r="BE158">
            <v>40986</v>
          </cell>
          <cell r="BG158">
            <v>42961</v>
          </cell>
          <cell r="BI158">
            <v>43600</v>
          </cell>
          <cell r="BK158">
            <v>45103</v>
          </cell>
          <cell r="BM158">
            <v>44480</v>
          </cell>
          <cell r="BO158">
            <v>45305</v>
          </cell>
          <cell r="BQ158">
            <v>34906</v>
          </cell>
          <cell r="BS158">
            <v>54420</v>
          </cell>
          <cell r="BU158">
            <v>0</v>
          </cell>
          <cell r="BW158">
            <v>0</v>
          </cell>
          <cell r="BY158">
            <v>0</v>
          </cell>
          <cell r="CA158">
            <v>0</v>
          </cell>
          <cell r="CC158">
            <v>0</v>
          </cell>
          <cell r="CE158">
            <v>0</v>
          </cell>
          <cell r="CG158">
            <v>0</v>
          </cell>
          <cell r="CI158">
            <v>0</v>
          </cell>
          <cell r="CK158">
            <v>0</v>
          </cell>
          <cell r="CM158">
            <v>0</v>
          </cell>
        </row>
        <row r="159">
          <cell r="B159" t="str">
            <v>MintM</v>
          </cell>
          <cell r="D159" t="str">
            <v>Margen de Intereses del negocio típico</v>
          </cell>
          <cell r="E159" t="e">
            <v>#N/A</v>
          </cell>
          <cell r="G159" t="e">
            <v>#N/A</v>
          </cell>
          <cell r="I159" t="e">
            <v>#N/A</v>
          </cell>
          <cell r="K159" t="e">
            <v>#N/A</v>
          </cell>
          <cell r="M159" t="e">
            <v>#N/A</v>
          </cell>
          <cell r="O159" t="e">
            <v>#N/A</v>
          </cell>
          <cell r="Q159" t="e">
            <v>#N/A</v>
          </cell>
          <cell r="S159" t="e">
            <v>#N/A</v>
          </cell>
          <cell r="U159" t="e">
            <v>#N/A</v>
          </cell>
          <cell r="W159" t="e">
            <v>#N/A</v>
          </cell>
          <cell r="Y159" t="e">
            <v>#N/A</v>
          </cell>
          <cell r="AA159" t="e">
            <v>#N/A</v>
          </cell>
          <cell r="AC159" t="e">
            <v>#N/A</v>
          </cell>
          <cell r="AE159" t="e">
            <v>#N/A</v>
          </cell>
          <cell r="AG159" t="e">
            <v>#N/A</v>
          </cell>
          <cell r="AI159" t="e">
            <v>#N/A</v>
          </cell>
          <cell r="AK159" t="e">
            <v>#N/A</v>
          </cell>
          <cell r="AM159" t="e">
            <v>#N/A</v>
          </cell>
          <cell r="AO159">
            <v>121069</v>
          </cell>
          <cell r="AQ159">
            <v>120874</v>
          </cell>
          <cell r="AS159">
            <v>116996</v>
          </cell>
          <cell r="AU159">
            <v>126422</v>
          </cell>
          <cell r="AW159">
            <v>120702</v>
          </cell>
          <cell r="AY159">
            <v>121243</v>
          </cell>
          <cell r="BA159">
            <v>120017</v>
          </cell>
          <cell r="BC159">
            <v>126480</v>
          </cell>
          <cell r="BE159">
            <v>147541</v>
          </cell>
          <cell r="BG159">
            <v>128709</v>
          </cell>
          <cell r="BI159">
            <v>115755</v>
          </cell>
          <cell r="BK159">
            <v>107759</v>
          </cell>
          <cell r="BM159">
            <v>116719</v>
          </cell>
          <cell r="BO159">
            <v>122331</v>
          </cell>
          <cell r="BQ159">
            <v>132695</v>
          </cell>
          <cell r="BS159">
            <v>152021</v>
          </cell>
          <cell r="BU159">
            <v>207951</v>
          </cell>
          <cell r="BW159">
            <v>261222</v>
          </cell>
          <cell r="BY159">
            <v>299561</v>
          </cell>
          <cell r="CA159">
            <v>294837</v>
          </cell>
          <cell r="CC159">
            <v>305265</v>
          </cell>
          <cell r="CE159">
            <v>308712</v>
          </cell>
          <cell r="CG159">
            <v>311645</v>
          </cell>
          <cell r="CI159">
            <v>289680</v>
          </cell>
          <cell r="CK159">
            <v>274108</v>
          </cell>
          <cell r="CM159">
            <v>266546</v>
          </cell>
        </row>
        <row r="160">
          <cell r="B160" t="str">
            <v>plusM</v>
          </cell>
          <cell r="D160" t="str">
            <v>Plusvalias venta de Carteras</v>
          </cell>
          <cell r="E160">
            <v>0</v>
          </cell>
          <cell r="G160">
            <v>347488</v>
          </cell>
          <cell r="I160">
            <v>15048</v>
          </cell>
          <cell r="K160">
            <v>13655</v>
          </cell>
          <cell r="M160">
            <v>333</v>
          </cell>
          <cell r="O160">
            <v>172</v>
          </cell>
          <cell r="Q160">
            <v>78611</v>
          </cell>
          <cell r="S160">
            <v>16173</v>
          </cell>
          <cell r="U160">
            <v>22770</v>
          </cell>
          <cell r="W160">
            <v>4992</v>
          </cell>
          <cell r="Y160">
            <v>12254</v>
          </cell>
          <cell r="AA160">
            <v>21069</v>
          </cell>
          <cell r="AC160">
            <v>-33323</v>
          </cell>
          <cell r="AE160">
            <v>0</v>
          </cell>
          <cell r="AG160">
            <v>0</v>
          </cell>
          <cell r="AI160">
            <v>0</v>
          </cell>
          <cell r="AK160">
            <v>0</v>
          </cell>
          <cell r="AM160">
            <v>0</v>
          </cell>
          <cell r="AO160">
            <v>210182</v>
          </cell>
          <cell r="AQ160">
            <v>210566</v>
          </cell>
          <cell r="AS160">
            <v>204384</v>
          </cell>
          <cell r="AU160">
            <v>226845</v>
          </cell>
          <cell r="AW160">
            <v>214433</v>
          </cell>
          <cell r="AY160">
            <v>202899</v>
          </cell>
          <cell r="BA160">
            <v>203474</v>
          </cell>
          <cell r="BC160">
            <v>216031</v>
          </cell>
          <cell r="BE160">
            <v>242560</v>
          </cell>
          <cell r="BG160">
            <v>230078</v>
          </cell>
          <cell r="BI160">
            <v>216320</v>
          </cell>
          <cell r="BK160">
            <v>215209</v>
          </cell>
          <cell r="BM160">
            <v>238162</v>
          </cell>
          <cell r="BO160">
            <v>233230</v>
          </cell>
          <cell r="BQ160">
            <v>233981</v>
          </cell>
          <cell r="BS160">
            <v>262592</v>
          </cell>
          <cell r="BU160">
            <v>277994</v>
          </cell>
          <cell r="BW160">
            <v>332146</v>
          </cell>
          <cell r="BY160">
            <v>363776</v>
          </cell>
          <cell r="CA160">
            <v>359038</v>
          </cell>
          <cell r="CC160">
            <v>381394</v>
          </cell>
          <cell r="CE160">
            <v>403400</v>
          </cell>
          <cell r="CG160">
            <v>405231</v>
          </cell>
          <cell r="CI160">
            <v>377322</v>
          </cell>
          <cell r="CK160">
            <v>376454</v>
          </cell>
          <cell r="CM160">
            <v>362441</v>
          </cell>
        </row>
        <row r="161">
          <cell r="B161" t="str">
            <v>MbsinROFM</v>
          </cell>
          <cell r="D161" t="str">
            <v>Margen Bruto del negocio típico</v>
          </cell>
          <cell r="E161" t="e">
            <v>#N/A</v>
          </cell>
          <cell r="G161" t="e">
            <v>#N/A</v>
          </cell>
          <cell r="I161" t="e">
            <v>#N/A</v>
          </cell>
          <cell r="K161" t="e">
            <v>#N/A</v>
          </cell>
          <cell r="M161" t="e">
            <v>#N/A</v>
          </cell>
          <cell r="O161" t="e">
            <v>#N/A</v>
          </cell>
          <cell r="Q161" t="e">
            <v>#N/A</v>
          </cell>
          <cell r="S161" t="e">
            <v>#N/A</v>
          </cell>
          <cell r="U161" t="e">
            <v>#N/A</v>
          </cell>
          <cell r="W161" t="e">
            <v>#N/A</v>
          </cell>
          <cell r="Y161" t="e">
            <v>#N/A</v>
          </cell>
          <cell r="AA161" t="e">
            <v>#N/A</v>
          </cell>
          <cell r="AC161" t="e">
            <v>#N/A</v>
          </cell>
          <cell r="AE161" t="e">
            <v>#N/A</v>
          </cell>
          <cell r="AG161" t="e">
            <v>#N/A</v>
          </cell>
          <cell r="AI161" t="e">
            <v>#N/A</v>
          </cell>
          <cell r="AK161" t="e">
            <v>#N/A</v>
          </cell>
          <cell r="AM161" t="e">
            <v>#N/A</v>
          </cell>
          <cell r="AO161">
            <v>-337</v>
          </cell>
          <cell r="AQ161">
            <v>191084</v>
          </cell>
          <cell r="AS161">
            <v>27352</v>
          </cell>
          <cell r="AU161">
            <v>-26857</v>
          </cell>
          <cell r="AW161">
            <v>-10285</v>
          </cell>
          <cell r="AY161">
            <v>150879</v>
          </cell>
          <cell r="BA161">
            <v>-22601</v>
          </cell>
          <cell r="BC161">
            <v>-24653</v>
          </cell>
          <cell r="BE161">
            <v>420089</v>
          </cell>
          <cell r="BG161">
            <v>-33631</v>
          </cell>
          <cell r="BI161">
            <v>-47195</v>
          </cell>
          <cell r="BK161">
            <v>-45345</v>
          </cell>
          <cell r="BM161">
            <v>75728</v>
          </cell>
          <cell r="BO161">
            <v>-45424</v>
          </cell>
          <cell r="BQ161">
            <v>-24044</v>
          </cell>
          <cell r="BS161">
            <v>-83452</v>
          </cell>
          <cell r="BU161">
            <v>3402</v>
          </cell>
          <cell r="BW161">
            <v>-6612</v>
          </cell>
          <cell r="BY161">
            <v>-2024</v>
          </cell>
          <cell r="CA161">
            <v>3496</v>
          </cell>
          <cell r="CC161">
            <v>4378</v>
          </cell>
          <cell r="CE161">
            <v>-261</v>
          </cell>
          <cell r="CG161">
            <v>165</v>
          </cell>
          <cell r="CI161">
            <v>-19387</v>
          </cell>
          <cell r="CK161">
            <v>3600</v>
          </cell>
          <cell r="CM161">
            <v>-9249</v>
          </cell>
        </row>
        <row r="162">
          <cell r="B162" t="str">
            <v>MEXsinROFM</v>
          </cell>
          <cell r="D162" t="str">
            <v>Mg. Explotación del negocio típico</v>
          </cell>
          <cell r="E162" t="e">
            <v>#N/A</v>
          </cell>
          <cell r="G162" t="e">
            <v>#N/A</v>
          </cell>
          <cell r="I162" t="e">
            <v>#N/A</v>
          </cell>
          <cell r="K162" t="e">
            <v>#N/A</v>
          </cell>
          <cell r="M162" t="e">
            <v>#N/A</v>
          </cell>
          <cell r="O162" t="e">
            <v>#N/A</v>
          </cell>
          <cell r="Q162" t="e">
            <v>#N/A</v>
          </cell>
          <cell r="S162" t="e">
            <v>#N/A</v>
          </cell>
          <cell r="U162" t="e">
            <v>#N/A</v>
          </cell>
          <cell r="W162" t="e">
            <v>#N/A</v>
          </cell>
          <cell r="Y162" t="e">
            <v>#N/A</v>
          </cell>
          <cell r="AA162" t="e">
            <v>#N/A</v>
          </cell>
          <cell r="AC162" t="e">
            <v>#N/A</v>
          </cell>
          <cell r="AE162" t="e">
            <v>#N/A</v>
          </cell>
          <cell r="AG162" t="e">
            <v>#N/A</v>
          </cell>
          <cell r="AI162" t="e">
            <v>#N/A</v>
          </cell>
          <cell r="AK162" t="e">
            <v>#N/A</v>
          </cell>
          <cell r="AM162" t="e">
            <v>#N/A</v>
          </cell>
          <cell r="AO162">
            <v>-142664</v>
          </cell>
          <cell r="AQ162">
            <v>45544</v>
          </cell>
          <cell r="AS162">
            <v>-115089</v>
          </cell>
          <cell r="AU162">
            <v>-170661</v>
          </cell>
          <cell r="AW162">
            <v>-153762</v>
          </cell>
          <cell r="AY162">
            <v>11990</v>
          </cell>
          <cell r="BA162">
            <v>-167637</v>
          </cell>
          <cell r="BC162">
            <v>-171323</v>
          </cell>
          <cell r="BE162">
            <v>277430</v>
          </cell>
          <cell r="BG162">
            <v>-173168</v>
          </cell>
          <cell r="BI162">
            <v>-191939</v>
          </cell>
          <cell r="BK162">
            <v>-212650</v>
          </cell>
          <cell r="BM162">
            <v>-72455</v>
          </cell>
          <cell r="BO162">
            <v>-196668</v>
          </cell>
          <cell r="BQ162">
            <v>-173157</v>
          </cell>
          <cell r="BS162">
            <v>-237617</v>
          </cell>
          <cell r="BU162">
            <v>-155636</v>
          </cell>
          <cell r="BW162">
            <v>-166225</v>
          </cell>
          <cell r="BY162">
            <v>-169675</v>
          </cell>
          <cell r="CA162">
            <v>-162654</v>
          </cell>
          <cell r="CC162">
            <v>-168462</v>
          </cell>
          <cell r="CE162">
            <v>-187310</v>
          </cell>
          <cell r="CG162">
            <v>-185139</v>
          </cell>
          <cell r="CI162">
            <v>-207150</v>
          </cell>
          <cell r="CK162">
            <v>-179265</v>
          </cell>
          <cell r="CM162">
            <v>-197904</v>
          </cell>
        </row>
        <row r="164">
          <cell r="B164" t="str">
            <v>Coste Aval DTAsM</v>
          </cell>
          <cell r="D164" t="str">
            <v>Coste Aval DTAsM</v>
          </cell>
          <cell r="Q164">
            <v>-2088</v>
          </cell>
          <cell r="S164">
            <v>-2088</v>
          </cell>
          <cell r="U164">
            <v>-2088</v>
          </cell>
          <cell r="W164">
            <v>-1945</v>
          </cell>
          <cell r="Y164">
            <v>0</v>
          </cell>
          <cell r="AA164">
            <v>0</v>
          </cell>
          <cell r="AC164">
            <v>0</v>
          </cell>
          <cell r="AE164">
            <v>0</v>
          </cell>
          <cell r="AG164" t="e">
            <v>#N/A</v>
          </cell>
          <cell r="AI164" t="e">
            <v>#N/A</v>
          </cell>
          <cell r="AK164" t="e">
            <v>#N/A</v>
          </cell>
          <cell r="AM164" t="e">
            <v>#N/A</v>
          </cell>
          <cell r="AO164" t="e">
            <v>#N/A</v>
          </cell>
          <cell r="AQ164" t="e">
            <v>#N/A</v>
          </cell>
          <cell r="AS164" t="e">
            <v>#N/A</v>
          </cell>
          <cell r="AU164" t="e">
            <v>#N/A</v>
          </cell>
          <cell r="AW164" t="e">
            <v>#N/A</v>
          </cell>
          <cell r="AY164" t="e">
            <v>#N/A</v>
          </cell>
          <cell r="BA164" t="e">
            <v>#N/A</v>
          </cell>
          <cell r="BC164" t="e">
            <v>#N/A</v>
          </cell>
          <cell r="BE164" t="e">
            <v>#N/A</v>
          </cell>
          <cell r="BG164" t="e">
            <v>#N/A</v>
          </cell>
          <cell r="BI164" t="e">
            <v>#N/A</v>
          </cell>
          <cell r="BK164" t="e">
            <v>#N/A</v>
          </cell>
          <cell r="BM164" t="e">
            <v>#N/A</v>
          </cell>
          <cell r="BO164" t="e">
            <v>#N/A</v>
          </cell>
          <cell r="BQ164" t="e">
            <v>#N/A</v>
          </cell>
          <cell r="BS164" t="e">
            <v>#N/A</v>
          </cell>
          <cell r="BU164" t="e">
            <v>#N/A</v>
          </cell>
          <cell r="BW164" t="e">
            <v>#N/A</v>
          </cell>
          <cell r="BY164" t="e">
            <v>#N/A</v>
          </cell>
          <cell r="CA164" t="e">
            <v>#N/A</v>
          </cell>
          <cell r="CC164" t="e">
            <v>#N/A</v>
          </cell>
          <cell r="CE164" t="e">
            <v>#N/A</v>
          </cell>
          <cell r="CG164" t="e">
            <v>#N/A</v>
          </cell>
          <cell r="CI164" t="e">
            <v>#N/A</v>
          </cell>
          <cell r="CK164" t="e">
            <v>#N/A</v>
          </cell>
          <cell r="CM164" t="e">
            <v>#N/A</v>
          </cell>
        </row>
        <row r="165">
          <cell r="B165" t="str">
            <v>ROF-Rm</v>
          </cell>
          <cell r="D165" t="str">
            <v>ROF Recurrente</v>
          </cell>
          <cell r="E165" t="e">
            <v>#N/A</v>
          </cell>
          <cell r="G165" t="e">
            <v>#N/A</v>
          </cell>
          <cell r="I165">
            <v>954.9</v>
          </cell>
          <cell r="K165">
            <v>577.6</v>
          </cell>
          <cell r="M165">
            <v>76443.100000000006</v>
          </cell>
          <cell r="O165">
            <v>-34688.699999999997</v>
          </cell>
          <cell r="Q165">
            <v>491.1</v>
          </cell>
          <cell r="S165">
            <v>560.4</v>
          </cell>
          <cell r="U165">
            <v>877.3</v>
          </cell>
          <cell r="W165">
            <v>18926.7</v>
          </cell>
          <cell r="Y165">
            <v>10544.5</v>
          </cell>
          <cell r="AA165">
            <v>18806.5</v>
          </cell>
          <cell r="AC165">
            <v>1444.9</v>
          </cell>
          <cell r="AE165">
            <v>2700</v>
          </cell>
          <cell r="AG165">
            <v>31227</v>
          </cell>
          <cell r="AI165">
            <v>546</v>
          </cell>
          <cell r="AK165">
            <v>249.9</v>
          </cell>
          <cell r="AM165">
            <v>1163</v>
          </cell>
          <cell r="AO165">
            <v>24249.4</v>
          </cell>
          <cell r="AQ165">
            <v>-7.1</v>
          </cell>
          <cell r="AS165">
            <v>55154.6</v>
          </cell>
          <cell r="AU165">
            <v>45.4</v>
          </cell>
          <cell r="AW165">
            <v>39628.6</v>
          </cell>
          <cell r="AY165">
            <v>39600.300000000003</v>
          </cell>
          <cell r="BA165">
            <v>39.6</v>
          </cell>
          <cell r="BC165">
            <v>138.80000000000001</v>
          </cell>
          <cell r="BE165">
            <v>40.6</v>
          </cell>
          <cell r="BG165">
            <v>29791.9</v>
          </cell>
          <cell r="BI165">
            <v>52.3</v>
          </cell>
          <cell r="BK165">
            <v>1.9</v>
          </cell>
          <cell r="BM165">
            <v>30.2</v>
          </cell>
          <cell r="BO165">
            <v>998.8</v>
          </cell>
          <cell r="BQ165">
            <v>0</v>
          </cell>
          <cell r="BS165">
            <v>54057.599999999999</v>
          </cell>
          <cell r="BU165">
            <v>6059.1</v>
          </cell>
          <cell r="BW165">
            <v>825.8</v>
          </cell>
          <cell r="BY165">
            <v>825.8</v>
          </cell>
          <cell r="CA165">
            <v>825.9</v>
          </cell>
          <cell r="CC165">
            <v>5970.7</v>
          </cell>
          <cell r="CE165">
            <v>435.4</v>
          </cell>
          <cell r="CG165">
            <v>435.3</v>
          </cell>
          <cell r="CI165">
            <v>435.4</v>
          </cell>
          <cell r="CK165">
            <v>6983.8</v>
          </cell>
          <cell r="CM165">
            <v>800.5</v>
          </cell>
        </row>
        <row r="166">
          <cell r="B166" t="str">
            <v>ROF-NRm</v>
          </cell>
          <cell r="D166" t="str">
            <v>ROF No Recurrente</v>
          </cell>
          <cell r="E166" t="e">
            <v>#N/A</v>
          </cell>
          <cell r="G166" t="e">
            <v>#N/A</v>
          </cell>
          <cell r="I166">
            <v>15201.1</v>
          </cell>
          <cell r="K166">
            <v>14120.6</v>
          </cell>
          <cell r="M166">
            <v>6391</v>
          </cell>
          <cell r="O166">
            <v>26479.1</v>
          </cell>
          <cell r="Q166">
            <v>81304.5</v>
          </cell>
          <cell r="S166">
            <v>20654.7</v>
          </cell>
          <cell r="U166">
            <v>24739.9</v>
          </cell>
          <cell r="W166">
            <v>38594.699999999997</v>
          </cell>
          <cell r="Y166">
            <v>11582.9</v>
          </cell>
          <cell r="AA166">
            <v>25260</v>
          </cell>
          <cell r="AC166">
            <v>33349.1</v>
          </cell>
          <cell r="AE166">
            <v>50080.4</v>
          </cell>
          <cell r="AG166">
            <v>7126</v>
          </cell>
          <cell r="AI166">
            <v>47128.1</v>
          </cell>
          <cell r="AK166">
            <v>-384.6</v>
          </cell>
          <cell r="AM166">
            <v>-8072</v>
          </cell>
          <cell r="AO166">
            <v>2462.4</v>
          </cell>
          <cell r="AQ166">
            <v>216016.6</v>
          </cell>
          <cell r="AS166">
            <v>-1614.3</v>
          </cell>
          <cell r="AU166">
            <v>-630.1</v>
          </cell>
          <cell r="AW166">
            <v>-22960</v>
          </cell>
          <cell r="AY166">
            <v>140440.79999999999</v>
          </cell>
          <cell r="BA166">
            <v>9185.2999999999993</v>
          </cell>
          <cell r="BC166">
            <v>9468.2999999999993</v>
          </cell>
          <cell r="BE166">
            <v>461034.7</v>
          </cell>
          <cell r="BG166">
            <v>-20461.900000000001</v>
          </cell>
          <cell r="BI166">
            <v>-3647.1</v>
          </cell>
          <cell r="BK166">
            <v>-243.8</v>
          </cell>
          <cell r="BM166">
            <v>120177.7</v>
          </cell>
          <cell r="BO166">
            <v>-1117.2</v>
          </cell>
          <cell r="BQ166">
            <v>10861.9</v>
          </cell>
          <cell r="BS166">
            <v>-83089.7</v>
          </cell>
          <cell r="BU166">
            <v>-2657</v>
          </cell>
          <cell r="BW166">
            <v>-7438.3</v>
          </cell>
          <cell r="BY166">
            <v>-2850</v>
          </cell>
          <cell r="CA166">
            <v>2670.3</v>
          </cell>
          <cell r="CC166">
            <v>-1592.8</v>
          </cell>
          <cell r="CE166">
            <v>-696.5</v>
          </cell>
          <cell r="CG166">
            <v>-270.89999999999998</v>
          </cell>
          <cell r="CI166">
            <v>-19822.3</v>
          </cell>
          <cell r="CK166">
            <v>-3383.5</v>
          </cell>
          <cell r="CM166">
            <v>-10049.200000000001</v>
          </cell>
        </row>
        <row r="167">
          <cell r="E167" t="e">
            <v>#N/A</v>
          </cell>
          <cell r="G167" t="e">
            <v>#N/A</v>
          </cell>
          <cell r="I167">
            <v>0</v>
          </cell>
          <cell r="K167">
            <v>0</v>
          </cell>
          <cell r="M167">
            <v>0</v>
          </cell>
          <cell r="O167">
            <v>-1</v>
          </cell>
          <cell r="Q167">
            <v>0</v>
          </cell>
          <cell r="S167">
            <v>0</v>
          </cell>
          <cell r="U167">
            <v>0</v>
          </cell>
          <cell r="W167">
            <v>0</v>
          </cell>
          <cell r="Y167">
            <v>0</v>
          </cell>
          <cell r="AA167">
            <v>-1</v>
          </cell>
          <cell r="AC167">
            <v>0</v>
          </cell>
          <cell r="AE167">
            <v>0</v>
          </cell>
          <cell r="AG167">
            <v>0</v>
          </cell>
          <cell r="AI167">
            <v>0</v>
          </cell>
          <cell r="AK167">
            <v>0</v>
          </cell>
          <cell r="AM167">
            <v>0</v>
          </cell>
          <cell r="AO167">
            <v>0</v>
          </cell>
          <cell r="AQ167">
            <v>1</v>
          </cell>
          <cell r="AS167">
            <v>-1</v>
          </cell>
          <cell r="AU167">
            <v>0</v>
          </cell>
          <cell r="AW167">
            <v>0</v>
          </cell>
          <cell r="AY167">
            <v>0</v>
          </cell>
          <cell r="BA167">
            <v>0</v>
          </cell>
          <cell r="BC167">
            <v>0</v>
          </cell>
          <cell r="BE167">
            <v>0</v>
          </cell>
          <cell r="BG167">
            <v>0</v>
          </cell>
          <cell r="BI167">
            <v>0</v>
          </cell>
          <cell r="BK167">
            <v>0</v>
          </cell>
          <cell r="BM167">
            <v>0</v>
          </cell>
          <cell r="BO167">
            <v>0</v>
          </cell>
          <cell r="BQ167">
            <v>0</v>
          </cell>
          <cell r="BS167">
            <v>0</v>
          </cell>
          <cell r="BU167">
            <v>0</v>
          </cell>
          <cell r="BW167">
            <v>-1</v>
          </cell>
          <cell r="BY167">
            <v>0</v>
          </cell>
          <cell r="CA167">
            <v>0</v>
          </cell>
          <cell r="CC167">
            <v>0</v>
          </cell>
          <cell r="CE167">
            <v>0</v>
          </cell>
          <cell r="CG167">
            <v>0</v>
          </cell>
          <cell r="CI167">
            <v>0</v>
          </cell>
          <cell r="CK167">
            <v>0</v>
          </cell>
          <cell r="CM167">
            <v>0</v>
          </cell>
        </row>
        <row r="170">
          <cell r="D170" t="str">
            <v>Comprobaciones con Estados reservados</v>
          </cell>
        </row>
        <row r="171">
          <cell r="B171" t="str">
            <v>Mi</v>
          </cell>
          <cell r="D171" t="str">
            <v>Margen intereses</v>
          </cell>
          <cell r="E171">
            <v>626167</v>
          </cell>
          <cell r="G171">
            <v>528452</v>
          </cell>
          <cell r="I171">
            <v>134304</v>
          </cell>
          <cell r="K171">
            <v>271070</v>
          </cell>
          <cell r="M171">
            <v>419799</v>
          </cell>
          <cell r="O171">
            <v>564724</v>
          </cell>
          <cell r="Q171">
            <v>141864</v>
          </cell>
          <cell r="S171">
            <v>284747</v>
          </cell>
          <cell r="U171">
            <v>420178</v>
          </cell>
          <cell r="W171">
            <v>557698</v>
          </cell>
          <cell r="Y171">
            <v>149380</v>
          </cell>
          <cell r="AA171">
            <v>292791</v>
          </cell>
          <cell r="AC171">
            <v>421807</v>
          </cell>
          <cell r="AE171">
            <v>548142</v>
          </cell>
          <cell r="AG171">
            <v>150260</v>
          </cell>
          <cell r="AI171">
            <v>294174</v>
          </cell>
          <cell r="AK171">
            <v>431344</v>
          </cell>
          <cell r="AM171">
            <v>586041</v>
          </cell>
          <cell r="AO171">
            <v>148118</v>
          </cell>
          <cell r="AQ171">
            <v>293917</v>
          </cell>
          <cell r="AS171">
            <v>437102</v>
          </cell>
          <cell r="AU171">
            <v>589796</v>
          </cell>
          <cell r="AW171">
            <v>147656</v>
          </cell>
          <cell r="AY171">
            <v>298062</v>
          </cell>
          <cell r="BA171">
            <v>449904</v>
          </cell>
          <cell r="BC171">
            <v>610644</v>
          </cell>
          <cell r="BE171">
            <v>188527</v>
          </cell>
          <cell r="BG171">
            <v>360197</v>
          </cell>
          <cell r="BI171">
            <v>519552</v>
          </cell>
          <cell r="BK171">
            <v>672414</v>
          </cell>
          <cell r="BM171">
            <v>161199</v>
          </cell>
          <cell r="BO171">
            <v>328836</v>
          </cell>
          <cell r="BQ171">
            <v>496437</v>
          </cell>
          <cell r="BS171">
            <v>702878</v>
          </cell>
          <cell r="BU171">
            <v>207951</v>
          </cell>
          <cell r="BW171">
            <v>469174</v>
          </cell>
          <cell r="BY171">
            <v>768735</v>
          </cell>
          <cell r="CA171">
            <v>1063572</v>
          </cell>
          <cell r="CC171">
            <v>305265</v>
          </cell>
          <cell r="CE171">
            <v>613977</v>
          </cell>
          <cell r="CG171">
            <v>925622</v>
          </cell>
          <cell r="CI171">
            <v>1215302</v>
          </cell>
          <cell r="CK171">
            <v>274108</v>
          </cell>
          <cell r="CM171">
            <v>540654</v>
          </cell>
        </row>
        <row r="172">
          <cell r="B172" t="str">
            <v>COMNET</v>
          </cell>
          <cell r="D172" t="str">
            <v>Comisiones</v>
          </cell>
          <cell r="E172">
            <v>271669</v>
          </cell>
          <cell r="G172">
            <v>284503</v>
          </cell>
          <cell r="I172">
            <v>66470</v>
          </cell>
          <cell r="K172">
            <v>134580</v>
          </cell>
          <cell r="M172">
            <v>199737</v>
          </cell>
          <cell r="O172">
            <v>266711</v>
          </cell>
          <cell r="Q172">
            <v>62942</v>
          </cell>
          <cell r="S172">
            <v>128895</v>
          </cell>
          <cell r="U172">
            <v>192720</v>
          </cell>
          <cell r="W172">
            <v>264217</v>
          </cell>
          <cell r="Y172">
            <v>62414</v>
          </cell>
          <cell r="AA172">
            <v>131601</v>
          </cell>
          <cell r="AC172">
            <v>196978</v>
          </cell>
          <cell r="AE172">
            <v>269217</v>
          </cell>
          <cell r="AG172">
            <v>67171</v>
          </cell>
          <cell r="AI172">
            <v>133300</v>
          </cell>
          <cell r="AK172">
            <v>197368</v>
          </cell>
          <cell r="AM172">
            <v>263227</v>
          </cell>
          <cell r="AO172">
            <v>62010</v>
          </cell>
          <cell r="AQ172">
            <v>123292</v>
          </cell>
          <cell r="AS172">
            <v>184823</v>
          </cell>
          <cell r="AU172">
            <v>248421</v>
          </cell>
          <cell r="AW172">
            <v>63079</v>
          </cell>
          <cell r="AY172">
            <v>115128</v>
          </cell>
          <cell r="BA172">
            <v>170609</v>
          </cell>
          <cell r="BC172">
            <v>226514</v>
          </cell>
          <cell r="BE172">
            <v>55251</v>
          </cell>
          <cell r="BG172">
            <v>110812</v>
          </cell>
          <cell r="BI172">
            <v>168253</v>
          </cell>
          <cell r="BK172">
            <v>228419</v>
          </cell>
          <cell r="BM172">
            <v>68310</v>
          </cell>
          <cell r="BO172">
            <v>138533</v>
          </cell>
          <cell r="BQ172">
            <v>207252</v>
          </cell>
          <cell r="BS172">
            <v>270477</v>
          </cell>
          <cell r="BU172">
            <v>70988</v>
          </cell>
          <cell r="BW172">
            <v>136342</v>
          </cell>
          <cell r="BY172">
            <v>202555</v>
          </cell>
          <cell r="CA172">
            <v>272638</v>
          </cell>
          <cell r="CC172">
            <v>68236</v>
          </cell>
          <cell r="CE172">
            <v>151115</v>
          </cell>
          <cell r="CG172">
            <v>231866</v>
          </cell>
          <cell r="CI172">
            <v>309962</v>
          </cell>
          <cell r="CK172">
            <v>85592</v>
          </cell>
          <cell r="CM172">
            <v>170138</v>
          </cell>
        </row>
        <row r="173">
          <cell r="B173" t="str">
            <v>R590</v>
          </cell>
          <cell r="D173" t="str">
            <v>Resultados por el método de participación</v>
          </cell>
          <cell r="E173">
            <v>6239</v>
          </cell>
          <cell r="G173">
            <v>13263</v>
          </cell>
          <cell r="I173">
            <v>3446</v>
          </cell>
          <cell r="K173">
            <v>7872</v>
          </cell>
          <cell r="M173">
            <v>12787</v>
          </cell>
          <cell r="O173">
            <v>16981</v>
          </cell>
          <cell r="Q173">
            <v>4512</v>
          </cell>
          <cell r="S173">
            <v>8191</v>
          </cell>
          <cell r="U173">
            <v>11576</v>
          </cell>
          <cell r="W173">
            <v>15781</v>
          </cell>
          <cell r="Y173">
            <v>4415</v>
          </cell>
          <cell r="AA173">
            <v>8162</v>
          </cell>
          <cell r="AC173">
            <v>14264</v>
          </cell>
          <cell r="AE173">
            <v>20840</v>
          </cell>
          <cell r="AG173">
            <v>6959</v>
          </cell>
          <cell r="AI173">
            <v>13595</v>
          </cell>
          <cell r="AK173">
            <v>21469</v>
          </cell>
          <cell r="AM173">
            <v>30983</v>
          </cell>
          <cell r="AO173">
            <v>8804</v>
          </cell>
          <cell r="AQ173">
            <v>17366</v>
          </cell>
          <cell r="AS173">
            <v>23922</v>
          </cell>
          <cell r="AU173">
            <v>38434</v>
          </cell>
          <cell r="AW173">
            <v>6937</v>
          </cell>
          <cell r="AY173">
            <v>17555</v>
          </cell>
          <cell r="BA173">
            <v>25451</v>
          </cell>
          <cell r="BC173">
            <v>34839</v>
          </cell>
          <cell r="BE173">
            <v>10444</v>
          </cell>
          <cell r="BG173">
            <v>22019</v>
          </cell>
          <cell r="BI173">
            <v>32178</v>
          </cell>
          <cell r="BK173">
            <v>44474</v>
          </cell>
          <cell r="BM173">
            <v>13358</v>
          </cell>
          <cell r="BO173">
            <v>23312</v>
          </cell>
          <cell r="BQ173">
            <v>35794</v>
          </cell>
          <cell r="BS173">
            <v>47193</v>
          </cell>
          <cell r="BU173">
            <v>12547</v>
          </cell>
          <cell r="BW173">
            <v>24439</v>
          </cell>
          <cell r="BY173">
            <v>34966</v>
          </cell>
          <cell r="CA173">
            <v>45423</v>
          </cell>
          <cell r="CC173">
            <v>9677</v>
          </cell>
          <cell r="CE173">
            <v>21851</v>
          </cell>
          <cell r="CG173">
            <v>32318</v>
          </cell>
          <cell r="CI173">
            <v>44213</v>
          </cell>
          <cell r="CK173">
            <v>10722</v>
          </cell>
          <cell r="CM173">
            <v>21153</v>
          </cell>
        </row>
        <row r="174">
          <cell r="B174" t="str">
            <v>opoc</v>
          </cell>
          <cell r="D174" t="str">
            <v>otros ingresos y gastos</v>
          </cell>
          <cell r="E174">
            <v>-59031</v>
          </cell>
          <cell r="G174">
            <v>-20304</v>
          </cell>
          <cell r="I174">
            <v>-5681</v>
          </cell>
          <cell r="K174">
            <v>-9085</v>
          </cell>
          <cell r="M174">
            <v>-11707</v>
          </cell>
          <cell r="O174">
            <v>-7453</v>
          </cell>
          <cell r="Q174">
            <v>-5420</v>
          </cell>
          <cell r="S174">
            <v>-4406</v>
          </cell>
          <cell r="U174">
            <v>-7466</v>
          </cell>
          <cell r="W174">
            <v>-15460</v>
          </cell>
          <cell r="Y174">
            <v>-2858</v>
          </cell>
          <cell r="AA174">
            <v>-10326</v>
          </cell>
          <cell r="AC174">
            <v>-14601</v>
          </cell>
          <cell r="AE174">
            <v>-24590</v>
          </cell>
          <cell r="AG174">
            <v>-10428</v>
          </cell>
          <cell r="AI174">
            <v>-18828</v>
          </cell>
          <cell r="AK174">
            <v>-27114</v>
          </cell>
          <cell r="AM174">
            <v>-31780</v>
          </cell>
          <cell r="AO174">
            <v>-9250</v>
          </cell>
          <cell r="AQ174">
            <v>-16966</v>
          </cell>
          <cell r="AS174">
            <v>-26811</v>
          </cell>
          <cell r="AU174">
            <v>-33379</v>
          </cell>
          <cell r="AW174">
            <v>-4094</v>
          </cell>
          <cell r="AY174">
            <v>-16227</v>
          </cell>
          <cell r="BA174">
            <v>-31080</v>
          </cell>
          <cell r="BC174">
            <v>-44038</v>
          </cell>
          <cell r="BE174">
            <v>-12125</v>
          </cell>
          <cell r="BG174">
            <v>-21394</v>
          </cell>
          <cell r="BI174">
            <v>-33696</v>
          </cell>
          <cell r="BK174">
            <v>-45064</v>
          </cell>
          <cell r="BM174">
            <v>-5562</v>
          </cell>
          <cell r="BO174">
            <v>-19647</v>
          </cell>
          <cell r="BQ174">
            <v>-37228</v>
          </cell>
          <cell r="BS174">
            <v>-52099</v>
          </cell>
          <cell r="BU174">
            <v>-14405</v>
          </cell>
          <cell r="BW174">
            <v>-21889</v>
          </cell>
          <cell r="BY174">
            <v>-35831</v>
          </cell>
          <cell r="CA174">
            <v>-53402</v>
          </cell>
          <cell r="CC174">
            <v>-2708</v>
          </cell>
          <cell r="CE174">
            <v>-4885</v>
          </cell>
          <cell r="CG174">
            <v>-3873</v>
          </cell>
          <cell r="CI174">
            <v>-7618</v>
          </cell>
          <cell r="CK174">
            <v>3907</v>
          </cell>
          <cell r="CM174">
            <v>2734</v>
          </cell>
        </row>
        <row r="175">
          <cell r="B175" t="str">
            <v>R330</v>
          </cell>
          <cell r="D175" t="str">
            <v>Ganancias/Pérdidas al dar de baja en cuentas activos no financieros</v>
          </cell>
          <cell r="E175">
            <v>10327</v>
          </cell>
          <cell r="G175">
            <v>224612</v>
          </cell>
          <cell r="I175">
            <v>786</v>
          </cell>
          <cell r="K175">
            <v>-1845</v>
          </cell>
          <cell r="M175">
            <v>-3664</v>
          </cell>
          <cell r="O175">
            <v>-5250</v>
          </cell>
          <cell r="Q175">
            <v>8501</v>
          </cell>
          <cell r="S175">
            <v>10341</v>
          </cell>
          <cell r="U175">
            <v>5321</v>
          </cell>
          <cell r="W175">
            <v>6625</v>
          </cell>
          <cell r="Y175">
            <v>-1090</v>
          </cell>
          <cell r="AA175">
            <v>-2084</v>
          </cell>
          <cell r="AC175">
            <v>-12311</v>
          </cell>
          <cell r="AE175">
            <v>-21259</v>
          </cell>
          <cell r="AG175">
            <v>-7842</v>
          </cell>
          <cell r="AI175">
            <v>-81236</v>
          </cell>
          <cell r="AK175">
            <v>-89493</v>
          </cell>
          <cell r="AM175">
            <v>-97320</v>
          </cell>
          <cell r="AO175">
            <v>-4461</v>
          </cell>
          <cell r="AQ175">
            <v>-16676</v>
          </cell>
          <cell r="AS175">
            <v>-23066</v>
          </cell>
          <cell r="AU175">
            <v>-27337</v>
          </cell>
          <cell r="AW175">
            <v>-6407</v>
          </cell>
          <cell r="AY175">
            <v>-17059</v>
          </cell>
          <cell r="BA175">
            <v>-15047</v>
          </cell>
          <cell r="BC175">
            <v>-14188</v>
          </cell>
          <cell r="BE175">
            <v>-8660</v>
          </cell>
          <cell r="BG175">
            <v>-11393</v>
          </cell>
          <cell r="BI175">
            <v>-27523</v>
          </cell>
          <cell r="BK175">
            <v>-51989</v>
          </cell>
          <cell r="BM175">
            <v>-9042</v>
          </cell>
          <cell r="BO175">
            <v>-15490</v>
          </cell>
          <cell r="BQ175">
            <v>-19002</v>
          </cell>
          <cell r="BS175">
            <v>-31143</v>
          </cell>
          <cell r="BU175">
            <v>-5709</v>
          </cell>
          <cell r="BW175">
            <v>-12340</v>
          </cell>
          <cell r="BY175">
            <v>-20929</v>
          </cell>
          <cell r="CA175">
            <v>-27163</v>
          </cell>
          <cell r="CC175">
            <v>-1211</v>
          </cell>
          <cell r="CE175">
            <v>-1530</v>
          </cell>
          <cell r="CG175">
            <v>-1019</v>
          </cell>
          <cell r="CI175">
            <v>-3555</v>
          </cell>
          <cell r="CK175">
            <v>-957</v>
          </cell>
          <cell r="CM175">
            <v>-2778</v>
          </cell>
        </row>
        <row r="176">
          <cell r="B176" t="str">
            <v>MB</v>
          </cell>
          <cell r="D176" t="str">
            <v>Margen Bruto</v>
          </cell>
          <cell r="E176">
            <v>1092697</v>
          </cell>
          <cell r="G176">
            <v>1401222</v>
          </cell>
          <cell r="I176">
            <v>214817</v>
          </cell>
          <cell r="K176">
            <v>436756</v>
          </cell>
          <cell r="M176">
            <v>737738</v>
          </cell>
          <cell r="O176">
            <v>949954</v>
          </cell>
          <cell r="Q176">
            <v>285891</v>
          </cell>
          <cell r="S176">
            <v>524412</v>
          </cell>
          <cell r="U176">
            <v>749803</v>
          </cell>
          <cell r="W176">
            <v>1013295</v>
          </cell>
          <cell r="Y176">
            <v>235840</v>
          </cell>
          <cell r="AA176">
            <v>490766</v>
          </cell>
          <cell r="AC176">
            <v>725157</v>
          </cell>
          <cell r="AE176">
            <v>975296</v>
          </cell>
          <cell r="AG176">
            <v>252558</v>
          </cell>
          <cell r="AI176">
            <v>510922</v>
          </cell>
          <cell r="AK176">
            <v>714351</v>
          </cell>
          <cell r="AM176">
            <v>934077</v>
          </cell>
          <cell r="AO176">
            <v>236894</v>
          </cell>
          <cell r="AQ176">
            <v>663469</v>
          </cell>
          <cell r="AS176">
            <v>921395</v>
          </cell>
          <cell r="AU176">
            <v>1147654</v>
          </cell>
          <cell r="AW176">
            <v>231102</v>
          </cell>
          <cell r="AY176">
            <v>614042</v>
          </cell>
          <cell r="BA176">
            <v>826741</v>
          </cell>
          <cell r="BC176">
            <v>1052379</v>
          </cell>
          <cell r="BE176">
            <v>703635</v>
          </cell>
          <cell r="BG176">
            <v>943043</v>
          </cell>
          <cell r="BI176">
            <v>1155768</v>
          </cell>
          <cell r="BK176">
            <v>1370736</v>
          </cell>
          <cell r="BM176">
            <v>358370</v>
          </cell>
          <cell r="BO176">
            <v>593312</v>
          </cell>
          <cell r="BQ176">
            <v>836324</v>
          </cell>
          <cell r="BS176">
            <v>1074148</v>
          </cell>
          <cell r="BU176">
            <v>281396</v>
          </cell>
          <cell r="BW176">
            <v>606930</v>
          </cell>
          <cell r="BY176">
            <v>968682</v>
          </cell>
          <cell r="CA176">
            <v>1331216</v>
          </cell>
          <cell r="CC176">
            <v>385772</v>
          </cell>
          <cell r="CE176">
            <v>788911</v>
          </cell>
          <cell r="CG176">
            <v>1194307</v>
          </cell>
          <cell r="CI176">
            <v>1552241</v>
          </cell>
          <cell r="CK176">
            <v>380054</v>
          </cell>
          <cell r="CM176">
            <v>733247</v>
          </cell>
        </row>
        <row r="177">
          <cell r="B177" t="str">
            <v>GEXPL</v>
          </cell>
          <cell r="D177" t="str">
            <v>Gastos de explotación</v>
          </cell>
          <cell r="E177">
            <v>-558061</v>
          </cell>
          <cell r="G177">
            <v>-569810</v>
          </cell>
          <cell r="I177">
            <v>-152886</v>
          </cell>
          <cell r="K177">
            <v>-304767</v>
          </cell>
          <cell r="M177">
            <v>-461840</v>
          </cell>
          <cell r="O177">
            <v>-623582</v>
          </cell>
          <cell r="Q177">
            <v>-156606</v>
          </cell>
          <cell r="S177">
            <v>-308598</v>
          </cell>
          <cell r="U177">
            <v>-465195</v>
          </cell>
          <cell r="W177">
            <v>-629925</v>
          </cell>
          <cell r="Y177">
            <v>-148511</v>
          </cell>
          <cell r="AA177">
            <v>-297692</v>
          </cell>
          <cell r="AC177">
            <v>-452715</v>
          </cell>
          <cell r="AE177">
            <v>-614418</v>
          </cell>
          <cell r="AG177">
            <v>-151289</v>
          </cell>
          <cell r="AI177">
            <v>-294200</v>
          </cell>
          <cell r="AK177">
            <v>-421404</v>
          </cell>
          <cell r="AM177">
            <v>-566314</v>
          </cell>
          <cell r="AO177">
            <v>-142327</v>
          </cell>
          <cell r="AQ177">
            <v>-287867</v>
          </cell>
          <cell r="AS177">
            <v>-430308</v>
          </cell>
          <cell r="AU177">
            <v>-574113</v>
          </cell>
          <cell r="AW177">
            <v>-143478</v>
          </cell>
          <cell r="AY177">
            <v>-282366</v>
          </cell>
          <cell r="BA177">
            <v>-427401</v>
          </cell>
          <cell r="BC177">
            <v>-574071</v>
          </cell>
          <cell r="BE177">
            <v>-142659</v>
          </cell>
          <cell r="BG177">
            <v>-282196</v>
          </cell>
          <cell r="BI177">
            <v>-426940</v>
          </cell>
          <cell r="BK177">
            <v>-594246</v>
          </cell>
          <cell r="BM177">
            <v>-148183</v>
          </cell>
          <cell r="BO177">
            <v>-299427</v>
          </cell>
          <cell r="BQ177">
            <v>-448540</v>
          </cell>
          <cell r="BS177">
            <v>-602705</v>
          </cell>
          <cell r="BU177">
            <v>-159038</v>
          </cell>
          <cell r="BW177">
            <v>-318651</v>
          </cell>
          <cell r="BY177">
            <v>-486302</v>
          </cell>
          <cell r="CA177">
            <v>-652452</v>
          </cell>
          <cell r="CC177">
            <v>-172840</v>
          </cell>
          <cell r="CE177">
            <v>-359889</v>
          </cell>
          <cell r="CG177">
            <v>-545193</v>
          </cell>
          <cell r="CI177">
            <v>-732955</v>
          </cell>
          <cell r="CK177">
            <v>-182865</v>
          </cell>
          <cell r="CM177">
            <v>-371520</v>
          </cell>
        </row>
        <row r="178">
          <cell r="B178" t="str">
            <v>R370</v>
          </cell>
          <cell r="D178" t="str">
            <v xml:space="preserve">  Gastos de personal</v>
          </cell>
          <cell r="E178">
            <v>-341829</v>
          </cell>
          <cell r="G178">
            <v>-339292</v>
          </cell>
          <cell r="I178">
            <v>-86416</v>
          </cell>
          <cell r="K178">
            <v>-172857</v>
          </cell>
          <cell r="M178">
            <v>-259857</v>
          </cell>
          <cell r="O178">
            <v>-357093</v>
          </cell>
          <cell r="Q178">
            <v>-85826</v>
          </cell>
          <cell r="S178">
            <v>-171802</v>
          </cell>
          <cell r="U178">
            <v>-258041</v>
          </cell>
          <cell r="W178">
            <v>-350625</v>
          </cell>
          <cell r="Y178">
            <v>-85013</v>
          </cell>
          <cell r="AA178">
            <v>-169050</v>
          </cell>
          <cell r="AC178">
            <v>-252940</v>
          </cell>
          <cell r="AE178">
            <v>-340980</v>
          </cell>
          <cell r="AG178">
            <v>-84771</v>
          </cell>
          <cell r="AI178">
            <v>-169655</v>
          </cell>
          <cell r="AK178">
            <v>-235823</v>
          </cell>
          <cell r="AM178">
            <v>-320209</v>
          </cell>
          <cell r="AO178">
            <v>-81046</v>
          </cell>
          <cell r="AQ178">
            <v>-165472</v>
          </cell>
          <cell r="AS178">
            <v>-248702</v>
          </cell>
          <cell r="AU178">
            <v>-331707</v>
          </cell>
          <cell r="AW178">
            <v>-82857</v>
          </cell>
          <cell r="AY178">
            <v>-163172</v>
          </cell>
          <cell r="BA178">
            <v>-244202</v>
          </cell>
          <cell r="BC178">
            <v>-327368</v>
          </cell>
          <cell r="BE178">
            <v>-80763</v>
          </cell>
          <cell r="BG178">
            <v>-159546</v>
          </cell>
          <cell r="BI178">
            <v>-241365</v>
          </cell>
          <cell r="BK178">
            <v>-345420</v>
          </cell>
          <cell r="BM178">
            <v>-86366</v>
          </cell>
          <cell r="BO178">
            <v>-172431</v>
          </cell>
          <cell r="BQ178">
            <v>-259164</v>
          </cell>
          <cell r="BS178">
            <v>-349123</v>
          </cell>
          <cell r="BU178">
            <v>-93388</v>
          </cell>
          <cell r="BW178">
            <v>-187022</v>
          </cell>
          <cell r="BY178">
            <v>-281977</v>
          </cell>
          <cell r="CA178">
            <v>-370046</v>
          </cell>
          <cell r="CC178">
            <v>-97449</v>
          </cell>
          <cell r="CE178">
            <v>-208139</v>
          </cell>
          <cell r="CG178">
            <v>-310008</v>
          </cell>
          <cell r="CI178">
            <v>-417888</v>
          </cell>
          <cell r="CK178">
            <v>-103728</v>
          </cell>
          <cell r="CM178">
            <v>-211877</v>
          </cell>
        </row>
        <row r="179">
          <cell r="B179" t="str">
            <v>R380</v>
          </cell>
          <cell r="D179" t="str">
            <v xml:space="preserve">  Otros gastos de administración</v>
          </cell>
          <cell r="E179">
            <v>-135644</v>
          </cell>
          <cell r="G179">
            <v>-153542</v>
          </cell>
          <cell r="I179">
            <v>-47537</v>
          </cell>
          <cell r="K179">
            <v>-93631</v>
          </cell>
          <cell r="M179">
            <v>-144523</v>
          </cell>
          <cell r="O179">
            <v>-189146</v>
          </cell>
          <cell r="Q179">
            <v>-51305</v>
          </cell>
          <cell r="S179">
            <v>-98192</v>
          </cell>
          <cell r="U179">
            <v>-150306</v>
          </cell>
          <cell r="W179">
            <v>-203759</v>
          </cell>
          <cell r="Y179">
            <v>-44607</v>
          </cell>
          <cell r="AA179">
            <v>-90826</v>
          </cell>
          <cell r="AC179">
            <v>-142677</v>
          </cell>
          <cell r="AE179">
            <v>-197437</v>
          </cell>
          <cell r="AG179">
            <v>-45955</v>
          </cell>
          <cell r="AI179">
            <v>-92816</v>
          </cell>
          <cell r="AK179">
            <v>-142697</v>
          </cell>
          <cell r="AM179">
            <v>-190826</v>
          </cell>
          <cell r="AO179">
            <v>-46526</v>
          </cell>
          <cell r="AQ179">
            <v>-93403</v>
          </cell>
          <cell r="AS179">
            <v>-139434</v>
          </cell>
          <cell r="AU179">
            <v>-185566</v>
          </cell>
          <cell r="AW179">
            <v>-46036</v>
          </cell>
          <cell r="AY179">
            <v>-89425</v>
          </cell>
          <cell r="BA179">
            <v>-137350</v>
          </cell>
          <cell r="BC179">
            <v>-183681</v>
          </cell>
          <cell r="BE179">
            <v>-45007</v>
          </cell>
          <cell r="BG179">
            <v>-88911</v>
          </cell>
          <cell r="BI179">
            <v>-134743</v>
          </cell>
          <cell r="BK179">
            <v>-180577</v>
          </cell>
          <cell r="BM179">
            <v>-44599</v>
          </cell>
          <cell r="BO179">
            <v>-92174</v>
          </cell>
          <cell r="BQ179">
            <v>-136746</v>
          </cell>
          <cell r="BS179">
            <v>-182713</v>
          </cell>
          <cell r="BU179">
            <v>-47554</v>
          </cell>
          <cell r="BW179">
            <v>-94890</v>
          </cell>
          <cell r="BY179">
            <v>-148988</v>
          </cell>
          <cell r="CA179">
            <v>-207890</v>
          </cell>
          <cell r="CC179">
            <v>-55680</v>
          </cell>
          <cell r="CE179">
            <v>-111747</v>
          </cell>
          <cell r="CG179">
            <v>-173700</v>
          </cell>
          <cell r="CI179">
            <v>-232063</v>
          </cell>
          <cell r="CK179">
            <v>-58895</v>
          </cell>
          <cell r="CM179">
            <v>-118304</v>
          </cell>
        </row>
        <row r="180">
          <cell r="B180" t="str">
            <v>R390</v>
          </cell>
          <cell r="D180" t="str">
            <v>Amortización</v>
          </cell>
          <cell r="E180">
            <v>-80588</v>
          </cell>
          <cell r="G180">
            <v>-76976</v>
          </cell>
          <cell r="I180">
            <v>-18933</v>
          </cell>
          <cell r="K180">
            <v>-38279</v>
          </cell>
          <cell r="M180">
            <v>-57460</v>
          </cell>
          <cell r="O180">
            <v>-77343</v>
          </cell>
          <cell r="Q180">
            <v>-19475</v>
          </cell>
          <cell r="S180">
            <v>-38604</v>
          </cell>
          <cell r="U180">
            <v>-56848</v>
          </cell>
          <cell r="W180">
            <v>-75541</v>
          </cell>
          <cell r="Y180">
            <v>-18891</v>
          </cell>
          <cell r="AA180">
            <v>-37816</v>
          </cell>
          <cell r="AC180">
            <v>-57098</v>
          </cell>
          <cell r="AE180">
            <v>-76001</v>
          </cell>
          <cell r="AG180">
            <v>-20563</v>
          </cell>
          <cell r="AI180">
            <v>-31729</v>
          </cell>
          <cell r="AK180">
            <v>-42884</v>
          </cell>
          <cell r="AM180">
            <v>-55279</v>
          </cell>
          <cell r="AO180">
            <v>-14755</v>
          </cell>
          <cell r="AQ180">
            <v>-28992</v>
          </cell>
          <cell r="AS180">
            <v>-42172</v>
          </cell>
          <cell r="AU180">
            <v>-56840</v>
          </cell>
          <cell r="AW180">
            <v>-14585</v>
          </cell>
          <cell r="AY180">
            <v>-29769</v>
          </cell>
          <cell r="BA180">
            <v>-45849</v>
          </cell>
          <cell r="BC180">
            <v>-63022</v>
          </cell>
          <cell r="BE180">
            <v>-16889</v>
          </cell>
          <cell r="BG180">
            <v>-33739</v>
          </cell>
          <cell r="BI180">
            <v>-50833</v>
          </cell>
          <cell r="BK180">
            <v>-68250</v>
          </cell>
          <cell r="BM180">
            <v>-17218</v>
          </cell>
          <cell r="BO180">
            <v>-34821</v>
          </cell>
          <cell r="BQ180">
            <v>-52631</v>
          </cell>
          <cell r="BS180">
            <v>-70869</v>
          </cell>
          <cell r="BU180">
            <v>-18096</v>
          </cell>
          <cell r="BW180">
            <v>-36739</v>
          </cell>
          <cell r="BY180">
            <v>-55338</v>
          </cell>
          <cell r="CA180">
            <v>-74516</v>
          </cell>
          <cell r="CC180">
            <v>-19711</v>
          </cell>
          <cell r="CE180">
            <v>-40004</v>
          </cell>
          <cell r="CG180">
            <v>-61485</v>
          </cell>
          <cell r="CI180">
            <v>-83004</v>
          </cell>
          <cell r="CK180">
            <v>-20242</v>
          </cell>
          <cell r="CM180">
            <v>-41339</v>
          </cell>
        </row>
        <row r="181">
          <cell r="B181" t="str">
            <v>REA</v>
          </cell>
          <cell r="D181" t="str">
            <v>Resultado actividades explotación</v>
          </cell>
          <cell r="E181">
            <v>163547</v>
          </cell>
          <cell r="G181">
            <v>201969</v>
          </cell>
          <cell r="I181">
            <v>82997</v>
          </cell>
          <cell r="K181">
            <v>84117</v>
          </cell>
          <cell r="M181">
            <v>129768</v>
          </cell>
          <cell r="O181">
            <v>209003</v>
          </cell>
          <cell r="Q181">
            <v>35813</v>
          </cell>
          <cell r="S181">
            <v>101901</v>
          </cell>
          <cell r="U181">
            <v>159852</v>
          </cell>
          <cell r="W181">
            <v>166087</v>
          </cell>
          <cell r="Y181">
            <v>51010</v>
          </cell>
          <cell r="AA181">
            <v>108626</v>
          </cell>
          <cell r="AC181">
            <v>179334</v>
          </cell>
          <cell r="AE181">
            <v>236029</v>
          </cell>
          <cell r="AG181">
            <v>76523</v>
          </cell>
          <cell r="AI181">
            <v>164380</v>
          </cell>
          <cell r="AK181">
            <v>182994</v>
          </cell>
          <cell r="AM181">
            <v>184993</v>
          </cell>
          <cell r="AO181">
            <v>34169</v>
          </cell>
          <cell r="AQ181">
            <v>128593</v>
          </cell>
          <cell r="AS181">
            <v>174971</v>
          </cell>
          <cell r="AU181">
            <v>186547</v>
          </cell>
          <cell r="AW181">
            <v>28964</v>
          </cell>
          <cell r="AY181">
            <v>90744</v>
          </cell>
          <cell r="BA181">
            <v>119742</v>
          </cell>
          <cell r="BC181">
            <v>121782</v>
          </cell>
          <cell r="BE181">
            <v>327507</v>
          </cell>
          <cell r="BG181">
            <v>367746</v>
          </cell>
          <cell r="BI181">
            <v>384507</v>
          </cell>
          <cell r="BK181">
            <v>418200</v>
          </cell>
          <cell r="BM181">
            <v>116429</v>
          </cell>
          <cell r="BO181">
            <v>168212</v>
          </cell>
          <cell r="BQ181">
            <v>218245</v>
          </cell>
          <cell r="BS181">
            <v>229215</v>
          </cell>
          <cell r="BU181">
            <v>61177</v>
          </cell>
          <cell r="BW181">
            <v>154806</v>
          </cell>
          <cell r="BY181">
            <v>252776</v>
          </cell>
          <cell r="CA181">
            <v>347484</v>
          </cell>
          <cell r="CC181">
            <v>111771</v>
          </cell>
          <cell r="CE181">
            <v>231055</v>
          </cell>
          <cell r="CG181">
            <v>315565</v>
          </cell>
          <cell r="CI181">
            <v>420132</v>
          </cell>
          <cell r="CK181">
            <v>136810</v>
          </cell>
          <cell r="CM181">
            <v>240109</v>
          </cell>
        </row>
        <row r="182">
          <cell r="B182" t="str">
            <v>R670</v>
          </cell>
          <cell r="D182" t="str">
            <v>Resultado del ejercicio</v>
          </cell>
          <cell r="E182">
            <v>63620</v>
          </cell>
          <cell r="G182">
            <v>37144</v>
          </cell>
          <cell r="I182">
            <v>10585</v>
          </cell>
          <cell r="K182">
            <v>19452</v>
          </cell>
          <cell r="M182">
            <v>39354</v>
          </cell>
          <cell r="O182">
            <v>70272</v>
          </cell>
          <cell r="Q182">
            <v>13615</v>
          </cell>
          <cell r="S182">
            <v>35393</v>
          </cell>
          <cell r="U182">
            <v>50531</v>
          </cell>
          <cell r="W182">
            <v>76137</v>
          </cell>
          <cell r="Y182">
            <v>24667</v>
          </cell>
          <cell r="AA182">
            <v>44296</v>
          </cell>
          <cell r="AC182">
            <v>67390</v>
          </cell>
          <cell r="AE182">
            <v>80058</v>
          </cell>
          <cell r="AG182">
            <v>31476</v>
          </cell>
          <cell r="AI182">
            <v>45178</v>
          </cell>
          <cell r="AK182">
            <v>70018</v>
          </cell>
          <cell r="AM182">
            <v>82252</v>
          </cell>
          <cell r="AO182">
            <v>24632</v>
          </cell>
          <cell r="AQ182">
            <v>47010</v>
          </cell>
          <cell r="AS182">
            <v>82056</v>
          </cell>
          <cell r="AU182">
            <v>92495</v>
          </cell>
          <cell r="AW182">
            <v>17261</v>
          </cell>
          <cell r="AY182">
            <v>18247</v>
          </cell>
          <cell r="BA182">
            <v>14586</v>
          </cell>
          <cell r="BC182">
            <v>23760</v>
          </cell>
          <cell r="BE182">
            <v>14033</v>
          </cell>
          <cell r="BG182">
            <v>57148</v>
          </cell>
          <cell r="BI182">
            <v>62320</v>
          </cell>
          <cell r="BK182">
            <v>62626</v>
          </cell>
          <cell r="BM182">
            <v>29491</v>
          </cell>
          <cell r="BO182">
            <v>50106</v>
          </cell>
          <cell r="BQ182">
            <v>78862</v>
          </cell>
          <cell r="BS182">
            <v>80001</v>
          </cell>
          <cell r="BU182">
            <v>24039</v>
          </cell>
          <cell r="BW182">
            <v>59688</v>
          </cell>
          <cell r="BY182">
            <v>93271</v>
          </cell>
          <cell r="CA182">
            <v>126947</v>
          </cell>
          <cell r="CC182">
            <v>86731</v>
          </cell>
          <cell r="CE182">
            <v>174132</v>
          </cell>
          <cell r="CG182">
            <v>245973</v>
          </cell>
          <cell r="CI182">
            <v>326260</v>
          </cell>
          <cell r="CK182">
            <v>90902</v>
          </cell>
          <cell r="CM182">
            <v>177623</v>
          </cell>
        </row>
        <row r="184">
          <cell r="D184" t="str">
            <v>Margen intereses</v>
          </cell>
          <cell r="E184">
            <v>-472</v>
          </cell>
          <cell r="G184">
            <v>-137</v>
          </cell>
          <cell r="I184">
            <v>-6</v>
          </cell>
          <cell r="K184">
            <v>-11</v>
          </cell>
          <cell r="M184">
            <v>-10</v>
          </cell>
          <cell r="O184">
            <v>-11</v>
          </cell>
          <cell r="Q184">
            <v>0</v>
          </cell>
          <cell r="S184">
            <v>0</v>
          </cell>
          <cell r="U184">
            <v>0</v>
          </cell>
          <cell r="W184">
            <v>0</v>
          </cell>
          <cell r="Y184">
            <v>0</v>
          </cell>
          <cell r="AA184">
            <v>0</v>
          </cell>
          <cell r="AC184">
            <v>0</v>
          </cell>
          <cell r="AE184">
            <v>0</v>
          </cell>
          <cell r="AG184">
            <v>0</v>
          </cell>
          <cell r="AI184">
            <v>0</v>
          </cell>
          <cell r="AK184">
            <v>0</v>
          </cell>
          <cell r="AM184">
            <v>0</v>
          </cell>
          <cell r="AO184">
            <v>0</v>
          </cell>
          <cell r="AQ184">
            <v>0</v>
          </cell>
          <cell r="AS184">
            <v>0</v>
          </cell>
          <cell r="AU184">
            <v>0</v>
          </cell>
          <cell r="AW184">
            <v>0</v>
          </cell>
          <cell r="AY184">
            <v>-1</v>
          </cell>
          <cell r="BA184">
            <v>0</v>
          </cell>
          <cell r="BC184">
            <v>0</v>
          </cell>
          <cell r="BE184">
            <v>0</v>
          </cell>
          <cell r="BG184">
            <v>0</v>
          </cell>
          <cell r="BI184">
            <v>0</v>
          </cell>
          <cell r="BK184">
            <v>0</v>
          </cell>
          <cell r="BM184">
            <v>0</v>
          </cell>
          <cell r="BO184">
            <v>0</v>
          </cell>
          <cell r="BQ184">
            <v>0</v>
          </cell>
          <cell r="BS184">
            <v>0</v>
          </cell>
          <cell r="BU184">
            <v>0</v>
          </cell>
          <cell r="BW184">
            <v>0</v>
          </cell>
          <cell r="BY184">
            <v>0</v>
          </cell>
          <cell r="CA184">
            <v>-1</v>
          </cell>
          <cell r="CC184">
            <v>0</v>
          </cell>
          <cell r="CE184">
            <v>0</v>
          </cell>
          <cell r="CG184">
            <v>0</v>
          </cell>
          <cell r="CI184">
            <v>0</v>
          </cell>
          <cell r="CK184">
            <v>0</v>
          </cell>
          <cell r="CM184">
            <v>0</v>
          </cell>
        </row>
        <row r="185">
          <cell r="D185" t="str">
            <v>Comisiones</v>
          </cell>
          <cell r="E185">
            <v>13</v>
          </cell>
          <cell r="G185">
            <v>4</v>
          </cell>
          <cell r="I185">
            <v>-875</v>
          </cell>
          <cell r="K185">
            <v>0</v>
          </cell>
          <cell r="M185">
            <v>-2</v>
          </cell>
          <cell r="O185">
            <v>-5</v>
          </cell>
          <cell r="Q185">
            <v>0</v>
          </cell>
          <cell r="S185">
            <v>1</v>
          </cell>
          <cell r="U185">
            <v>-1</v>
          </cell>
          <cell r="W185">
            <v>-1</v>
          </cell>
          <cell r="Y185">
            <v>0</v>
          </cell>
          <cell r="AA185">
            <v>0</v>
          </cell>
          <cell r="AC185">
            <v>0</v>
          </cell>
          <cell r="AE185">
            <v>0</v>
          </cell>
          <cell r="AG185">
            <v>0</v>
          </cell>
          <cell r="AI185">
            <v>-1</v>
          </cell>
          <cell r="AK185">
            <v>-1</v>
          </cell>
          <cell r="AM185">
            <v>0</v>
          </cell>
          <cell r="AO185">
            <v>0</v>
          </cell>
          <cell r="AQ185">
            <v>0</v>
          </cell>
          <cell r="AS185">
            <v>-1</v>
          </cell>
          <cell r="AU185">
            <v>-1</v>
          </cell>
          <cell r="AW185">
            <v>0</v>
          </cell>
          <cell r="AY185">
            <v>0</v>
          </cell>
          <cell r="BA185">
            <v>0</v>
          </cell>
          <cell r="BC185">
            <v>0</v>
          </cell>
          <cell r="BE185">
            <v>0</v>
          </cell>
          <cell r="BG185">
            <v>0</v>
          </cell>
          <cell r="BI185">
            <v>0</v>
          </cell>
          <cell r="BK185">
            <v>0</v>
          </cell>
          <cell r="BM185">
            <v>0</v>
          </cell>
          <cell r="BO185">
            <v>0</v>
          </cell>
          <cell r="BQ185">
            <v>0</v>
          </cell>
          <cell r="BS185">
            <v>0</v>
          </cell>
          <cell r="BU185">
            <v>0</v>
          </cell>
          <cell r="BW185">
            <v>0</v>
          </cell>
          <cell r="BY185">
            <v>0</v>
          </cell>
          <cell r="CA185">
            <v>0</v>
          </cell>
          <cell r="CC185">
            <v>0</v>
          </cell>
          <cell r="CE185">
            <v>1</v>
          </cell>
          <cell r="CG185">
            <v>0</v>
          </cell>
          <cell r="CI185">
            <v>0</v>
          </cell>
          <cell r="CK185">
            <v>0</v>
          </cell>
          <cell r="CM185">
            <v>0</v>
          </cell>
        </row>
        <row r="186">
          <cell r="D186" t="str">
            <v>Resultados por el método de participación</v>
          </cell>
          <cell r="E186">
            <v>3147</v>
          </cell>
          <cell r="G186">
            <v>1069</v>
          </cell>
          <cell r="I186">
            <v>45</v>
          </cell>
          <cell r="K186">
            <v>138</v>
          </cell>
          <cell r="M186">
            <v>227</v>
          </cell>
          <cell r="O186">
            <v>267</v>
          </cell>
          <cell r="Q186">
            <v>5</v>
          </cell>
          <cell r="S186">
            <v>-44</v>
          </cell>
          <cell r="U186">
            <v>-16</v>
          </cell>
          <cell r="W186">
            <v>-14</v>
          </cell>
          <cell r="Y186">
            <v>1</v>
          </cell>
          <cell r="AA186">
            <v>2261</v>
          </cell>
          <cell r="AC186">
            <v>2261</v>
          </cell>
          <cell r="AE186">
            <v>2261</v>
          </cell>
          <cell r="AG186">
            <v>0</v>
          </cell>
          <cell r="AI186">
            <v>0</v>
          </cell>
          <cell r="AK186">
            <v>0</v>
          </cell>
          <cell r="AM186">
            <v>0</v>
          </cell>
          <cell r="AO186">
            <v>0</v>
          </cell>
          <cell r="AQ186">
            <v>0</v>
          </cell>
          <cell r="AS186">
            <v>0</v>
          </cell>
          <cell r="AU186">
            <v>1</v>
          </cell>
          <cell r="AW186">
            <v>0</v>
          </cell>
          <cell r="AY186">
            <v>0</v>
          </cell>
          <cell r="BA186">
            <v>0</v>
          </cell>
          <cell r="BC186">
            <v>0</v>
          </cell>
          <cell r="BE186">
            <v>0</v>
          </cell>
          <cell r="BG186">
            <v>0</v>
          </cell>
          <cell r="BI186">
            <v>0</v>
          </cell>
          <cell r="BK186">
            <v>0</v>
          </cell>
          <cell r="BM186">
            <v>0</v>
          </cell>
          <cell r="BO186">
            <v>-1831</v>
          </cell>
          <cell r="BQ186">
            <v>0</v>
          </cell>
          <cell r="BS186">
            <v>-4263</v>
          </cell>
          <cell r="BU186">
            <v>0</v>
          </cell>
          <cell r="BW186">
            <v>0</v>
          </cell>
          <cell r="BY186">
            <v>0</v>
          </cell>
          <cell r="CA186">
            <v>0</v>
          </cell>
          <cell r="CC186">
            <v>0</v>
          </cell>
          <cell r="CE186">
            <v>0</v>
          </cell>
          <cell r="CG186">
            <v>0</v>
          </cell>
          <cell r="CI186">
            <v>0</v>
          </cell>
          <cell r="CK186">
            <v>0</v>
          </cell>
          <cell r="CM186">
            <v>0</v>
          </cell>
        </row>
        <row r="187">
          <cell r="D187" t="str">
            <v>otros ingresos y gastos</v>
          </cell>
          <cell r="E187">
            <v>-19353</v>
          </cell>
          <cell r="G187">
            <v>8532</v>
          </cell>
          <cell r="I187">
            <v>10</v>
          </cell>
          <cell r="K187">
            <v>29</v>
          </cell>
          <cell r="M187">
            <v>28</v>
          </cell>
          <cell r="O187">
            <v>30</v>
          </cell>
          <cell r="Q187">
            <v>0</v>
          </cell>
          <cell r="S187">
            <v>87</v>
          </cell>
          <cell r="U187">
            <v>87</v>
          </cell>
          <cell r="W187">
            <v>88</v>
          </cell>
          <cell r="Y187">
            <v>0</v>
          </cell>
          <cell r="AA187">
            <v>0</v>
          </cell>
          <cell r="AC187">
            <v>0</v>
          </cell>
          <cell r="AE187">
            <v>0</v>
          </cell>
          <cell r="AG187">
            <v>0</v>
          </cell>
          <cell r="AI187">
            <v>0</v>
          </cell>
          <cell r="AK187">
            <v>0</v>
          </cell>
          <cell r="AM187">
            <v>0</v>
          </cell>
          <cell r="AO187">
            <v>0</v>
          </cell>
          <cell r="AQ187">
            <v>0</v>
          </cell>
          <cell r="AS187">
            <v>0</v>
          </cell>
          <cell r="AU187">
            <v>0</v>
          </cell>
          <cell r="AW187">
            <v>0</v>
          </cell>
          <cell r="AY187">
            <v>0</v>
          </cell>
          <cell r="BA187">
            <v>0</v>
          </cell>
          <cell r="BC187">
            <v>0</v>
          </cell>
          <cell r="BE187">
            <v>0</v>
          </cell>
          <cell r="BG187">
            <v>0</v>
          </cell>
          <cell r="BI187">
            <v>0</v>
          </cell>
          <cell r="BK187">
            <v>-1</v>
          </cell>
          <cell r="BM187">
            <v>0</v>
          </cell>
          <cell r="BO187">
            <v>1</v>
          </cell>
          <cell r="BQ187">
            <v>0</v>
          </cell>
          <cell r="BS187">
            <v>1</v>
          </cell>
          <cell r="BU187">
            <v>0</v>
          </cell>
          <cell r="BW187">
            <v>-1</v>
          </cell>
          <cell r="BY187">
            <v>0</v>
          </cell>
          <cell r="CA187">
            <v>0</v>
          </cell>
          <cell r="CC187">
            <v>0</v>
          </cell>
          <cell r="CE187">
            <v>0</v>
          </cell>
          <cell r="CG187">
            <v>0</v>
          </cell>
          <cell r="CI187">
            <v>0</v>
          </cell>
          <cell r="CK187">
            <v>0</v>
          </cell>
          <cell r="CM187">
            <v>-1</v>
          </cell>
        </row>
        <row r="188">
          <cell r="D188" t="str">
            <v>Ganancias/Pérdidas al dar de baja en cuentas activos no financieros</v>
          </cell>
          <cell r="E188">
            <v>-4881</v>
          </cell>
          <cell r="G188">
            <v>-2342</v>
          </cell>
          <cell r="I188">
            <v>0</v>
          </cell>
          <cell r="K188">
            <v>-55</v>
          </cell>
          <cell r="M188">
            <v>-136</v>
          </cell>
          <cell r="O188">
            <v>-137</v>
          </cell>
          <cell r="Q188">
            <v>0</v>
          </cell>
          <cell r="S188">
            <v>8</v>
          </cell>
          <cell r="U188">
            <v>5</v>
          </cell>
          <cell r="W188">
            <v>5</v>
          </cell>
          <cell r="Y188">
            <v>0</v>
          </cell>
          <cell r="AA188">
            <v>-2261</v>
          </cell>
          <cell r="AC188">
            <v>-2261</v>
          </cell>
          <cell r="AE188">
            <v>-2261</v>
          </cell>
          <cell r="AG188">
            <v>0</v>
          </cell>
          <cell r="AI188">
            <v>0</v>
          </cell>
          <cell r="AK188">
            <v>0</v>
          </cell>
          <cell r="AM188">
            <v>0</v>
          </cell>
          <cell r="AO188">
            <v>0</v>
          </cell>
          <cell r="AQ188">
            <v>0</v>
          </cell>
          <cell r="AS188">
            <v>0</v>
          </cell>
          <cell r="AU188">
            <v>-1</v>
          </cell>
          <cell r="AW188">
            <v>0</v>
          </cell>
          <cell r="AY188">
            <v>0</v>
          </cell>
          <cell r="BA188">
            <v>0</v>
          </cell>
          <cell r="BC188">
            <v>0</v>
          </cell>
          <cell r="BE188">
            <v>0</v>
          </cell>
          <cell r="BG188">
            <v>0</v>
          </cell>
          <cell r="BI188">
            <v>0</v>
          </cell>
          <cell r="BK188">
            <v>0</v>
          </cell>
          <cell r="BM188">
            <v>0</v>
          </cell>
          <cell r="BO188">
            <v>0</v>
          </cell>
          <cell r="BQ188">
            <v>0</v>
          </cell>
          <cell r="BS188">
            <v>0</v>
          </cell>
          <cell r="BU188">
            <v>0</v>
          </cell>
          <cell r="BW188">
            <v>0</v>
          </cell>
          <cell r="BY188">
            <v>0</v>
          </cell>
          <cell r="CA188">
            <v>12230</v>
          </cell>
          <cell r="CC188">
            <v>0</v>
          </cell>
          <cell r="CE188">
            <v>0</v>
          </cell>
          <cell r="CG188">
            <v>0</v>
          </cell>
          <cell r="CI188">
            <v>0</v>
          </cell>
          <cell r="CK188">
            <v>0</v>
          </cell>
          <cell r="CM188">
            <v>0</v>
          </cell>
        </row>
        <row r="189">
          <cell r="D189" t="str">
            <v>Margen Bruto</v>
          </cell>
          <cell r="E189">
            <v>-21546</v>
          </cell>
          <cell r="G189">
            <v>7125</v>
          </cell>
          <cell r="I189">
            <v>-40</v>
          </cell>
          <cell r="K189">
            <v>-1744</v>
          </cell>
          <cell r="M189">
            <v>-3557</v>
          </cell>
          <cell r="O189">
            <v>-5106</v>
          </cell>
          <cell r="Q189">
            <v>8506</v>
          </cell>
          <cell r="S189">
            <v>10394</v>
          </cell>
          <cell r="U189">
            <v>5396</v>
          </cell>
          <cell r="W189">
            <v>6703</v>
          </cell>
          <cell r="Y189">
            <v>-1089</v>
          </cell>
          <cell r="AA189">
            <v>2261</v>
          </cell>
          <cell r="AC189">
            <v>2260</v>
          </cell>
          <cell r="AE189">
            <v>2262</v>
          </cell>
          <cell r="AG189">
            <v>0</v>
          </cell>
          <cell r="AI189">
            <v>-1</v>
          </cell>
          <cell r="AK189">
            <v>-1</v>
          </cell>
          <cell r="AM189">
            <v>-1</v>
          </cell>
          <cell r="AO189">
            <v>0</v>
          </cell>
          <cell r="AQ189">
            <v>0</v>
          </cell>
          <cell r="AS189">
            <v>-1</v>
          </cell>
          <cell r="AU189">
            <v>0</v>
          </cell>
          <cell r="AW189">
            <v>0</v>
          </cell>
          <cell r="AY189">
            <v>0</v>
          </cell>
          <cell r="BA189">
            <v>0</v>
          </cell>
          <cell r="BC189">
            <v>0</v>
          </cell>
          <cell r="BE189">
            <v>0</v>
          </cell>
          <cell r="BG189">
            <v>0</v>
          </cell>
          <cell r="BI189">
            <v>0</v>
          </cell>
          <cell r="BK189">
            <v>0</v>
          </cell>
          <cell r="BM189">
            <v>0</v>
          </cell>
          <cell r="BO189">
            <v>-1831</v>
          </cell>
          <cell r="BQ189">
            <v>0</v>
          </cell>
          <cell r="BS189">
            <v>-4263</v>
          </cell>
          <cell r="BU189">
            <v>0</v>
          </cell>
          <cell r="BW189">
            <v>0</v>
          </cell>
          <cell r="BY189">
            <v>0</v>
          </cell>
          <cell r="CA189">
            <v>0</v>
          </cell>
          <cell r="CC189">
            <v>0</v>
          </cell>
          <cell r="CE189">
            <v>0</v>
          </cell>
          <cell r="CG189">
            <v>0</v>
          </cell>
          <cell r="CI189">
            <v>0</v>
          </cell>
          <cell r="CK189">
            <v>0</v>
          </cell>
          <cell r="CM189">
            <v>0</v>
          </cell>
        </row>
        <row r="190">
          <cell r="D190" t="str">
            <v>Gastos de explotación</v>
          </cell>
          <cell r="E190">
            <v>-4851</v>
          </cell>
          <cell r="G190">
            <v>-4342</v>
          </cell>
          <cell r="I190">
            <v>-63</v>
          </cell>
          <cell r="K190">
            <v>-127</v>
          </cell>
          <cell r="M190">
            <v>-136</v>
          </cell>
          <cell r="O190">
            <v>-302</v>
          </cell>
          <cell r="Q190">
            <v>-5</v>
          </cell>
          <cell r="S190">
            <v>-29</v>
          </cell>
          <cell r="U190">
            <v>-69</v>
          </cell>
          <cell r="W190">
            <v>-71</v>
          </cell>
          <cell r="Y190">
            <v>-1</v>
          </cell>
          <cell r="AA190">
            <v>1</v>
          </cell>
          <cell r="AC190">
            <v>1</v>
          </cell>
          <cell r="AE190">
            <v>0</v>
          </cell>
          <cell r="AG190">
            <v>0</v>
          </cell>
          <cell r="AI190">
            <v>0</v>
          </cell>
          <cell r="AK190">
            <v>0</v>
          </cell>
          <cell r="AM190">
            <v>-1</v>
          </cell>
          <cell r="AO190">
            <v>0</v>
          </cell>
          <cell r="AQ190">
            <v>0</v>
          </cell>
          <cell r="AS190">
            <v>0</v>
          </cell>
          <cell r="AU190">
            <v>1</v>
          </cell>
          <cell r="AW190">
            <v>0</v>
          </cell>
          <cell r="AY190">
            <v>1</v>
          </cell>
          <cell r="BA190">
            <v>0</v>
          </cell>
          <cell r="BC190">
            <v>0</v>
          </cell>
          <cell r="BE190">
            <v>0</v>
          </cell>
          <cell r="BG190">
            <v>0</v>
          </cell>
          <cell r="BI190">
            <v>0</v>
          </cell>
          <cell r="BK190">
            <v>0</v>
          </cell>
          <cell r="BM190">
            <v>0</v>
          </cell>
          <cell r="BO190">
            <v>0</v>
          </cell>
          <cell r="BQ190">
            <v>0</v>
          </cell>
          <cell r="BS190">
            <v>0</v>
          </cell>
          <cell r="BU190">
            <v>0</v>
          </cell>
          <cell r="BW190">
            <v>0</v>
          </cell>
          <cell r="BY190">
            <v>0</v>
          </cell>
          <cell r="CA190">
            <v>0</v>
          </cell>
          <cell r="CC190">
            <v>0</v>
          </cell>
          <cell r="CE190">
            <v>0</v>
          </cell>
          <cell r="CG190">
            <v>0</v>
          </cell>
          <cell r="CI190">
            <v>-1</v>
          </cell>
          <cell r="CK190">
            <v>0</v>
          </cell>
          <cell r="CM190">
            <v>0</v>
          </cell>
        </row>
        <row r="191">
          <cell r="E191">
            <v>-3092</v>
          </cell>
          <cell r="G191">
            <v>-2666</v>
          </cell>
          <cell r="I191">
            <v>0</v>
          </cell>
          <cell r="K191">
            <v>0</v>
          </cell>
          <cell r="M191">
            <v>0</v>
          </cell>
          <cell r="O191">
            <v>0</v>
          </cell>
          <cell r="Q191">
            <v>0</v>
          </cell>
          <cell r="S191">
            <v>0</v>
          </cell>
          <cell r="U191">
            <v>0</v>
          </cell>
          <cell r="W191">
            <v>0</v>
          </cell>
          <cell r="Y191">
            <v>0</v>
          </cell>
          <cell r="AA191">
            <v>0</v>
          </cell>
          <cell r="AC191">
            <v>0</v>
          </cell>
          <cell r="AE191">
            <v>0</v>
          </cell>
          <cell r="AG191">
            <v>0</v>
          </cell>
          <cell r="AI191">
            <v>0</v>
          </cell>
          <cell r="AK191">
            <v>0</v>
          </cell>
          <cell r="AM191">
            <v>-1</v>
          </cell>
          <cell r="AO191">
            <v>0</v>
          </cell>
          <cell r="AQ191">
            <v>0</v>
          </cell>
          <cell r="AS191">
            <v>0</v>
          </cell>
          <cell r="AU191">
            <v>1</v>
          </cell>
          <cell r="AW191">
            <v>0</v>
          </cell>
          <cell r="AY191">
            <v>0</v>
          </cell>
          <cell r="BA191">
            <v>0</v>
          </cell>
          <cell r="BC191">
            <v>0</v>
          </cell>
          <cell r="BE191">
            <v>0</v>
          </cell>
          <cell r="BG191">
            <v>0</v>
          </cell>
          <cell r="BI191">
            <v>0</v>
          </cell>
          <cell r="BK191">
            <v>0</v>
          </cell>
          <cell r="BM191">
            <v>0</v>
          </cell>
          <cell r="BO191">
            <v>0</v>
          </cell>
          <cell r="BQ191">
            <v>0</v>
          </cell>
          <cell r="BS191">
            <v>0</v>
          </cell>
          <cell r="BU191">
            <v>0</v>
          </cell>
          <cell r="BW191">
            <v>0</v>
          </cell>
          <cell r="BY191">
            <v>0</v>
          </cell>
          <cell r="CA191">
            <v>0</v>
          </cell>
          <cell r="CC191">
            <v>0</v>
          </cell>
          <cell r="CE191">
            <v>0</v>
          </cell>
          <cell r="CG191">
            <v>0</v>
          </cell>
          <cell r="CI191">
            <v>0</v>
          </cell>
          <cell r="CK191">
            <v>0</v>
          </cell>
          <cell r="CM191">
            <v>0</v>
          </cell>
        </row>
        <row r="192">
          <cell r="E192">
            <v>-669</v>
          </cell>
          <cell r="G192">
            <v>-798</v>
          </cell>
          <cell r="I192">
            <v>-47</v>
          </cell>
          <cell r="K192">
            <v>-96</v>
          </cell>
          <cell r="M192">
            <v>-105</v>
          </cell>
          <cell r="O192">
            <v>-270</v>
          </cell>
          <cell r="Q192">
            <v>-5</v>
          </cell>
          <cell r="S192">
            <v>-29</v>
          </cell>
          <cell r="U192">
            <v>-69</v>
          </cell>
          <cell r="W192">
            <v>-71</v>
          </cell>
          <cell r="Y192">
            <v>-1</v>
          </cell>
          <cell r="AA192">
            <v>0</v>
          </cell>
          <cell r="AC192">
            <v>0</v>
          </cell>
          <cell r="AE192">
            <v>0</v>
          </cell>
          <cell r="AG192">
            <v>0</v>
          </cell>
          <cell r="AI192">
            <v>0</v>
          </cell>
          <cell r="AK192">
            <v>0</v>
          </cell>
          <cell r="AM192">
            <v>0</v>
          </cell>
          <cell r="AO192">
            <v>0</v>
          </cell>
          <cell r="AQ192">
            <v>0</v>
          </cell>
          <cell r="AS192">
            <v>0</v>
          </cell>
          <cell r="AU192">
            <v>0</v>
          </cell>
          <cell r="AW192">
            <v>0</v>
          </cell>
          <cell r="AY192">
            <v>0</v>
          </cell>
          <cell r="BA192">
            <v>0</v>
          </cell>
          <cell r="BC192">
            <v>0</v>
          </cell>
          <cell r="BE192">
            <v>0</v>
          </cell>
          <cell r="BG192">
            <v>0</v>
          </cell>
          <cell r="BI192">
            <v>0</v>
          </cell>
          <cell r="BK192">
            <v>1</v>
          </cell>
          <cell r="BM192">
            <v>0</v>
          </cell>
          <cell r="BO192">
            <v>-1</v>
          </cell>
          <cell r="BQ192">
            <v>0</v>
          </cell>
          <cell r="BS192">
            <v>-1</v>
          </cell>
          <cell r="BU192">
            <v>0</v>
          </cell>
          <cell r="BW192">
            <v>0</v>
          </cell>
          <cell r="BY192">
            <v>0</v>
          </cell>
          <cell r="CA192">
            <v>0</v>
          </cell>
          <cell r="CC192">
            <v>0</v>
          </cell>
          <cell r="CE192">
            <v>1</v>
          </cell>
          <cell r="CG192">
            <v>0</v>
          </cell>
          <cell r="CI192">
            <v>-1</v>
          </cell>
          <cell r="CK192">
            <v>0</v>
          </cell>
          <cell r="CM192">
            <v>0</v>
          </cell>
        </row>
        <row r="193">
          <cell r="E193">
            <v>-1090</v>
          </cell>
          <cell r="G193">
            <v>-878</v>
          </cell>
          <cell r="I193">
            <v>-16</v>
          </cell>
          <cell r="K193">
            <v>-31</v>
          </cell>
          <cell r="M193">
            <v>-31</v>
          </cell>
          <cell r="O193">
            <v>-32</v>
          </cell>
          <cell r="Q193">
            <v>0</v>
          </cell>
          <cell r="S193">
            <v>0</v>
          </cell>
          <cell r="U193">
            <v>0</v>
          </cell>
          <cell r="W193">
            <v>0</v>
          </cell>
          <cell r="Y193">
            <v>0</v>
          </cell>
          <cell r="AA193">
            <v>0</v>
          </cell>
          <cell r="AC193">
            <v>0</v>
          </cell>
          <cell r="AE193">
            <v>0</v>
          </cell>
          <cell r="AG193">
            <v>0</v>
          </cell>
          <cell r="AI193">
            <v>0</v>
          </cell>
          <cell r="AK193">
            <v>0</v>
          </cell>
          <cell r="AM193">
            <v>0</v>
          </cell>
          <cell r="AO193">
            <v>0</v>
          </cell>
          <cell r="AQ193">
            <v>0</v>
          </cell>
          <cell r="AS193">
            <v>0</v>
          </cell>
          <cell r="AU193">
            <v>0</v>
          </cell>
          <cell r="AW193">
            <v>0</v>
          </cell>
          <cell r="AY193">
            <v>0</v>
          </cell>
          <cell r="BA193">
            <v>0</v>
          </cell>
          <cell r="BC193">
            <v>0</v>
          </cell>
          <cell r="BE193">
            <v>0</v>
          </cell>
          <cell r="BG193">
            <v>0</v>
          </cell>
          <cell r="BI193">
            <v>0</v>
          </cell>
          <cell r="BK193">
            <v>0</v>
          </cell>
          <cell r="BM193">
            <v>0</v>
          </cell>
          <cell r="BO193">
            <v>0</v>
          </cell>
          <cell r="BQ193">
            <v>0</v>
          </cell>
          <cell r="BS193">
            <v>0</v>
          </cell>
          <cell r="BU193">
            <v>0</v>
          </cell>
          <cell r="BW193">
            <v>0</v>
          </cell>
          <cell r="BY193">
            <v>0</v>
          </cell>
          <cell r="CA193">
            <v>0</v>
          </cell>
          <cell r="CC193">
            <v>0</v>
          </cell>
          <cell r="CE193">
            <v>0</v>
          </cell>
          <cell r="CG193">
            <v>0</v>
          </cell>
          <cell r="CI193">
            <v>0</v>
          </cell>
          <cell r="CK193">
            <v>0</v>
          </cell>
          <cell r="CM193">
            <v>0</v>
          </cell>
        </row>
        <row r="194">
          <cell r="D194" t="str">
            <v>Resultado actividades explotación</v>
          </cell>
          <cell r="E194">
            <v>-17167</v>
          </cell>
          <cell r="G194">
            <v>1652</v>
          </cell>
          <cell r="I194">
            <v>-104</v>
          </cell>
          <cell r="K194">
            <v>-1871</v>
          </cell>
          <cell r="M194">
            <v>-3693</v>
          </cell>
          <cell r="O194">
            <v>-4537</v>
          </cell>
          <cell r="Q194">
            <v>8499</v>
          </cell>
          <cell r="S194">
            <v>10363</v>
          </cell>
          <cell r="U194">
            <v>5325</v>
          </cell>
          <cell r="W194">
            <v>6629</v>
          </cell>
          <cell r="Y194">
            <v>-1091</v>
          </cell>
          <cell r="AA194">
            <v>2262</v>
          </cell>
          <cell r="AC194">
            <v>2260</v>
          </cell>
          <cell r="AE194">
            <v>2262</v>
          </cell>
          <cell r="AG194">
            <v>-9999</v>
          </cell>
          <cell r="AI194">
            <v>-1</v>
          </cell>
          <cell r="AK194">
            <v>-1</v>
          </cell>
          <cell r="AM194">
            <v>-3</v>
          </cell>
          <cell r="AO194">
            <v>0</v>
          </cell>
          <cell r="AQ194">
            <v>0</v>
          </cell>
          <cell r="AS194">
            <v>-1</v>
          </cell>
          <cell r="AU194">
            <v>0</v>
          </cell>
          <cell r="AW194">
            <v>0</v>
          </cell>
          <cell r="AY194">
            <v>0</v>
          </cell>
          <cell r="BA194">
            <v>-1</v>
          </cell>
          <cell r="BC194">
            <v>0</v>
          </cell>
          <cell r="BE194">
            <v>0</v>
          </cell>
          <cell r="BG194">
            <v>0</v>
          </cell>
          <cell r="BI194">
            <v>0</v>
          </cell>
          <cell r="BK194">
            <v>0</v>
          </cell>
          <cell r="BM194">
            <v>0</v>
          </cell>
          <cell r="BO194">
            <v>-1831</v>
          </cell>
          <cell r="BQ194">
            <v>0</v>
          </cell>
          <cell r="BS194">
            <v>-4263</v>
          </cell>
          <cell r="BU194">
            <v>0</v>
          </cell>
          <cell r="BW194">
            <v>0</v>
          </cell>
          <cell r="BY194">
            <v>0</v>
          </cell>
          <cell r="CA194">
            <v>0</v>
          </cell>
          <cell r="CC194">
            <v>0</v>
          </cell>
          <cell r="CE194">
            <v>0</v>
          </cell>
          <cell r="CG194">
            <v>0</v>
          </cell>
          <cell r="CI194">
            <v>0</v>
          </cell>
          <cell r="CK194">
            <v>0</v>
          </cell>
          <cell r="CM194">
            <v>0</v>
          </cell>
        </row>
        <row r="195">
          <cell r="D195" t="str">
            <v>Resultado del ejercicio entidad dominante</v>
          </cell>
          <cell r="E195">
            <v>-11917</v>
          </cell>
          <cell r="G195">
            <v>0</v>
          </cell>
          <cell r="I195">
            <v>-874</v>
          </cell>
          <cell r="K195">
            <v>0</v>
          </cell>
          <cell r="M195">
            <v>0</v>
          </cell>
          <cell r="O195">
            <v>0</v>
          </cell>
          <cell r="Q195">
            <v>0</v>
          </cell>
          <cell r="S195">
            <v>0</v>
          </cell>
          <cell r="U195">
            <v>0</v>
          </cell>
          <cell r="W195">
            <v>0</v>
          </cell>
          <cell r="Y195">
            <v>0</v>
          </cell>
          <cell r="AA195">
            <v>0</v>
          </cell>
          <cell r="AC195">
            <v>0</v>
          </cell>
          <cell r="AE195">
            <v>0</v>
          </cell>
          <cell r="AG195">
            <v>0</v>
          </cell>
          <cell r="AI195">
            <v>0</v>
          </cell>
          <cell r="AK195">
            <v>0</v>
          </cell>
          <cell r="AM195">
            <v>0</v>
          </cell>
          <cell r="AO195">
            <v>0</v>
          </cell>
          <cell r="AQ195">
            <v>0</v>
          </cell>
          <cell r="AS195">
            <v>0</v>
          </cell>
          <cell r="AU195">
            <v>0</v>
          </cell>
          <cell r="AW195">
            <v>0</v>
          </cell>
          <cell r="AY195">
            <v>0</v>
          </cell>
          <cell r="BA195">
            <v>0</v>
          </cell>
          <cell r="BC195">
            <v>0</v>
          </cell>
          <cell r="BE195">
            <v>0</v>
          </cell>
          <cell r="BG195">
            <v>0</v>
          </cell>
          <cell r="BI195">
            <v>0</v>
          </cell>
          <cell r="BK195">
            <v>0</v>
          </cell>
          <cell r="BM195">
            <v>0</v>
          </cell>
          <cell r="BO195">
            <v>-1831</v>
          </cell>
          <cell r="BQ195">
            <v>0</v>
          </cell>
          <cell r="BS195">
            <v>-4264</v>
          </cell>
          <cell r="BU195">
            <v>0</v>
          </cell>
          <cell r="BW195">
            <v>0</v>
          </cell>
          <cell r="BY195">
            <v>0</v>
          </cell>
          <cell r="CA195">
            <v>0</v>
          </cell>
          <cell r="CC195">
            <v>0</v>
          </cell>
          <cell r="CE195">
            <v>0</v>
          </cell>
          <cell r="CG195">
            <v>0</v>
          </cell>
          <cell r="CI195">
            <v>0</v>
          </cell>
          <cell r="CK195">
            <v>0</v>
          </cell>
          <cell r="CM195">
            <v>0</v>
          </cell>
        </row>
        <row r="200">
          <cell r="D200" t="str">
            <v>IMPORTE NETO DE LA CIFRA DE NEGOCIOS</v>
          </cell>
        </row>
        <row r="202">
          <cell r="D202" t="str">
            <v>(miles de euros)</v>
          </cell>
        </row>
        <row r="203">
          <cell r="D203" t="str">
            <v>Datos consolidados públicos (PC02)</v>
          </cell>
        </row>
        <row r="204">
          <cell r="B204" t="str">
            <v>0001</v>
          </cell>
          <cell r="D204" t="str">
            <v>Intereses y rendimientos asimilados</v>
          </cell>
          <cell r="AE204">
            <v>670865</v>
          </cell>
          <cell r="AG204">
            <v>181150</v>
          </cell>
          <cell r="AI204">
            <v>357638</v>
          </cell>
          <cell r="AK204">
            <v>530258</v>
          </cell>
          <cell r="AM204">
            <v>708691</v>
          </cell>
          <cell r="AO204">
            <v>176289</v>
          </cell>
          <cell r="AQ204">
            <v>350557</v>
          </cell>
          <cell r="AS204">
            <v>522691</v>
          </cell>
          <cell r="AU204">
            <v>704293</v>
          </cell>
          <cell r="AW204">
            <v>172376</v>
          </cell>
          <cell r="AY204">
            <v>347082.46500000003</v>
          </cell>
          <cell r="BA204">
            <v>522747.185</v>
          </cell>
          <cell r="BC204">
            <v>703362.02500000002</v>
          </cell>
          <cell r="BE204">
            <v>212050.86300000001</v>
          </cell>
          <cell r="BG204">
            <v>403273.62</v>
          </cell>
          <cell r="BI204">
            <v>585676.76199999999</v>
          </cell>
          <cell r="BK204">
            <v>763357.38</v>
          </cell>
          <cell r="BM204">
            <v>190779.321</v>
          </cell>
          <cell r="BO204">
            <v>382555.54200000002</v>
          </cell>
          <cell r="BQ204">
            <v>574007.51399999997</v>
          </cell>
          <cell r="BS204">
            <v>844776.93200000003</v>
          </cell>
          <cell r="BU204">
            <v>348541.408</v>
          </cell>
          <cell r="BW204">
            <v>798428.67</v>
          </cell>
          <cell r="BY204">
            <v>1336450.463</v>
          </cell>
          <cell r="CA204">
            <v>1876214.32</v>
          </cell>
          <cell r="CC204">
            <v>560661.18999999994</v>
          </cell>
          <cell r="CE204">
            <v>1119745</v>
          </cell>
          <cell r="CG204">
            <v>1682733.94</v>
          </cell>
          <cell r="CI204">
            <v>2212585.63</v>
          </cell>
          <cell r="CK204">
            <v>489762.94</v>
          </cell>
          <cell r="CM204">
            <v>947883.06</v>
          </cell>
        </row>
        <row r="205">
          <cell r="B205" t="str">
            <v>0016</v>
          </cell>
          <cell r="D205" t="str">
            <v>Ingresos por dividendos</v>
          </cell>
          <cell r="AE205">
            <v>7919</v>
          </cell>
          <cell r="AG205">
            <v>243</v>
          </cell>
          <cell r="AI205">
            <v>2654</v>
          </cell>
          <cell r="AK205">
            <v>5392</v>
          </cell>
          <cell r="AM205">
            <v>6622</v>
          </cell>
          <cell r="AO205">
            <v>500</v>
          </cell>
          <cell r="AQ205">
            <v>3139</v>
          </cell>
          <cell r="AS205">
            <v>6097</v>
          </cell>
          <cell r="AU205">
            <v>8705</v>
          </cell>
          <cell r="AW205">
            <v>855</v>
          </cell>
          <cell r="AY205">
            <v>2814.8240000000001</v>
          </cell>
          <cell r="BA205">
            <v>5922.06</v>
          </cell>
          <cell r="BC205">
            <v>8877.7849999999999</v>
          </cell>
          <cell r="BE205">
            <v>463.11</v>
          </cell>
          <cell r="BG205">
            <v>1005.112</v>
          </cell>
          <cell r="BI205">
            <v>2670.174</v>
          </cell>
          <cell r="BK205">
            <v>3924.88</v>
          </cell>
          <cell r="BM205">
            <v>856.44100000000003</v>
          </cell>
          <cell r="BO205">
            <v>2188.3679999999999</v>
          </cell>
          <cell r="BQ205">
            <v>3117.893</v>
          </cell>
          <cell r="BS205">
            <v>3778.4470000000001</v>
          </cell>
          <cell r="BU205">
            <v>912.13</v>
          </cell>
          <cell r="BW205">
            <v>2074.9459999999999</v>
          </cell>
          <cell r="BY205">
            <v>3492.0309999999999</v>
          </cell>
          <cell r="CA205">
            <v>4723.8900000000003</v>
          </cell>
          <cell r="CC205">
            <v>923.41</v>
          </cell>
          <cell r="CE205">
            <v>2735</v>
          </cell>
          <cell r="CG205">
            <v>4093.52</v>
          </cell>
          <cell r="CI205">
            <v>5488.2</v>
          </cell>
          <cell r="CK205">
            <v>2125.38</v>
          </cell>
          <cell r="CM205">
            <v>4216.28</v>
          </cell>
        </row>
        <row r="206">
          <cell r="B206" t="str">
            <v>0165</v>
          </cell>
          <cell r="D206" t="str">
            <v>Resultados de entidades valoradas por el método de la participación</v>
          </cell>
          <cell r="AE206">
            <v>23101</v>
          </cell>
          <cell r="AG206">
            <v>6959</v>
          </cell>
          <cell r="AI206">
            <v>13595</v>
          </cell>
          <cell r="AK206">
            <v>21469</v>
          </cell>
          <cell r="AM206">
            <v>30983</v>
          </cell>
          <cell r="AO206">
            <v>8804</v>
          </cell>
          <cell r="AQ206">
            <v>17366</v>
          </cell>
          <cell r="AS206">
            <v>23922</v>
          </cell>
          <cell r="AU206">
            <v>38435</v>
          </cell>
          <cell r="AW206">
            <v>6937</v>
          </cell>
          <cell r="AY206">
            <v>17554.559000000001</v>
          </cell>
          <cell r="BA206">
            <v>25451.010999999999</v>
          </cell>
          <cell r="BC206">
            <v>34839.031999999999</v>
          </cell>
          <cell r="BE206">
            <v>10444.175999999999</v>
          </cell>
          <cell r="BG206">
            <v>22018.754000000001</v>
          </cell>
          <cell r="BI206">
            <v>32178.273000000001</v>
          </cell>
          <cell r="BK206">
            <v>44473.722000000002</v>
          </cell>
          <cell r="BM206">
            <v>13358.492</v>
          </cell>
          <cell r="BO206">
            <v>21481.359</v>
          </cell>
          <cell r="BQ206">
            <v>35793.561999999998</v>
          </cell>
          <cell r="BS206">
            <v>42929.381000000001</v>
          </cell>
          <cell r="BU206">
            <v>12546.861000000001</v>
          </cell>
          <cell r="BW206">
            <v>24439.311000000002</v>
          </cell>
          <cell r="BY206">
            <v>34965.690999999999</v>
          </cell>
          <cell r="CA206">
            <v>45422.92</v>
          </cell>
          <cell r="CC206">
            <v>9677.0499999999993</v>
          </cell>
          <cell r="CE206">
            <v>21851</v>
          </cell>
          <cell r="CG206">
            <v>32317.93</v>
          </cell>
          <cell r="CI206">
            <v>44213.4</v>
          </cell>
          <cell r="CK206">
            <v>10721.58</v>
          </cell>
          <cell r="CM206">
            <v>21152.79</v>
          </cell>
        </row>
        <row r="207">
          <cell r="B207" t="str">
            <v>0020</v>
          </cell>
          <cell r="D207" t="str">
            <v>Comisiones percibidas</v>
          </cell>
          <cell r="AE207">
            <v>290339</v>
          </cell>
          <cell r="AG207">
            <v>70117</v>
          </cell>
          <cell r="AI207">
            <v>143288</v>
          </cell>
          <cell r="AK207">
            <v>212500</v>
          </cell>
          <cell r="AM207">
            <v>286152</v>
          </cell>
          <cell r="AO207">
            <v>67409</v>
          </cell>
          <cell r="AQ207">
            <v>136334</v>
          </cell>
          <cell r="AS207">
            <v>205005</v>
          </cell>
          <cell r="AU207">
            <v>275453</v>
          </cell>
          <cell r="AW207">
            <v>69966</v>
          </cell>
          <cell r="AY207">
            <v>128479.62300000001</v>
          </cell>
          <cell r="BA207">
            <v>193152.16200000001</v>
          </cell>
          <cell r="BC207">
            <v>259615.777</v>
          </cell>
          <cell r="BE207">
            <v>63469.285000000003</v>
          </cell>
          <cell r="BG207">
            <v>127917.01</v>
          </cell>
          <cell r="BI207">
            <v>196274.84400000001</v>
          </cell>
          <cell r="BK207">
            <v>268534.02799999999</v>
          </cell>
          <cell r="BM207">
            <v>78258.986000000004</v>
          </cell>
          <cell r="BO207">
            <v>158535.5</v>
          </cell>
          <cell r="BQ207">
            <v>234175.715</v>
          </cell>
          <cell r="BS207">
            <v>313950.23100000003</v>
          </cell>
          <cell r="BU207">
            <v>81762.845000000001</v>
          </cell>
          <cell r="BW207">
            <v>159406.55300000001</v>
          </cell>
          <cell r="BY207">
            <v>238124.75700000001</v>
          </cell>
          <cell r="CA207">
            <v>321123.84999999998</v>
          </cell>
          <cell r="CC207">
            <v>77753.66</v>
          </cell>
          <cell r="CE207">
            <v>170284</v>
          </cell>
          <cell r="CG207">
            <v>261657.53</v>
          </cell>
          <cell r="CI207">
            <v>352881.46</v>
          </cell>
          <cell r="CK207">
            <v>95975.79</v>
          </cell>
          <cell r="CM207">
            <v>189788.84</v>
          </cell>
        </row>
        <row r="209">
          <cell r="B209" t="str">
            <v>rof</v>
          </cell>
          <cell r="D209" t="str">
            <v>Beneficios netos procedentes de operaciones financieras</v>
          </cell>
          <cell r="AE209">
            <v>153768.27299999999</v>
          </cell>
          <cell r="AG209">
            <v>38353</v>
          </cell>
          <cell r="AI209">
            <v>86027</v>
          </cell>
          <cell r="AK209">
            <v>85892</v>
          </cell>
          <cell r="AM209">
            <v>78983</v>
          </cell>
          <cell r="AO209">
            <v>26712</v>
          </cell>
          <cell r="AQ209">
            <v>242721</v>
          </cell>
          <cell r="AS209">
            <v>296262</v>
          </cell>
          <cell r="AU209">
            <v>295677</v>
          </cell>
          <cell r="AW209">
            <v>16669</v>
          </cell>
          <cell r="AY209">
            <v>196709.72500000001</v>
          </cell>
          <cell r="BA209">
            <v>205934.54199999999</v>
          </cell>
          <cell r="BC209">
            <v>215541.663</v>
          </cell>
          <cell r="BE209">
            <v>461075.304</v>
          </cell>
          <cell r="BG209">
            <v>470405.31199999998</v>
          </cell>
          <cell r="BI209">
            <v>466810.53399999999</v>
          </cell>
          <cell r="BK209">
            <v>466568.592</v>
          </cell>
          <cell r="BM209">
            <v>120207.95299999999</v>
          </cell>
          <cell r="BO209">
            <v>120089.45600000001</v>
          </cell>
          <cell r="BQ209">
            <v>130951.359</v>
          </cell>
          <cell r="BS209">
            <v>101919.212</v>
          </cell>
          <cell r="BU209">
            <v>3402.0419999999999</v>
          </cell>
          <cell r="BW209">
            <v>-3210.37</v>
          </cell>
          <cell r="BY209">
            <v>-5234.5659999999998</v>
          </cell>
          <cell r="CA209">
            <v>-1738.41</v>
          </cell>
          <cell r="CC209">
            <v>4377.92</v>
          </cell>
          <cell r="CE209">
            <v>4117</v>
          </cell>
          <cell r="CG209">
            <v>4281.24</v>
          </cell>
          <cell r="CI209">
            <v>-15105.55</v>
          </cell>
          <cell r="CK209">
            <v>3600.3</v>
          </cell>
          <cell r="CM209">
            <v>-5648.44</v>
          </cell>
        </row>
        <row r="210">
          <cell r="B210" t="str">
            <v>0036</v>
          </cell>
          <cell r="D210" t="str">
            <v>Otros resultados de explotación</v>
          </cell>
          <cell r="AE210">
            <v>40535</v>
          </cell>
          <cell r="AG210">
            <v>7322</v>
          </cell>
          <cell r="AI210">
            <v>15944</v>
          </cell>
          <cell r="AK210">
            <v>24480</v>
          </cell>
          <cell r="AM210">
            <v>34157</v>
          </cell>
          <cell r="AO210">
            <v>7036</v>
          </cell>
          <cell r="AQ210">
            <v>15677</v>
          </cell>
          <cell r="AS210">
            <v>22692</v>
          </cell>
          <cell r="AU210">
            <v>33242</v>
          </cell>
          <cell r="AW210">
            <v>13691</v>
          </cell>
          <cell r="AY210">
            <v>19481.357</v>
          </cell>
          <cell r="BA210">
            <v>26751.062000000002</v>
          </cell>
          <cell r="BC210">
            <v>35897.813999999998</v>
          </cell>
          <cell r="BE210">
            <v>7169.7250000000004</v>
          </cell>
          <cell r="BG210">
            <v>17604.263999999999</v>
          </cell>
          <cell r="BI210">
            <v>25139.412</v>
          </cell>
          <cell r="BK210">
            <v>37364.987999999998</v>
          </cell>
          <cell r="BM210">
            <v>14092.68</v>
          </cell>
          <cell r="BO210">
            <v>22371.3</v>
          </cell>
          <cell r="BQ210">
            <v>30155.734</v>
          </cell>
          <cell r="BS210">
            <v>39117.171000000002</v>
          </cell>
          <cell r="BU210">
            <v>9152.0390000000007</v>
          </cell>
          <cell r="BW210">
            <v>20659.638999999999</v>
          </cell>
          <cell r="BY210">
            <v>27891.901999999998</v>
          </cell>
          <cell r="CA210">
            <v>38440.86</v>
          </cell>
          <cell r="CC210">
            <v>7274.6</v>
          </cell>
          <cell r="CE210">
            <v>15486</v>
          </cell>
          <cell r="CG210">
            <v>23334.78</v>
          </cell>
          <cell r="CI210">
            <v>33124.449999999997</v>
          </cell>
          <cell r="CK210">
            <v>12147.49</v>
          </cell>
          <cell r="CM210">
            <v>21458.93</v>
          </cell>
        </row>
        <row r="212">
          <cell r="D212" t="str">
            <v>Importe neto cifra de negocios</v>
          </cell>
          <cell r="AE212">
            <v>1186527.273</v>
          </cell>
          <cell r="AG212">
            <v>304144</v>
          </cell>
          <cell r="AI212">
            <v>619146</v>
          </cell>
          <cell r="AK212">
            <v>879991</v>
          </cell>
          <cell r="AM212">
            <v>1145588</v>
          </cell>
          <cell r="AO212">
            <v>286750</v>
          </cell>
          <cell r="AQ212">
            <v>765794</v>
          </cell>
          <cell r="AS212">
            <v>1076669</v>
          </cell>
          <cell r="AU212">
            <v>1355805</v>
          </cell>
          <cell r="AW212">
            <v>280494</v>
          </cell>
          <cell r="AY212">
            <v>712122.55299999996</v>
          </cell>
          <cell r="BA212">
            <v>979958.022</v>
          </cell>
          <cell r="BC212">
            <v>1258134.0959999999</v>
          </cell>
          <cell r="BE212">
            <v>754672.46299999999</v>
          </cell>
          <cell r="BG212">
            <v>1042224.072</v>
          </cell>
          <cell r="BI212">
            <v>1308749.9990000001</v>
          </cell>
          <cell r="BK212">
            <v>1584223.59</v>
          </cell>
          <cell r="BM212">
            <v>417553.87300000002</v>
          </cell>
          <cell r="BO212">
            <v>707221.52500000002</v>
          </cell>
          <cell r="BQ212">
            <v>1008201.777</v>
          </cell>
          <cell r="BS212">
            <v>1346471.3740000001</v>
          </cell>
          <cell r="BU212">
            <v>456317.32500000001</v>
          </cell>
          <cell r="BW212">
            <v>1001798.749</v>
          </cell>
          <cell r="BY212">
            <v>1635690.2779999999</v>
          </cell>
          <cell r="CA212">
            <v>2284187.4300000002</v>
          </cell>
          <cell r="CC212">
            <v>660667.82999999996</v>
          </cell>
          <cell r="CE212">
            <v>1334218</v>
          </cell>
          <cell r="CG212">
            <v>2008418.94</v>
          </cell>
          <cell r="CI212">
            <v>2633187.59</v>
          </cell>
          <cell r="CK212">
            <v>614333.48</v>
          </cell>
          <cell r="CM212">
            <v>1178851.46</v>
          </cell>
        </row>
        <row r="215">
          <cell r="AE215">
            <v>0.23200000000000001</v>
          </cell>
          <cell r="AG215">
            <v>0</v>
          </cell>
          <cell r="AI215">
            <v>0</v>
          </cell>
          <cell r="AK215">
            <v>0</v>
          </cell>
          <cell r="AM215">
            <v>0</v>
          </cell>
          <cell r="AO215">
            <v>0</v>
          </cell>
          <cell r="AQ215">
            <v>0</v>
          </cell>
          <cell r="AS215">
            <v>0</v>
          </cell>
          <cell r="AU215">
            <v>0</v>
          </cell>
          <cell r="AW215">
            <v>0</v>
          </cell>
          <cell r="AY215">
            <v>0</v>
          </cell>
          <cell r="BA215">
            <v>0</v>
          </cell>
          <cell r="BC215">
            <v>0</v>
          </cell>
          <cell r="BE215">
            <v>0</v>
          </cell>
          <cell r="BG215">
            <v>0</v>
          </cell>
          <cell r="BI215">
            <v>0</v>
          </cell>
          <cell r="BK215">
            <v>0</v>
          </cell>
          <cell r="BM215">
            <v>0</v>
          </cell>
          <cell r="BO215">
            <v>0</v>
          </cell>
          <cell r="BQ215">
            <v>0</v>
          </cell>
          <cell r="BS215">
            <v>0</v>
          </cell>
          <cell r="BU215">
            <v>0</v>
          </cell>
          <cell r="BW215">
            <v>0</v>
          </cell>
          <cell r="BY215">
            <v>0</v>
          </cell>
          <cell r="CA215">
            <v>0</v>
          </cell>
          <cell r="CC215">
            <v>0</v>
          </cell>
          <cell r="CE215">
            <v>0</v>
          </cell>
          <cell r="CG215">
            <v>0</v>
          </cell>
          <cell r="CI215">
            <v>0</v>
          </cell>
          <cell r="CK215">
            <v>0</v>
          </cell>
          <cell r="CM215">
            <v>0</v>
          </cell>
        </row>
        <row r="216">
          <cell r="AE216">
            <v>-0.48599999999999999</v>
          </cell>
          <cell r="AG216">
            <v>0</v>
          </cell>
          <cell r="AI216">
            <v>0</v>
          </cell>
          <cell r="AK216">
            <v>0</v>
          </cell>
          <cell r="AM216">
            <v>0</v>
          </cell>
          <cell r="AO216">
            <v>0</v>
          </cell>
          <cell r="AQ216">
            <v>0</v>
          </cell>
          <cell r="AS216">
            <v>0</v>
          </cell>
          <cell r="AU216">
            <v>0</v>
          </cell>
          <cell r="AW216">
            <v>0</v>
          </cell>
          <cell r="AY216">
            <v>0</v>
          </cell>
          <cell r="BA216">
            <v>0</v>
          </cell>
          <cell r="BC216">
            <v>0</v>
          </cell>
          <cell r="BE216">
            <v>0</v>
          </cell>
          <cell r="BG216">
            <v>0</v>
          </cell>
          <cell r="BI216">
            <v>0</v>
          </cell>
          <cell r="BK216">
            <v>0</v>
          </cell>
          <cell r="BM216">
            <v>0</v>
          </cell>
          <cell r="BO216">
            <v>0</v>
          </cell>
          <cell r="BQ216">
            <v>0</v>
          </cell>
          <cell r="BS216">
            <v>0</v>
          </cell>
          <cell r="BU216">
            <v>0</v>
          </cell>
          <cell r="BW216">
            <v>0</v>
          </cell>
          <cell r="BY216">
            <v>0</v>
          </cell>
          <cell r="CA216">
            <v>0</v>
          </cell>
          <cell r="CC216">
            <v>0</v>
          </cell>
          <cell r="CE216">
            <v>0</v>
          </cell>
          <cell r="CG216">
            <v>0</v>
          </cell>
          <cell r="CI216">
            <v>0</v>
          </cell>
          <cell r="CK216">
            <v>0</v>
          </cell>
          <cell r="CM216">
            <v>0</v>
          </cell>
        </row>
        <row r="217">
          <cell r="AE217">
            <v>0.29599999999999999</v>
          </cell>
          <cell r="AG217">
            <v>0</v>
          </cell>
          <cell r="AI217">
            <v>0</v>
          </cell>
          <cell r="AK217">
            <v>0</v>
          </cell>
          <cell r="AM217">
            <v>0</v>
          </cell>
          <cell r="AO217">
            <v>0</v>
          </cell>
          <cell r="AQ217">
            <v>0</v>
          </cell>
          <cell r="AS217">
            <v>0</v>
          </cell>
          <cell r="AU217">
            <v>0</v>
          </cell>
          <cell r="AW217">
            <v>0</v>
          </cell>
          <cell r="AY217">
            <v>0</v>
          </cell>
          <cell r="BA217">
            <v>0</v>
          </cell>
          <cell r="BC217">
            <v>0</v>
          </cell>
          <cell r="BE217">
            <v>0</v>
          </cell>
          <cell r="BG217">
            <v>0</v>
          </cell>
          <cell r="BI217">
            <v>0</v>
          </cell>
          <cell r="BK217">
            <v>0</v>
          </cell>
          <cell r="BM217">
            <v>0</v>
          </cell>
          <cell r="BO217">
            <v>0</v>
          </cell>
          <cell r="BQ217">
            <v>0</v>
          </cell>
          <cell r="BS217">
            <v>0</v>
          </cell>
          <cell r="BU217">
            <v>0</v>
          </cell>
          <cell r="BW217">
            <v>0</v>
          </cell>
          <cell r="BY217">
            <v>0</v>
          </cell>
          <cell r="CA217">
            <v>0</v>
          </cell>
          <cell r="CC217">
            <v>0</v>
          </cell>
          <cell r="CE217">
            <v>0</v>
          </cell>
          <cell r="CG217">
            <v>0</v>
          </cell>
          <cell r="CI217">
            <v>0</v>
          </cell>
          <cell r="CK217">
            <v>0</v>
          </cell>
          <cell r="CM217">
            <v>0</v>
          </cell>
        </row>
        <row r="218">
          <cell r="AE218">
            <v>0</v>
          </cell>
          <cell r="AG218">
            <v>0</v>
          </cell>
          <cell r="AI218">
            <v>0</v>
          </cell>
          <cell r="AK218">
            <v>0</v>
          </cell>
          <cell r="AM218">
            <v>0</v>
          </cell>
          <cell r="AO218">
            <v>0</v>
          </cell>
          <cell r="AQ218">
            <v>0</v>
          </cell>
          <cell r="AS218">
            <v>0</v>
          </cell>
          <cell r="AU218">
            <v>0</v>
          </cell>
          <cell r="AW218">
            <v>0</v>
          </cell>
          <cell r="AY218">
            <v>0</v>
          </cell>
          <cell r="BA218">
            <v>0</v>
          </cell>
          <cell r="BC218">
            <v>0</v>
          </cell>
          <cell r="BE218">
            <v>0</v>
          </cell>
          <cell r="BG218">
            <v>0</v>
          </cell>
          <cell r="BI218">
            <v>0</v>
          </cell>
          <cell r="BK218">
            <v>0</v>
          </cell>
          <cell r="BM218">
            <v>0</v>
          </cell>
          <cell r="BO218">
            <v>0</v>
          </cell>
          <cell r="BQ218">
            <v>0</v>
          </cell>
          <cell r="BS218">
            <v>0</v>
          </cell>
          <cell r="BU218">
            <v>0</v>
          </cell>
          <cell r="BW218">
            <v>0</v>
          </cell>
          <cell r="BY218">
            <v>0</v>
          </cell>
          <cell r="CA218">
            <v>0</v>
          </cell>
          <cell r="CC218">
            <v>0</v>
          </cell>
          <cell r="CE218">
            <v>0</v>
          </cell>
          <cell r="CG218">
            <v>0</v>
          </cell>
          <cell r="CI218">
            <v>0</v>
          </cell>
          <cell r="CK218">
            <v>0</v>
          </cell>
          <cell r="CM218">
            <v>0</v>
          </cell>
        </row>
        <row r="219">
          <cell r="AE219">
            <v>-1E-3</v>
          </cell>
          <cell r="AG219">
            <v>0</v>
          </cell>
          <cell r="AI219">
            <v>0</v>
          </cell>
          <cell r="AK219">
            <v>0</v>
          </cell>
          <cell r="AM219">
            <v>0</v>
          </cell>
          <cell r="AO219">
            <v>0</v>
          </cell>
          <cell r="AQ219">
            <v>0</v>
          </cell>
          <cell r="AS219">
            <v>0</v>
          </cell>
          <cell r="AU219">
            <v>0</v>
          </cell>
          <cell r="AW219">
            <v>0</v>
          </cell>
          <cell r="AY219">
            <v>0</v>
          </cell>
          <cell r="BA219">
            <v>0</v>
          </cell>
          <cell r="BC219">
            <v>0</v>
          </cell>
          <cell r="BE219">
            <v>0</v>
          </cell>
          <cell r="BG219">
            <v>0</v>
          </cell>
          <cell r="BI219">
            <v>0</v>
          </cell>
          <cell r="BK219">
            <v>0</v>
          </cell>
          <cell r="BM219">
            <v>0</v>
          </cell>
          <cell r="BO219">
            <v>0</v>
          </cell>
          <cell r="BQ219">
            <v>0</v>
          </cell>
          <cell r="BS219">
            <v>0</v>
          </cell>
          <cell r="BU219">
            <v>0</v>
          </cell>
          <cell r="BW219">
            <v>0</v>
          </cell>
          <cell r="BY219">
            <v>0</v>
          </cell>
          <cell r="CA219">
            <v>0</v>
          </cell>
          <cell r="CC219">
            <v>0</v>
          </cell>
          <cell r="CE219">
            <v>0</v>
          </cell>
          <cell r="CG219">
            <v>0</v>
          </cell>
          <cell r="CI219">
            <v>0</v>
          </cell>
          <cell r="CK219">
            <v>0</v>
          </cell>
          <cell r="CM219">
            <v>0</v>
          </cell>
        </row>
        <row r="220">
          <cell r="AE220">
            <v>0.245</v>
          </cell>
          <cell r="AG220">
            <v>0</v>
          </cell>
          <cell r="AI220">
            <v>0</v>
          </cell>
          <cell r="AK220">
            <v>0</v>
          </cell>
          <cell r="AM220">
            <v>0</v>
          </cell>
          <cell r="AO220">
            <v>0</v>
          </cell>
          <cell r="AQ220">
            <v>0</v>
          </cell>
          <cell r="AS220">
            <v>0</v>
          </cell>
          <cell r="AU220">
            <v>0</v>
          </cell>
          <cell r="AW220">
            <v>0</v>
          </cell>
          <cell r="AY220">
            <v>0</v>
          </cell>
          <cell r="BA220">
            <v>0</v>
          </cell>
          <cell r="BC220">
            <v>0</v>
          </cell>
          <cell r="BE220">
            <v>0</v>
          </cell>
          <cell r="BG220">
            <v>0</v>
          </cell>
          <cell r="BI220">
            <v>0</v>
          </cell>
          <cell r="BK220">
            <v>0</v>
          </cell>
          <cell r="BM220">
            <v>0</v>
          </cell>
          <cell r="BO220">
            <v>0</v>
          </cell>
          <cell r="BQ220">
            <v>0</v>
          </cell>
          <cell r="BS220">
            <v>-0.2</v>
          </cell>
          <cell r="BU220">
            <v>0</v>
          </cell>
          <cell r="BW220">
            <v>0</v>
          </cell>
          <cell r="BY220">
            <v>0</v>
          </cell>
          <cell r="CA220">
            <v>0</v>
          </cell>
          <cell r="CC220">
            <v>0</v>
          </cell>
          <cell r="CE220">
            <v>0</v>
          </cell>
          <cell r="CG220">
            <v>0</v>
          </cell>
          <cell r="CI220">
            <v>0</v>
          </cell>
          <cell r="CK220">
            <v>0</v>
          </cell>
          <cell r="CM220">
            <v>0</v>
          </cell>
        </row>
        <row r="224">
          <cell r="B224" t="str">
            <v>rnc</v>
          </cell>
          <cell r="D224" t="str">
            <v>Resultado de negocios conjuntos</v>
          </cell>
          <cell r="BS224">
            <v>132497</v>
          </cell>
          <cell r="BU224">
            <v>34728</v>
          </cell>
          <cell r="BW224">
            <v>68665</v>
          </cell>
          <cell r="BY224">
            <v>100154</v>
          </cell>
          <cell r="CA224">
            <v>134327</v>
          </cell>
          <cell r="CC224">
            <v>34615</v>
          </cell>
          <cell r="CE224">
            <v>77641</v>
          </cell>
          <cell r="CG224">
            <v>115988</v>
          </cell>
          <cell r="CI224">
            <v>156765</v>
          </cell>
          <cell r="CK224">
            <v>43738</v>
          </cell>
          <cell r="CM224">
            <v>21144</v>
          </cell>
          <cell r="CS224">
            <v>21144</v>
          </cell>
          <cell r="CT224">
            <v>6.9999999999999999E-4</v>
          </cell>
          <cell r="CU224">
            <v>77641</v>
          </cell>
          <cell r="CV224">
            <v>43738</v>
          </cell>
          <cell r="CW224">
            <v>68665</v>
          </cell>
          <cell r="CX224">
            <v>-56497</v>
          </cell>
          <cell r="CY224">
            <v>-0.72799999999999998</v>
          </cell>
        </row>
        <row r="225">
          <cell r="B225" t="str">
            <v>0165</v>
          </cell>
          <cell r="D225" t="str">
            <v>Resultado entidades valoradas por método de la participación</v>
          </cell>
          <cell r="BS225">
            <v>42930</v>
          </cell>
          <cell r="BU225">
            <v>12547</v>
          </cell>
          <cell r="BW225">
            <v>24439</v>
          </cell>
          <cell r="BY225">
            <v>34966</v>
          </cell>
          <cell r="CA225">
            <v>45423</v>
          </cell>
          <cell r="CC225">
            <v>9677</v>
          </cell>
          <cell r="CE225">
            <v>21851</v>
          </cell>
          <cell r="CG225">
            <v>32318</v>
          </cell>
          <cell r="CI225">
            <v>44213</v>
          </cell>
          <cell r="CK225">
            <v>10722</v>
          </cell>
          <cell r="CM225">
            <v>21153</v>
          </cell>
        </row>
        <row r="226">
          <cell r="B226" t="str">
            <v>comdsint</v>
          </cell>
          <cell r="D226" t="str">
            <v>Comisiones Desintermediación</v>
          </cell>
          <cell r="BS226">
            <v>89567</v>
          </cell>
          <cell r="BU226">
            <v>22181</v>
          </cell>
          <cell r="BW226">
            <v>44226</v>
          </cell>
          <cell r="BY226">
            <v>65188</v>
          </cell>
          <cell r="CA226">
            <v>88904</v>
          </cell>
          <cell r="CC226">
            <v>24938</v>
          </cell>
          <cell r="CE226">
            <v>55790</v>
          </cell>
          <cell r="CG226">
            <v>83670</v>
          </cell>
          <cell r="CI226">
            <v>112552</v>
          </cell>
          <cell r="CK226">
            <v>33016</v>
          </cell>
          <cell r="CM226">
            <v>-9</v>
          </cell>
          <cell r="CS226">
            <v>-9</v>
          </cell>
          <cell r="CT226">
            <v>0</v>
          </cell>
          <cell r="CU226">
            <v>55790</v>
          </cell>
          <cell r="CV226">
            <v>33016</v>
          </cell>
          <cell r="CW226">
            <v>44226</v>
          </cell>
          <cell r="CX226">
            <v>-55799</v>
          </cell>
          <cell r="CY226">
            <v>-1</v>
          </cell>
        </row>
        <row r="227">
          <cell r="B227" t="str">
            <v>SEGUROS Y PENSIONES</v>
          </cell>
          <cell r="D227" t="str">
            <v>Comisiones de Seguros</v>
          </cell>
          <cell r="BS227">
            <v>55477</v>
          </cell>
          <cell r="BU227">
            <v>15157</v>
          </cell>
          <cell r="BW227">
            <v>29868</v>
          </cell>
          <cell r="BY227">
            <v>43267</v>
          </cell>
          <cell r="CA227">
            <v>57699</v>
          </cell>
          <cell r="CC227">
            <v>16511</v>
          </cell>
          <cell r="CE227">
            <v>38585</v>
          </cell>
          <cell r="CG227">
            <v>56434</v>
          </cell>
          <cell r="CI227">
            <v>72967</v>
          </cell>
          <cell r="CK227">
            <v>19582</v>
          </cell>
          <cell r="CM227">
            <v>0</v>
          </cell>
        </row>
        <row r="228">
          <cell r="B228" t="str">
            <v>Cajamar Consumo</v>
          </cell>
          <cell r="D228" t="str">
            <v>Comisiones Consumo</v>
          </cell>
          <cell r="BS228">
            <v>4758</v>
          </cell>
          <cell r="BU228">
            <v>874</v>
          </cell>
          <cell r="BW228">
            <v>1790</v>
          </cell>
          <cell r="BY228">
            <v>2708</v>
          </cell>
          <cell r="CA228">
            <v>5289</v>
          </cell>
          <cell r="CC228">
            <v>1318</v>
          </cell>
          <cell r="CE228">
            <v>2612</v>
          </cell>
          <cell r="CG228">
            <v>4703</v>
          </cell>
          <cell r="CI228">
            <v>8474</v>
          </cell>
          <cell r="CK228">
            <v>1533</v>
          </cell>
          <cell r="CM228">
            <v>0</v>
          </cell>
        </row>
        <row r="229">
          <cell r="B229" t="str">
            <v>Fondos de Inversión</v>
          </cell>
          <cell r="D229" t="str">
            <v>Comisiones Fondos de Inversiones y discrecional cartera</v>
          </cell>
          <cell r="BS229">
            <v>29332</v>
          </cell>
          <cell r="BU229">
            <v>6150</v>
          </cell>
          <cell r="BW229">
            <v>12568</v>
          </cell>
          <cell r="BY229">
            <v>19213</v>
          </cell>
          <cell r="CA229">
            <v>25916</v>
          </cell>
          <cell r="CC229">
            <v>7109</v>
          </cell>
          <cell r="CE229">
            <v>14593</v>
          </cell>
          <cell r="CG229">
            <v>22533</v>
          </cell>
          <cell r="CI229">
            <v>31111</v>
          </cell>
          <cell r="CK229">
            <v>11901</v>
          </cell>
          <cell r="CM229">
            <v>-9</v>
          </cell>
        </row>
        <row r="232">
          <cell r="B232" t="str">
            <v>MBA</v>
          </cell>
          <cell r="D232" t="str">
            <v>Margen Básico</v>
          </cell>
          <cell r="BS232">
            <v>883788</v>
          </cell>
          <cell r="BU232">
            <v>256758</v>
          </cell>
          <cell r="BW232">
            <v>561290</v>
          </cell>
          <cell r="BY232">
            <v>906102</v>
          </cell>
          <cell r="CA232">
            <v>1247305</v>
          </cell>
          <cell r="CC232">
            <v>348563</v>
          </cell>
          <cell r="CE232">
            <v>709303</v>
          </cell>
          <cell r="CG232">
            <v>1073818</v>
          </cell>
          <cell r="CI232">
            <v>1412712</v>
          </cell>
          <cell r="CK232">
            <v>326684</v>
          </cell>
          <cell r="CM232">
            <v>710801</v>
          </cell>
          <cell r="CS232">
            <v>710801</v>
          </cell>
          <cell r="CT232">
            <v>2.2700000000000001E-2</v>
          </cell>
          <cell r="CU232">
            <v>709303</v>
          </cell>
          <cell r="CV232">
            <v>326684</v>
          </cell>
          <cell r="CW232">
            <v>561290</v>
          </cell>
          <cell r="CX232">
            <v>1498</v>
          </cell>
          <cell r="CY232">
            <v>2E-3</v>
          </cell>
        </row>
        <row r="233">
          <cell r="B233" t="str">
            <v>Mi</v>
          </cell>
          <cell r="D233" t="str">
            <v>Margen de Intereses</v>
          </cell>
          <cell r="BS233">
            <v>702878</v>
          </cell>
          <cell r="BU233">
            <v>207951</v>
          </cell>
          <cell r="BW233">
            <v>469174</v>
          </cell>
          <cell r="BY233">
            <v>768735</v>
          </cell>
          <cell r="CA233">
            <v>1063571</v>
          </cell>
          <cell r="CC233">
            <v>305265</v>
          </cell>
          <cell r="CE233">
            <v>613977</v>
          </cell>
          <cell r="CG233">
            <v>925622</v>
          </cell>
          <cell r="CI233">
            <v>1215302</v>
          </cell>
          <cell r="CK233">
            <v>274108</v>
          </cell>
          <cell r="CM233">
            <v>540654</v>
          </cell>
          <cell r="CS233">
            <v>540654</v>
          </cell>
          <cell r="CT233">
            <v>1.72E-2</v>
          </cell>
          <cell r="CU233">
            <v>613977</v>
          </cell>
          <cell r="CV233">
            <v>274108</v>
          </cell>
          <cell r="CW233">
            <v>469174</v>
          </cell>
          <cell r="CX233">
            <v>-73323</v>
          </cell>
          <cell r="CY233">
            <v>-0.11899999999999999</v>
          </cell>
        </row>
        <row r="234">
          <cell r="B234" t="str">
            <v>Comsin</v>
          </cell>
          <cell r="D234" t="str">
            <v>Comisiones Productos y servicios</v>
          </cell>
          <cell r="BS234">
            <v>180910</v>
          </cell>
          <cell r="BU234">
            <v>48807</v>
          </cell>
          <cell r="BW234">
            <v>92116</v>
          </cell>
          <cell r="BY234">
            <v>137367</v>
          </cell>
          <cell r="CA234">
            <v>183734</v>
          </cell>
          <cell r="CC234">
            <v>43298</v>
          </cell>
          <cell r="CE234">
            <v>95326</v>
          </cell>
          <cell r="CG234">
            <v>148196</v>
          </cell>
          <cell r="CI234">
            <v>197410</v>
          </cell>
          <cell r="CK234">
            <v>52576</v>
          </cell>
          <cell r="CM234">
            <v>170147</v>
          </cell>
          <cell r="CS234">
            <v>170147</v>
          </cell>
          <cell r="CT234">
            <v>5.4000000000000003E-3</v>
          </cell>
          <cell r="CU234">
            <v>95326</v>
          </cell>
          <cell r="CV234">
            <v>52576</v>
          </cell>
          <cell r="CW234">
            <v>92116</v>
          </cell>
          <cell r="CX234">
            <v>74821</v>
          </cell>
          <cell r="CY234">
            <v>0.78500000000000003</v>
          </cell>
        </row>
        <row r="235">
          <cell r="B235" t="str">
            <v>RestoMB</v>
          </cell>
          <cell r="D235" t="str">
            <v>Resto</v>
          </cell>
          <cell r="BS235">
            <v>53600</v>
          </cell>
          <cell r="BU235">
            <v>-10090</v>
          </cell>
          <cell r="BW235">
            <v>-23025</v>
          </cell>
          <cell r="BY235">
            <v>-37574</v>
          </cell>
          <cell r="CA235">
            <v>-50416</v>
          </cell>
          <cell r="CC235">
            <v>2594</v>
          </cell>
          <cell r="CE235">
            <v>1967</v>
          </cell>
          <cell r="CG235">
            <v>4501</v>
          </cell>
          <cell r="CI235">
            <v>-17236</v>
          </cell>
          <cell r="CK235">
            <v>9632</v>
          </cell>
          <cell r="CM235">
            <v>1302</v>
          </cell>
          <cell r="CS235">
            <v>1302</v>
          </cell>
          <cell r="CT235">
            <v>0</v>
          </cell>
          <cell r="CU235">
            <v>1967</v>
          </cell>
          <cell r="CV235">
            <v>9632</v>
          </cell>
          <cell r="CW235">
            <v>-23025</v>
          </cell>
          <cell r="CX235">
            <v>-665</v>
          </cell>
          <cell r="CY235">
            <v>-0.33800000000000002</v>
          </cell>
        </row>
        <row r="237">
          <cell r="D237" t="str">
            <v>Comprobante comisiones + diferencias de cambio</v>
          </cell>
          <cell r="BS237">
            <v>-0.42</v>
          </cell>
          <cell r="BU237">
            <v>-0.46</v>
          </cell>
          <cell r="BW237">
            <v>0.31</v>
          </cell>
          <cell r="BY237">
            <v>0.18</v>
          </cell>
          <cell r="CA237">
            <v>0.21</v>
          </cell>
          <cell r="CC237">
            <v>-0.37</v>
          </cell>
          <cell r="CE237">
            <v>0</v>
          </cell>
          <cell r="CG237">
            <v>0.14000000000000001</v>
          </cell>
          <cell r="CI237">
            <v>0.18</v>
          </cell>
          <cell r="CK237">
            <v>-0.04</v>
          </cell>
          <cell r="CM237">
            <v>-0.43</v>
          </cell>
        </row>
      </sheetData>
      <sheetData sheetId="8"/>
      <sheetData sheetId="9">
        <row r="1">
          <cell r="L1">
            <v>42094</v>
          </cell>
        </row>
      </sheetData>
      <sheetData sheetId="10"/>
      <sheetData sheetId="11"/>
      <sheetData sheetId="12"/>
      <sheetData sheetId="13"/>
      <sheetData sheetId="14"/>
      <sheetData sheetId="15">
        <row r="2">
          <cell r="A2">
            <v>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D3" t="str">
            <v>(millones de euros)</v>
          </cell>
        </row>
      </sheetData>
      <sheetData sheetId="26"/>
      <sheetData sheetId="27"/>
      <sheetData sheetId="28">
        <row r="1">
          <cell r="A1" t="str">
            <v>0064</v>
          </cell>
        </row>
      </sheetData>
      <sheetData sheetId="29">
        <row r="1">
          <cell r="D1">
            <v>42004</v>
          </cell>
        </row>
      </sheetData>
      <sheetData sheetId="30">
        <row r="1">
          <cell r="C1">
            <v>41912</v>
          </cell>
        </row>
      </sheetData>
      <sheetData sheetId="31">
        <row r="1">
          <cell r="C1">
            <v>42094</v>
          </cell>
        </row>
      </sheetData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6BFC-054E-4AB8-95EC-6755B7AEE879}">
  <sheetPr>
    <pageSetUpPr fitToPage="1"/>
  </sheetPr>
  <dimension ref="A1"/>
  <sheetViews>
    <sheetView showGridLines="0" tabSelected="1" zoomScaleNormal="100" workbookViewId="0">
      <selection activeCell="P33" sqref="P33"/>
    </sheetView>
  </sheetViews>
  <sheetFormatPr baseColWidth="10" defaultRowHeight="13.2"/>
  <cols>
    <col min="13" max="13" width="9.44140625" customWidth="1"/>
  </cols>
  <sheetData/>
  <printOptions horizontalCentered="1"/>
  <pageMargins left="0.23622047244094491" right="0.23622047244094491" top="0.15748031496062992" bottom="0.15748031496062992" header="0" footer="0"/>
  <pageSetup paperSize="9" scale="8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2885-2B30-4D2B-BC45-3FE8621CD717}">
  <sheetPr>
    <pageSetUpPr fitToPage="1"/>
  </sheetPr>
  <dimension ref="A1:GA101"/>
  <sheetViews>
    <sheetView showGridLines="0" topLeftCell="A41" zoomScaleNormal="100" workbookViewId="0">
      <selection activeCell="E81" sqref="E81"/>
    </sheetView>
  </sheetViews>
  <sheetFormatPr baseColWidth="10" defaultColWidth="11.44140625" defaultRowHeight="13.8"/>
  <cols>
    <col min="1" max="1" width="11.5546875" style="158" bestFit="1" customWidth="1"/>
    <col min="2" max="2" width="3.44140625" style="132" customWidth="1"/>
    <col min="3" max="3" width="66.5546875" style="132" bestFit="1" customWidth="1"/>
    <col min="4" max="4" width="1.5546875" style="132" customWidth="1"/>
    <col min="5" max="5" width="10.6640625" style="176" bestFit="1" customWidth="1"/>
    <col min="6" max="6" width="1" style="135" customWidth="1"/>
    <col min="7" max="7" width="10.6640625" style="135" bestFit="1" customWidth="1"/>
    <col min="8" max="8" width="1" style="176" customWidth="1"/>
    <col min="9" max="9" width="10.6640625" style="176" bestFit="1" customWidth="1"/>
    <col min="10" max="10" width="1" style="135" customWidth="1"/>
    <col min="11" max="11" width="10.6640625" style="135" bestFit="1" customWidth="1"/>
    <col min="12" max="12" width="1" style="135" customWidth="1"/>
    <col min="13" max="13" width="10.6640625" style="176" bestFit="1" customWidth="1"/>
    <col min="14" max="14" width="1" style="135" customWidth="1"/>
    <col min="15" max="15" width="10.44140625" style="135" customWidth="1"/>
    <col min="16" max="16" width="9.88671875" style="132" bestFit="1" customWidth="1"/>
    <col min="17" max="17" width="1" style="135" customWidth="1"/>
    <col min="18" max="18" width="10.44140625" style="135" customWidth="1"/>
    <col min="19" max="19" width="8.5546875" style="132" customWidth="1"/>
    <col min="20" max="21" width="11.44140625" style="132" customWidth="1"/>
    <col min="22" max="27" width="10.6640625" style="176" bestFit="1" customWidth="1"/>
    <col min="28" max="28" width="11.44140625" style="132"/>
    <col min="29" max="29" width="17.33203125" style="132" bestFit="1" customWidth="1"/>
    <col min="30" max="30" width="11.5546875" style="132" bestFit="1" customWidth="1"/>
    <col min="31" max="16384" width="11.44140625" style="132"/>
  </cols>
  <sheetData>
    <row r="1" spans="1:183">
      <c r="E1" s="134">
        <f>'[1]Datos significativos'!$E$1</f>
        <v>45838</v>
      </c>
      <c r="G1" s="134">
        <f>DATE(YEAR(E1),MONTH(E1)-2,1)-1</f>
        <v>45747</v>
      </c>
      <c r="I1" s="134">
        <f>DATE(YEAR(G1),MONTH(G1)-2,1)-1</f>
        <v>45657</v>
      </c>
      <c r="K1" s="134">
        <f>DATE(YEAR(I1),MONTH(I1)-2,1)-1</f>
        <v>45565</v>
      </c>
      <c r="M1" s="134">
        <f>DATE(YEAR(K1),MONTH(K1)-2,1)-1</f>
        <v>45473</v>
      </c>
      <c r="V1" s="134">
        <f>E1</f>
        <v>45838</v>
      </c>
      <c r="W1" s="134">
        <f>DATE(YEAR(V1),MONTH(V1)-2,1)-1</f>
        <v>45747</v>
      </c>
      <c r="X1" s="134">
        <f t="shared" ref="X1:AA1" si="0">DATE(YEAR(W1),MONTH(W1)-2,1)-1</f>
        <v>45657</v>
      </c>
      <c r="Y1" s="134">
        <f t="shared" si="0"/>
        <v>45565</v>
      </c>
      <c r="Z1" s="134">
        <f t="shared" si="0"/>
        <v>45473</v>
      </c>
      <c r="AA1" s="134">
        <f t="shared" si="0"/>
        <v>45382</v>
      </c>
    </row>
    <row r="2" spans="1:183">
      <c r="E2" s="1" t="s">
        <v>9</v>
      </c>
      <c r="G2" s="1" t="s">
        <v>9</v>
      </c>
      <c r="I2" s="1" t="s">
        <v>9</v>
      </c>
      <c r="K2" s="1" t="s">
        <v>9</v>
      </c>
      <c r="M2" s="1" t="s">
        <v>9</v>
      </c>
      <c r="V2" s="1" t="s">
        <v>9</v>
      </c>
      <c r="W2" s="1" t="s">
        <v>9</v>
      </c>
      <c r="X2" s="1" t="s">
        <v>9</v>
      </c>
      <c r="Y2" s="1" t="s">
        <v>9</v>
      </c>
      <c r="Z2" s="1" t="s">
        <v>9</v>
      </c>
      <c r="AA2" s="1" t="s">
        <v>9</v>
      </c>
    </row>
    <row r="3" spans="1:183" s="276" customFormat="1" ht="69.75" customHeight="1">
      <c r="A3" s="331"/>
      <c r="C3" s="275"/>
      <c r="E3" s="132"/>
      <c r="F3" s="277"/>
      <c r="G3" s="277"/>
      <c r="H3" s="332"/>
      <c r="I3" s="332"/>
      <c r="J3" s="277"/>
      <c r="K3" s="277"/>
      <c r="L3" s="277"/>
      <c r="M3" s="332"/>
      <c r="N3" s="277"/>
      <c r="O3" s="277"/>
      <c r="Q3" s="277"/>
      <c r="R3" s="277"/>
      <c r="V3" s="332"/>
      <c r="W3" s="332"/>
      <c r="X3" s="332"/>
      <c r="Y3" s="332"/>
      <c r="Z3" s="332"/>
      <c r="AA3" s="332"/>
    </row>
    <row r="4" spans="1:183" s="223" customFormat="1">
      <c r="A4" s="224"/>
      <c r="E4" s="132"/>
      <c r="F4" s="227"/>
      <c r="G4" s="227"/>
      <c r="H4" s="333"/>
      <c r="I4" s="333"/>
      <c r="J4" s="227"/>
      <c r="K4" s="227"/>
      <c r="L4" s="227"/>
      <c r="M4" s="333"/>
      <c r="N4" s="227"/>
      <c r="O4" s="227"/>
      <c r="Q4" s="227"/>
      <c r="R4" s="227"/>
      <c r="V4" s="333"/>
      <c r="W4" s="333"/>
      <c r="X4" s="333"/>
      <c r="Y4" s="333"/>
      <c r="Z4" s="333"/>
      <c r="AA4" s="333"/>
    </row>
    <row r="5" spans="1:183" s="223" customFormat="1" ht="25.8">
      <c r="A5" s="224"/>
      <c r="C5" s="187" t="s">
        <v>265</v>
      </c>
      <c r="D5" s="225"/>
      <c r="E5" s="334"/>
      <c r="F5" s="227"/>
      <c r="G5" s="227"/>
      <c r="H5" s="227"/>
      <c r="I5" s="334"/>
      <c r="J5" s="227"/>
      <c r="K5" s="227"/>
      <c r="L5" s="227"/>
      <c r="M5" s="334"/>
      <c r="N5" s="227"/>
      <c r="O5" s="227"/>
      <c r="P5" s="227"/>
      <c r="Q5" s="227"/>
      <c r="R5" s="227"/>
      <c r="S5" s="227"/>
      <c r="V5" s="334"/>
      <c r="W5" s="334"/>
      <c r="X5" s="334"/>
      <c r="Y5" s="334"/>
      <c r="Z5" s="334"/>
      <c r="AA5" s="334"/>
    </row>
    <row r="6" spans="1:183" s="223" customFormat="1" ht="16.5" customHeight="1">
      <c r="A6" s="224"/>
      <c r="C6" s="191" t="s">
        <v>266</v>
      </c>
      <c r="D6" s="225" t="s">
        <v>3</v>
      </c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426"/>
      <c r="P6" s="426"/>
      <c r="Q6" s="226"/>
      <c r="R6" s="426"/>
      <c r="S6" s="426"/>
      <c r="V6" s="226"/>
      <c r="W6" s="226"/>
      <c r="X6" s="226"/>
      <c r="Y6" s="226"/>
      <c r="Z6" s="226"/>
      <c r="AA6" s="335"/>
    </row>
    <row r="7" spans="1:183" s="223" customFormat="1">
      <c r="A7" s="224"/>
      <c r="C7" s="225"/>
      <c r="D7" s="336"/>
      <c r="E7" s="430" t="str">
        <f>(IF(MONTH(E1)=3,"1Q",IF(MONTH(E1)=6,"2Q",IF(MONTH(E1)=9,"3Q","4Q"))))&amp;-RIGHT(YEAR(E1),2)</f>
        <v>2Q-25</v>
      </c>
      <c r="F7" s="227"/>
      <c r="G7" s="430" t="str">
        <f>(IF(MONTH(G1)=3,"1Q",IF(MONTH(G1)=6,"2Q",IF(MONTH(G1)=9,"3Q","4Q"))))&amp;-RIGHT(YEAR(G1),2)</f>
        <v>1Q-25</v>
      </c>
      <c r="H7" s="333"/>
      <c r="I7" s="430" t="str">
        <f>(IF(MONTH(I1)=3,"1Q",IF(MONTH(I1)=6,"2Q",IF(MONTH(I1)=9,"3Q","4Q"))))&amp;-RIGHT(YEAR(I1),2)</f>
        <v>4Q-24</v>
      </c>
      <c r="J7" s="227"/>
      <c r="K7" s="430" t="str">
        <f>(IF(MONTH(K1)=3,"1Q",IF(MONTH(K1)=6,"2Q",IF(MONTH(K1)=9,"3Q","4Q"))))&amp;-RIGHT(YEAR(K1),2)</f>
        <v>3Q-24</v>
      </c>
      <c r="L7" s="227"/>
      <c r="M7" s="430" t="str">
        <f>(IF(MONTH(M1)=3,"1Q",IF(MONTH(M1)=6,"2Q",IF(MONTH(M1)=9,"3Q","4Q"))))&amp;-RIGHT(YEAR(M1),2)</f>
        <v>2Q-24</v>
      </c>
      <c r="N7" s="227"/>
      <c r="O7" s="422" t="str">
        <f>E7&amp;"/"&amp;G7</f>
        <v>2Q-25/1Q-25</v>
      </c>
      <c r="P7" s="422"/>
      <c r="Q7" s="227"/>
      <c r="R7" s="422" t="str">
        <f>E7&amp;"/"&amp;M7</f>
        <v>2Q-25/2Q-24</v>
      </c>
      <c r="S7" s="422"/>
      <c r="V7" s="430">
        <f t="shared" ref="V7:AA7" si="1">V1</f>
        <v>45838</v>
      </c>
      <c r="W7" s="430">
        <f t="shared" si="1"/>
        <v>45747</v>
      </c>
      <c r="X7" s="430">
        <f t="shared" si="1"/>
        <v>45657</v>
      </c>
      <c r="Y7" s="430">
        <f t="shared" si="1"/>
        <v>45565</v>
      </c>
      <c r="Z7" s="430">
        <f t="shared" si="1"/>
        <v>45473</v>
      </c>
      <c r="AA7" s="430">
        <f t="shared" si="1"/>
        <v>45382</v>
      </c>
      <c r="AC7" s="359" t="s">
        <v>267</v>
      </c>
      <c r="AD7" s="359" t="s">
        <v>268</v>
      </c>
    </row>
    <row r="8" spans="1:183">
      <c r="C8" s="235"/>
      <c r="D8" s="175" t="s">
        <v>3</v>
      </c>
      <c r="E8" s="431"/>
      <c r="F8" s="227"/>
      <c r="G8" s="431"/>
      <c r="H8" s="333"/>
      <c r="I8" s="431"/>
      <c r="J8" s="227"/>
      <c r="K8" s="431"/>
      <c r="L8" s="227"/>
      <c r="M8" s="431"/>
      <c r="N8" s="227"/>
      <c r="O8" s="145" t="s">
        <v>8</v>
      </c>
      <c r="P8" s="146" t="s">
        <v>4</v>
      </c>
      <c r="Q8" s="227"/>
      <c r="R8" s="145" t="s">
        <v>8</v>
      </c>
      <c r="S8" s="146" t="s">
        <v>4</v>
      </c>
      <c r="T8" s="223"/>
      <c r="U8" s="148"/>
      <c r="V8" s="431"/>
      <c r="W8" s="431"/>
      <c r="X8" s="431"/>
      <c r="Y8" s="431"/>
      <c r="Z8" s="431"/>
      <c r="AA8" s="431"/>
    </row>
    <row r="9" spans="1:183" s="223" customFormat="1" ht="6" customHeight="1">
      <c r="A9" s="224"/>
      <c r="C9" s="225"/>
      <c r="D9" s="336"/>
      <c r="E9" s="333"/>
      <c r="F9" s="227"/>
      <c r="G9" s="227"/>
      <c r="H9" s="333"/>
      <c r="I9" s="333"/>
      <c r="J9" s="227"/>
      <c r="K9" s="227"/>
      <c r="L9" s="227"/>
      <c r="M9" s="333"/>
      <c r="N9" s="227"/>
      <c r="O9" s="227"/>
      <c r="Q9" s="227"/>
      <c r="R9" s="227"/>
      <c r="V9" s="333"/>
      <c r="W9" s="333"/>
      <c r="X9" s="333"/>
      <c r="Y9" s="333"/>
      <c r="Z9" s="333"/>
      <c r="AA9" s="333"/>
    </row>
    <row r="10" spans="1:183" s="152" customFormat="1" ht="15.75" customHeight="1">
      <c r="A10" s="337" t="s">
        <v>15</v>
      </c>
      <c r="C10" s="153" t="s">
        <v>106</v>
      </c>
      <c r="D10" s="152" t="s">
        <v>3</v>
      </c>
      <c r="E10" s="154">
        <f>IF(MONTH(E$1)=3,V10,V10-W10)</f>
        <v>458120.12000000005</v>
      </c>
      <c r="F10" s="310"/>
      <c r="G10" s="155">
        <f>IF(MONTH(G$1)=3,W10,W10-X10)</f>
        <v>489762.94</v>
      </c>
      <c r="H10" s="360"/>
      <c r="I10" s="155">
        <f>IF(MONTH(I$1)=3,X10,X10-Y10)</f>
        <v>529851.68999999994</v>
      </c>
      <c r="J10" s="310"/>
      <c r="K10" s="155">
        <f>IF(MONTH(K$1)=3,Y10,Y10-Z10)</f>
        <v>562988.93999999994</v>
      </c>
      <c r="L10" s="310"/>
      <c r="M10" s="155">
        <f>IF(MONTH(M$1)=3,Z10,Z10-AA10)</f>
        <v>559083.81000000006</v>
      </c>
      <c r="N10" s="310"/>
      <c r="O10" s="155">
        <f>$E10-G10</f>
        <v>-31642.819999999949</v>
      </c>
      <c r="P10" s="156">
        <f>IF(AND(G10=0,E10=0),0,IF(AND(G10=0,E10&gt;0),1,E10/G10-1))</f>
        <v>-6.4608440973504377E-2</v>
      </c>
      <c r="Q10" s="310"/>
      <c r="R10" s="155">
        <f>$E10-M10</f>
        <v>-100963.69</v>
      </c>
      <c r="S10" s="156">
        <f>IF(AND(M10=0,E10=0),0,IF(AND(M10=0,E10&gt;0),1,E10/M10-1))</f>
        <v>-0.18058775481264611</v>
      </c>
      <c r="V10" s="154">
        <f>VLOOKUP($A10,[2]Resultados!$B$7:$XFD$1048576,HLOOKUP(V$1&amp;V$2,[2]Resultados!$D$1:$XFD$6,6,FALSE),FALSE)</f>
        <v>947883.06</v>
      </c>
      <c r="W10" s="154">
        <f>VLOOKUP($A10,[2]Resultados!$B$7:$XFD$1048576,HLOOKUP(W$1&amp;W$2,[2]Resultados!$D$1:$XFD$6,6,FALSE),FALSE)</f>
        <v>489762.94</v>
      </c>
      <c r="X10" s="154">
        <f>VLOOKUP($A10,[2]Resultados!$B$7:$XFD$1048576,HLOOKUP(X$1&amp;X$2,[2]Resultados!$D$1:$XFD$6,6,FALSE),FALSE)</f>
        <v>2212585.63</v>
      </c>
      <c r="Y10" s="154">
        <f>VLOOKUP($A10,[2]Resultados!$B$7:$XFD$1048576,HLOOKUP(Y$1&amp;Y$2,[2]Resultados!$D$1:$XFD$6,6,FALSE),FALSE)</f>
        <v>1682733.94</v>
      </c>
      <c r="Z10" s="154">
        <f>VLOOKUP($A10,[2]Resultados!$B$7:$XFD$1048576,HLOOKUP(Z$1&amp;Z$2,[2]Resultados!$D$1:$XFD$6,6,FALSE),FALSE)</f>
        <v>1119745</v>
      </c>
      <c r="AA10" s="154">
        <f>VLOOKUP($A10,[2]Resultados!$B$7:$XFD$1048576,HLOOKUP(AA$1&amp;AA$2,[2]Resultados!$D$1:$XFD$6,6,FALSE),FALSE)</f>
        <v>560661.18999999994</v>
      </c>
      <c r="AC10" s="361">
        <f t="shared" ref="AC10:AC35" si="2">IF(MONTH(E$1)=3,E10-V10,IF(MONTH(E$1)=6,(E10+G10)-V10,IF(MONTH(E$1)=9,(E10+G10+I10)-V10,(E10+G10+I10+K10)-V10)))</f>
        <v>0</v>
      </c>
      <c r="AD10" s="361">
        <f t="shared" ref="AD10:AD35" si="3">IF(MONTH(E$1)=3,(G10+I10+K10+M10)-W10,IF(MONTH(E$1)=6,(I10+K10+M10)-(X10-AA10),IF(MONTH(E$1)=9,(K10+M10)-(Y10-AA10),(M10)-(Z10-AA10))))</f>
        <v>0</v>
      </c>
      <c r="AE10" s="341"/>
      <c r="AF10" s="341">
        <f>E10-'[1]Rdos trimestrales'!E10</f>
        <v>0</v>
      </c>
      <c r="AH10" s="341">
        <f>G10-'[1]Rdos trimestrales'!G10</f>
        <v>0</v>
      </c>
      <c r="AI10" s="341"/>
      <c r="AJ10" s="152">
        <f>I10-'[1]Rdos trimestrales'!I10</f>
        <v>0</v>
      </c>
      <c r="AK10" s="153"/>
      <c r="AL10" s="152">
        <f>K10-'[1]Rdos trimestrales'!K10</f>
        <v>0</v>
      </c>
      <c r="AM10" s="166"/>
      <c r="AN10" s="152">
        <f>M10-'[1]Rdos trimestrales'!M10</f>
        <v>0</v>
      </c>
      <c r="AO10" s="166"/>
      <c r="AP10" s="152">
        <f>O10-'[1]Rdos trimestrales'!O10</f>
        <v>0</v>
      </c>
      <c r="AQ10" s="166">
        <f>(P10-'[1]Rdos trimestrales'!P10)*100</f>
        <v>0</v>
      </c>
      <c r="AS10" s="341">
        <f>R10-'[1]Rdos trimestrales'!R10</f>
        <v>0</v>
      </c>
      <c r="AT10" s="341">
        <f>(S10-'[1]Rdos trimestrales'!S10)*100</f>
        <v>0</v>
      </c>
      <c r="AV10" s="341"/>
      <c r="AW10" s="341">
        <f>V10-'[1]Rdos trimestrales'!V10</f>
        <v>0</v>
      </c>
      <c r="AX10" s="152">
        <f>W10-'[1]Rdos trimestrales'!W10</f>
        <v>0</v>
      </c>
      <c r="AY10" s="153">
        <f>X10-'[1]Rdos trimestrales'!X10</f>
        <v>0</v>
      </c>
      <c r="AZ10" s="152">
        <f>Y10-'[1]Rdos trimestrales'!Y10</f>
        <v>0</v>
      </c>
      <c r="BA10" s="166">
        <f>Z10-'[1]Rdos trimestrales'!Z10</f>
        <v>0</v>
      </c>
      <c r="BB10" s="152">
        <f>AA10-'[1]Rdos trimestrales'!AA10</f>
        <v>0</v>
      </c>
      <c r="BC10" s="166"/>
      <c r="BE10" s="166"/>
      <c r="BG10" s="341"/>
      <c r="BH10" s="341"/>
      <c r="BJ10" s="341"/>
      <c r="BK10" s="341"/>
      <c r="BM10" s="153"/>
      <c r="BO10" s="166"/>
      <c r="BQ10" s="166"/>
      <c r="BS10" s="166"/>
      <c r="BU10" s="341"/>
      <c r="BV10" s="341"/>
      <c r="BX10" s="341"/>
      <c r="BY10" s="341"/>
      <c r="CA10" s="153"/>
      <c r="CC10" s="166"/>
      <c r="CE10" s="166"/>
      <c r="CG10" s="166"/>
      <c r="CI10" s="341"/>
      <c r="CJ10" s="341"/>
      <c r="CL10" s="341"/>
      <c r="CM10" s="341"/>
      <c r="CO10" s="153"/>
      <c r="CQ10" s="166"/>
      <c r="CS10" s="166"/>
      <c r="CU10" s="166"/>
      <c r="CW10" s="341"/>
      <c r="CX10" s="341"/>
      <c r="CZ10" s="341"/>
      <c r="DA10" s="341"/>
      <c r="DC10" s="153"/>
      <c r="DE10" s="166"/>
      <c r="DG10" s="166"/>
      <c r="DI10" s="166"/>
      <c r="DK10" s="341"/>
      <c r="DL10" s="341"/>
      <c r="DN10" s="341"/>
      <c r="DO10" s="341"/>
      <c r="DQ10" s="153"/>
      <c r="DS10" s="166"/>
      <c r="DU10" s="166"/>
      <c r="DW10" s="166"/>
      <c r="DY10" s="341"/>
      <c r="DZ10" s="341"/>
      <c r="EB10" s="341"/>
      <c r="EC10" s="341"/>
      <c r="EE10" s="153"/>
      <c r="EG10" s="166"/>
      <c r="EI10" s="166"/>
      <c r="EK10" s="166"/>
      <c r="EM10" s="341"/>
      <c r="EN10" s="341"/>
      <c r="EP10" s="341"/>
      <c r="EQ10" s="341"/>
      <c r="ES10" s="153"/>
      <c r="EU10" s="166"/>
      <c r="EW10" s="166"/>
      <c r="EY10" s="166"/>
      <c r="FA10" s="341"/>
      <c r="FB10" s="341"/>
      <c r="FD10" s="341"/>
      <c r="FE10" s="341"/>
      <c r="FG10" s="153"/>
      <c r="FI10" s="166"/>
      <c r="FK10" s="166"/>
      <c r="FM10" s="166"/>
      <c r="FO10" s="341"/>
      <c r="FP10" s="341"/>
      <c r="FR10" s="341"/>
      <c r="FS10" s="341"/>
      <c r="FU10" s="153"/>
      <c r="FW10" s="166"/>
      <c r="FY10" s="166"/>
      <c r="GA10" s="166"/>
    </row>
    <row r="11" spans="1:183" s="152" customFormat="1" ht="15.75" customHeight="1">
      <c r="A11" s="159" t="s">
        <v>16</v>
      </c>
      <c r="C11" s="153" t="s">
        <v>107</v>
      </c>
      <c r="D11" s="152" t="s">
        <v>3</v>
      </c>
      <c r="E11" s="154">
        <f t="shared" ref="E11:E35" si="4">IF(MONTH(E$1)=3,V11,V11-W11)</f>
        <v>-191574.02000000002</v>
      </c>
      <c r="F11" s="310"/>
      <c r="G11" s="155">
        <f t="shared" ref="G11:G35" si="5">IF(MONTH(G$1)=3,W11,W11-X11)</f>
        <v>-215655.36</v>
      </c>
      <c r="H11" s="360"/>
      <c r="I11" s="155">
        <f t="shared" ref="I11:I35" si="6">IF(MONTH(I$1)=3,X11,X11-Y11)</f>
        <v>-240171.24</v>
      </c>
      <c r="J11" s="310"/>
      <c r="K11" s="155">
        <f t="shared" ref="K11:K35" si="7">IF(MONTH(K$1)=3,Y11,Y11-Z11)</f>
        <v>-251344.42000000004</v>
      </c>
      <c r="L11" s="310"/>
      <c r="M11" s="155">
        <f t="shared" ref="M11:M35" si="8">IF(MONTH(M$1)=3,Z11,Z11-AA11)</f>
        <v>-250371.78</v>
      </c>
      <c r="N11" s="310"/>
      <c r="O11" s="155">
        <f t="shared" ref="O11:O35" si="9">$E11-G11</f>
        <v>24081.339999999967</v>
      </c>
      <c r="P11" s="156">
        <f t="shared" ref="P11:P35" si="10">IF(AND(G11=0,E11=0),0,IF(AND(G11=0,E11&gt;0),1,E11/G11-1))</f>
        <v>-0.1116658542593143</v>
      </c>
      <c r="Q11" s="310"/>
      <c r="R11" s="155">
        <f t="shared" ref="R11:R35" si="11">$E11-M11</f>
        <v>58797.75999999998</v>
      </c>
      <c r="S11" s="156">
        <f>IF(AND(M11=0,E11=0),0,IF(AND(M11=0,E11&gt;0),1,E11/M11-1))</f>
        <v>-0.23484180205932148</v>
      </c>
      <c r="V11" s="154">
        <f>VLOOKUP($A11,[2]Resultados!$B$7:$XFD$1048576,HLOOKUP(V$1&amp;V$2,[2]Resultados!$D$1:$XFD$6,6,FALSE),FALSE)</f>
        <v>-407229.38</v>
      </c>
      <c r="W11" s="154">
        <f>VLOOKUP($A11,[2]Resultados!$B$7:$XFD$1048576,HLOOKUP(W$1&amp;W$2,[2]Resultados!$D$1:$XFD$6,6,FALSE),FALSE)</f>
        <v>-215655.36</v>
      </c>
      <c r="X11" s="154">
        <f>VLOOKUP($A11,[2]Resultados!$B$7:$XFD$1048576,HLOOKUP(X$1&amp;X$2,[2]Resultados!$D$1:$XFD$6,6,FALSE),FALSE)</f>
        <v>-997283.66</v>
      </c>
      <c r="Y11" s="154">
        <f>VLOOKUP($A11,[2]Resultados!$B$7:$XFD$1048576,HLOOKUP(Y$1&amp;Y$2,[2]Resultados!$D$1:$XFD$6,6,FALSE),FALSE)</f>
        <v>-757112.42</v>
      </c>
      <c r="Z11" s="154">
        <f>VLOOKUP($A11,[2]Resultados!$B$7:$XFD$1048576,HLOOKUP(Z$1&amp;Z$2,[2]Resultados!$D$1:$XFD$6,6,FALSE),FALSE)</f>
        <v>-505768</v>
      </c>
      <c r="AA11" s="154">
        <f>VLOOKUP($A11,[2]Resultados!$B$7:$XFD$1048576,HLOOKUP(AA$1&amp;AA$2,[2]Resultados!$D$1:$XFD$6,6,FALSE),FALSE)</f>
        <v>-255396.22</v>
      </c>
      <c r="AC11" s="361">
        <f t="shared" si="2"/>
        <v>0</v>
      </c>
      <c r="AD11" s="361">
        <f t="shared" si="3"/>
        <v>0</v>
      </c>
      <c r="AE11" s="341"/>
      <c r="AF11" s="341">
        <f>E11-'[1]Rdos trimestrales'!E11</f>
        <v>0</v>
      </c>
      <c r="AH11" s="341">
        <f>G11-'[1]Rdos trimestrales'!G11</f>
        <v>0</v>
      </c>
      <c r="AI11" s="341"/>
      <c r="AJ11" s="152">
        <f>I11-'[1]Rdos trimestrales'!I11</f>
        <v>0</v>
      </c>
      <c r="AK11" s="153"/>
      <c r="AL11" s="152">
        <f>K11-'[1]Rdos trimestrales'!K11</f>
        <v>0</v>
      </c>
      <c r="AM11" s="166"/>
      <c r="AN11" s="152">
        <f>M11-'[1]Rdos trimestrales'!M11</f>
        <v>0</v>
      </c>
      <c r="AO11" s="166"/>
      <c r="AP11" s="152">
        <f>O11-'[1]Rdos trimestrales'!O11</f>
        <v>0</v>
      </c>
      <c r="AQ11" s="166">
        <f>(P11-'[1]Rdos trimestrales'!P11)*100</f>
        <v>0</v>
      </c>
      <c r="AS11" s="341">
        <f>R11-'[1]Rdos trimestrales'!R11</f>
        <v>0</v>
      </c>
      <c r="AT11" s="341">
        <f>(S11-'[1]Rdos trimestrales'!S11)*100</f>
        <v>0</v>
      </c>
      <c r="AV11" s="341"/>
      <c r="AW11" s="341">
        <f>V11-'[1]Rdos trimestrales'!V11</f>
        <v>0</v>
      </c>
      <c r="AX11" s="152">
        <f>W11-'[1]Rdos trimestrales'!W11</f>
        <v>0</v>
      </c>
      <c r="AY11" s="153">
        <f>X11-'[1]Rdos trimestrales'!X11</f>
        <v>0</v>
      </c>
      <c r="AZ11" s="152">
        <f>Y11-'[1]Rdos trimestrales'!Y11</f>
        <v>0</v>
      </c>
      <c r="BA11" s="166">
        <f>Z11-'[1]Rdos trimestrales'!Z11</f>
        <v>0</v>
      </c>
      <c r="BB11" s="152">
        <f>AA11-'[1]Rdos trimestrales'!AA11</f>
        <v>0</v>
      </c>
      <c r="BC11" s="166"/>
      <c r="BE11" s="166"/>
      <c r="BG11" s="341"/>
      <c r="BH11" s="341"/>
      <c r="BJ11" s="341"/>
      <c r="BK11" s="341"/>
      <c r="BM11" s="153"/>
      <c r="BO11" s="166"/>
      <c r="BQ11" s="166"/>
      <c r="BS11" s="166"/>
      <c r="BU11" s="341"/>
      <c r="BV11" s="341"/>
      <c r="BX11" s="341"/>
      <c r="BY11" s="341"/>
      <c r="CA11" s="153"/>
      <c r="CC11" s="166"/>
      <c r="CE11" s="166"/>
      <c r="CG11" s="166"/>
      <c r="CI11" s="341"/>
      <c r="CJ11" s="341"/>
      <c r="CL11" s="341"/>
      <c r="CM11" s="341"/>
      <c r="CO11" s="153"/>
      <c r="CQ11" s="166"/>
      <c r="CS11" s="166"/>
      <c r="CU11" s="166"/>
      <c r="CW11" s="341"/>
      <c r="CX11" s="341"/>
      <c r="CZ11" s="341"/>
      <c r="DA11" s="341"/>
      <c r="DC11" s="153"/>
      <c r="DE11" s="166"/>
      <c r="DG11" s="166"/>
      <c r="DI11" s="166"/>
      <c r="DK11" s="341"/>
      <c r="DL11" s="341"/>
      <c r="DN11" s="341"/>
      <c r="DO11" s="341"/>
      <c r="DQ11" s="153"/>
      <c r="DS11" s="166"/>
      <c r="DU11" s="166"/>
      <c r="DW11" s="166"/>
      <c r="DY11" s="341"/>
      <c r="DZ11" s="341"/>
      <c r="EB11" s="341"/>
      <c r="EC11" s="341"/>
      <c r="EE11" s="153"/>
      <c r="EG11" s="166"/>
      <c r="EI11" s="166"/>
      <c r="EK11" s="166"/>
      <c r="EM11" s="341"/>
      <c r="EN11" s="341"/>
      <c r="EP11" s="341"/>
      <c r="EQ11" s="341"/>
      <c r="ES11" s="153"/>
      <c r="EU11" s="166"/>
      <c r="EW11" s="166"/>
      <c r="EY11" s="166"/>
      <c r="FA11" s="341"/>
      <c r="FB11" s="341"/>
      <c r="FD11" s="341"/>
      <c r="FE11" s="341"/>
      <c r="FG11" s="153"/>
      <c r="FI11" s="166"/>
      <c r="FK11" s="166"/>
      <c r="FM11" s="166"/>
      <c r="FO11" s="341"/>
      <c r="FP11" s="341"/>
      <c r="FR11" s="341"/>
      <c r="FS11" s="341"/>
      <c r="FU11" s="153"/>
      <c r="FW11" s="166"/>
      <c r="FY11" s="166"/>
      <c r="GA11" s="166"/>
    </row>
    <row r="12" spans="1:183" ht="15.75" customHeight="1">
      <c r="A12" s="158" t="s">
        <v>17</v>
      </c>
      <c r="C12" s="150" t="s">
        <v>200</v>
      </c>
      <c r="D12" s="149" t="s">
        <v>3</v>
      </c>
      <c r="E12" s="216">
        <f t="shared" si="4"/>
        <v>266546.10000000003</v>
      </c>
      <c r="F12" s="362"/>
      <c r="G12" s="216">
        <f t="shared" si="5"/>
        <v>274107.58</v>
      </c>
      <c r="H12" s="363"/>
      <c r="I12" s="216">
        <f t="shared" si="6"/>
        <v>289680.44999999995</v>
      </c>
      <c r="J12" s="362"/>
      <c r="K12" s="216">
        <f t="shared" si="7"/>
        <v>311644.52</v>
      </c>
      <c r="L12" s="362"/>
      <c r="M12" s="216">
        <f t="shared" si="8"/>
        <v>308712.03000000003</v>
      </c>
      <c r="N12" s="362"/>
      <c r="O12" s="216">
        <f t="shared" si="9"/>
        <v>-7561.4799999999814</v>
      </c>
      <c r="P12" s="312">
        <f t="shared" si="10"/>
        <v>-2.7585811381064307E-2</v>
      </c>
      <c r="Q12" s="362"/>
      <c r="R12" s="216">
        <f t="shared" si="11"/>
        <v>-42165.929999999993</v>
      </c>
      <c r="S12" s="312">
        <f t="shared" ref="S12:S35" si="12">IF(AND(M12=0,E12=0),0,IF(AND(M12=0,E12&gt;0),1,E12/M12-1))</f>
        <v>-0.13658661115344284</v>
      </c>
      <c r="T12" s="223"/>
      <c r="U12" s="223"/>
      <c r="V12" s="216">
        <f>VLOOKUP($A12,[2]Resultados!$B$7:$XFD$1048576,HLOOKUP(V$1&amp;V$2,[2]Resultados!$D$1:$XFD$6,6,FALSE),FALSE)</f>
        <v>540653.68000000005</v>
      </c>
      <c r="W12" s="216">
        <f>VLOOKUP($A12,[2]Resultados!$B$7:$XFD$1048576,HLOOKUP(W$1&amp;W$2,[2]Resultados!$D$1:$XFD$6,6,FALSE),FALSE)</f>
        <v>274107.58</v>
      </c>
      <c r="X12" s="216">
        <f>VLOOKUP($A12,[2]Resultados!$B$7:$XFD$1048576,HLOOKUP(X$1&amp;X$2,[2]Resultados!$D$1:$XFD$6,6,FALSE),FALSE)</f>
        <v>1215301.97</v>
      </c>
      <c r="Y12" s="216">
        <f>VLOOKUP($A12,[2]Resultados!$B$7:$XFD$1048576,HLOOKUP(Y$1&amp;Y$2,[2]Resultados!$D$1:$XFD$6,6,FALSE),FALSE)</f>
        <v>925621.52</v>
      </c>
      <c r="Z12" s="216">
        <f>VLOOKUP($A12,[2]Resultados!$B$7:$XFD$1048576,HLOOKUP(Z$1&amp;Z$2,[2]Resultados!$D$1:$XFD$6,6,FALSE),FALSE)</f>
        <v>613977</v>
      </c>
      <c r="AA12" s="216">
        <f>VLOOKUP($A12,[2]Resultados!$B$7:$XFD$1048576,HLOOKUP(AA$1&amp;AA$2,[2]Resultados!$D$1:$XFD$6,6,FALSE),FALSE)</f>
        <v>305264.96999999997</v>
      </c>
      <c r="AB12" s="149"/>
      <c r="AC12" s="361">
        <f t="shared" si="2"/>
        <v>0</v>
      </c>
      <c r="AD12" s="361">
        <f t="shared" si="3"/>
        <v>0</v>
      </c>
      <c r="AE12" s="249"/>
      <c r="AF12" s="249">
        <f>E12-'[1]Rdos trimestrales'!E12</f>
        <v>0</v>
      </c>
      <c r="AG12" s="149"/>
      <c r="AH12" s="249">
        <f>G12-'[1]Rdos trimestrales'!G12</f>
        <v>0</v>
      </c>
      <c r="AI12" s="249"/>
      <c r="AJ12" s="132">
        <f>I12-'[1]Rdos trimestrales'!I12</f>
        <v>0</v>
      </c>
      <c r="AK12" s="343"/>
      <c r="AL12" s="149">
        <f>K12-'[1]Rdos trimestrales'!K12</f>
        <v>0</v>
      </c>
      <c r="AM12" s="268"/>
      <c r="AN12" s="149">
        <f>M12-'[1]Rdos trimestrales'!M12</f>
        <v>0</v>
      </c>
      <c r="AO12" s="268"/>
      <c r="AP12" s="149">
        <f>O12-'[1]Rdos trimestrales'!O12</f>
        <v>0</v>
      </c>
      <c r="AQ12" s="268">
        <f>(P12-'[1]Rdos trimestrales'!P12)*100</f>
        <v>0</v>
      </c>
      <c r="AR12" s="149"/>
      <c r="AS12" s="249">
        <f>R12-'[1]Rdos trimestrales'!R12</f>
        <v>0</v>
      </c>
      <c r="AT12" s="249">
        <f>(S12-'[1]Rdos trimestrales'!S12)*100</f>
        <v>0</v>
      </c>
      <c r="AU12" s="149"/>
      <c r="AV12" s="249"/>
      <c r="AW12" s="249">
        <f>V12-'[1]Rdos trimestrales'!V12</f>
        <v>0</v>
      </c>
      <c r="AX12" s="132">
        <f>W12-'[1]Rdos trimestrales'!W12</f>
        <v>0</v>
      </c>
      <c r="AY12" s="343">
        <f>X12-'[1]Rdos trimestrales'!X12</f>
        <v>0</v>
      </c>
      <c r="AZ12" s="149">
        <f>Y12-'[1]Rdos trimestrales'!Y12</f>
        <v>0</v>
      </c>
      <c r="BA12" s="268">
        <f>Z12-'[1]Rdos trimestrales'!Z12</f>
        <v>0</v>
      </c>
      <c r="BB12" s="149">
        <f>AA12-'[1]Rdos trimestrales'!AA12</f>
        <v>0</v>
      </c>
      <c r="BC12" s="268"/>
      <c r="BD12" s="149"/>
      <c r="BE12" s="268"/>
      <c r="BF12" s="149"/>
      <c r="BG12" s="249"/>
      <c r="BH12" s="249"/>
      <c r="BI12" s="149"/>
      <c r="BJ12" s="249"/>
      <c r="BK12" s="249"/>
      <c r="BM12" s="343"/>
      <c r="BN12" s="149"/>
      <c r="BO12" s="268"/>
      <c r="BP12" s="149"/>
      <c r="BQ12" s="268"/>
      <c r="BR12" s="149"/>
      <c r="BS12" s="268"/>
      <c r="BT12" s="149"/>
      <c r="BU12" s="249"/>
      <c r="BV12" s="249"/>
      <c r="BW12" s="149"/>
      <c r="BX12" s="249"/>
      <c r="BY12" s="249"/>
      <c r="CA12" s="343"/>
      <c r="CB12" s="149"/>
      <c r="CC12" s="268"/>
      <c r="CD12" s="149"/>
      <c r="CE12" s="268"/>
      <c r="CF12" s="149"/>
      <c r="CG12" s="268"/>
      <c r="CH12" s="149"/>
      <c r="CI12" s="249"/>
      <c r="CJ12" s="249"/>
      <c r="CK12" s="149"/>
      <c r="CL12" s="249"/>
      <c r="CM12" s="249"/>
      <c r="CO12" s="343"/>
      <c r="CP12" s="149"/>
      <c r="CQ12" s="268"/>
      <c r="CR12" s="149"/>
      <c r="CS12" s="268"/>
      <c r="CT12" s="149"/>
      <c r="CU12" s="268"/>
      <c r="CV12" s="149"/>
      <c r="CW12" s="249"/>
      <c r="CX12" s="249"/>
      <c r="CY12" s="149"/>
      <c r="CZ12" s="249"/>
      <c r="DA12" s="249"/>
      <c r="DC12" s="343"/>
      <c r="DD12" s="149"/>
      <c r="DE12" s="268"/>
      <c r="DF12" s="149"/>
      <c r="DG12" s="268"/>
      <c r="DH12" s="149"/>
      <c r="DI12" s="268"/>
      <c r="DJ12" s="149"/>
      <c r="DK12" s="249"/>
      <c r="DL12" s="249"/>
      <c r="DM12" s="149"/>
      <c r="DN12" s="249"/>
      <c r="DO12" s="249"/>
      <c r="DQ12" s="343"/>
      <c r="DR12" s="149"/>
      <c r="DS12" s="268"/>
      <c r="DT12" s="149"/>
      <c r="DU12" s="268"/>
      <c r="DV12" s="149"/>
      <c r="DW12" s="268"/>
      <c r="DX12" s="149"/>
      <c r="DY12" s="249"/>
      <c r="DZ12" s="249"/>
      <c r="EA12" s="149"/>
      <c r="EB12" s="249"/>
      <c r="EC12" s="249"/>
      <c r="EE12" s="343"/>
      <c r="EF12" s="149"/>
      <c r="EG12" s="268"/>
      <c r="EH12" s="149"/>
      <c r="EI12" s="268"/>
      <c r="EJ12" s="149"/>
      <c r="EK12" s="268"/>
      <c r="EL12" s="149"/>
      <c r="EM12" s="249"/>
      <c r="EN12" s="249"/>
      <c r="EO12" s="149"/>
      <c r="EP12" s="249"/>
      <c r="EQ12" s="249"/>
      <c r="ES12" s="343"/>
      <c r="ET12" s="149"/>
      <c r="EU12" s="268"/>
      <c r="EV12" s="149"/>
      <c r="EW12" s="268"/>
      <c r="EX12" s="149"/>
      <c r="EY12" s="268"/>
      <c r="EZ12" s="149"/>
      <c r="FA12" s="249"/>
      <c r="FB12" s="249"/>
      <c r="FC12" s="149"/>
      <c r="FD12" s="249"/>
      <c r="FE12" s="249"/>
      <c r="FG12" s="343"/>
      <c r="FH12" s="149"/>
      <c r="FI12" s="268"/>
      <c r="FJ12" s="149"/>
      <c r="FK12" s="268"/>
      <c r="FL12" s="149"/>
      <c r="FM12" s="268"/>
      <c r="FN12" s="149"/>
      <c r="FO12" s="249"/>
      <c r="FP12" s="249"/>
      <c r="FQ12" s="149"/>
      <c r="FR12" s="249"/>
      <c r="FS12" s="249"/>
      <c r="FU12" s="343"/>
      <c r="FV12" s="149"/>
      <c r="FW12" s="268"/>
      <c r="FX12" s="149"/>
      <c r="FY12" s="268"/>
      <c r="FZ12" s="149"/>
      <c r="GA12" s="268"/>
    </row>
    <row r="13" spans="1:183" s="152" customFormat="1" ht="15.75" customHeight="1">
      <c r="A13" s="337" t="s">
        <v>18</v>
      </c>
      <c r="C13" s="153" t="s">
        <v>108</v>
      </c>
      <c r="E13" s="154">
        <f t="shared" si="4"/>
        <v>2090.8999999999996</v>
      </c>
      <c r="F13" s="364"/>
      <c r="G13" s="155">
        <f t="shared" si="5"/>
        <v>2125.38</v>
      </c>
      <c r="H13" s="360"/>
      <c r="I13" s="155">
        <f t="shared" si="6"/>
        <v>1394.6799999999998</v>
      </c>
      <c r="J13" s="364"/>
      <c r="K13" s="155">
        <f t="shared" si="7"/>
        <v>1358.52</v>
      </c>
      <c r="L13" s="364"/>
      <c r="M13" s="155">
        <f t="shared" si="8"/>
        <v>1811.5900000000001</v>
      </c>
      <c r="N13" s="364"/>
      <c r="O13" s="155">
        <f t="shared" si="9"/>
        <v>-34.480000000000473</v>
      </c>
      <c r="P13" s="156">
        <f t="shared" si="10"/>
        <v>-1.6222981302167372E-2</v>
      </c>
      <c r="Q13" s="364"/>
      <c r="R13" s="155">
        <f t="shared" si="11"/>
        <v>279.30999999999949</v>
      </c>
      <c r="S13" s="156">
        <f t="shared" si="12"/>
        <v>0.15417947769638807</v>
      </c>
      <c r="V13" s="154">
        <f>VLOOKUP($A13,[2]Resultados!$B$7:$XFD$1048576,HLOOKUP(V$1&amp;V$2,[2]Resultados!$D$1:$XFD$6,6,FALSE),FALSE)</f>
        <v>4216.28</v>
      </c>
      <c r="W13" s="154">
        <f>VLOOKUP($A13,[2]Resultados!$B$7:$XFD$1048576,HLOOKUP(W$1&amp;W$2,[2]Resultados!$D$1:$XFD$6,6,FALSE),FALSE)</f>
        <v>2125.38</v>
      </c>
      <c r="X13" s="154">
        <f>VLOOKUP($A13,[2]Resultados!$B$7:$XFD$1048576,HLOOKUP(X$1&amp;X$2,[2]Resultados!$D$1:$XFD$6,6,FALSE),FALSE)</f>
        <v>5488.2</v>
      </c>
      <c r="Y13" s="154">
        <f>VLOOKUP($A13,[2]Resultados!$B$7:$XFD$1048576,HLOOKUP(Y$1&amp;Y$2,[2]Resultados!$D$1:$XFD$6,6,FALSE),FALSE)</f>
        <v>4093.52</v>
      </c>
      <c r="Z13" s="154">
        <f>VLOOKUP($A13,[2]Resultados!$B$7:$XFD$1048576,HLOOKUP(Z$1&amp;Z$2,[2]Resultados!$D$1:$XFD$6,6,FALSE),FALSE)</f>
        <v>2735</v>
      </c>
      <c r="AA13" s="154">
        <f>VLOOKUP($A13,[2]Resultados!$B$7:$XFD$1048576,HLOOKUP(AA$1&amp;AA$2,[2]Resultados!$D$1:$XFD$6,6,FALSE),FALSE)</f>
        <v>923.41</v>
      </c>
      <c r="AC13" s="361">
        <f t="shared" si="2"/>
        <v>0</v>
      </c>
      <c r="AD13" s="361">
        <f t="shared" si="3"/>
        <v>0</v>
      </c>
      <c r="AE13" s="341"/>
      <c r="AF13" s="341">
        <f>E13-'[1]Rdos trimestrales'!E13</f>
        <v>0</v>
      </c>
      <c r="AH13" s="341">
        <f>G13-'[1]Rdos trimestrales'!G13</f>
        <v>0</v>
      </c>
      <c r="AI13" s="341"/>
      <c r="AJ13" s="152">
        <f>I13-'[1]Rdos trimestrales'!I13</f>
        <v>0</v>
      </c>
      <c r="AK13" s="153"/>
      <c r="AL13" s="152">
        <f>K13-'[1]Rdos trimestrales'!K13</f>
        <v>0</v>
      </c>
      <c r="AM13" s="166"/>
      <c r="AN13" s="152">
        <f>M13-'[1]Rdos trimestrales'!M13</f>
        <v>0</v>
      </c>
      <c r="AO13" s="166"/>
      <c r="AP13" s="152">
        <f>O13-'[1]Rdos trimestrales'!O13</f>
        <v>0</v>
      </c>
      <c r="AQ13" s="166">
        <f>(P13-'[1]Rdos trimestrales'!P13)*100</f>
        <v>0</v>
      </c>
      <c r="AS13" s="341">
        <f>R13-'[1]Rdos trimestrales'!R13</f>
        <v>0</v>
      </c>
      <c r="AT13" s="341">
        <f>(S13-'[1]Rdos trimestrales'!S13)*100</f>
        <v>0</v>
      </c>
      <c r="AV13" s="341"/>
      <c r="AW13" s="341">
        <f>V13-'[1]Rdos trimestrales'!V13</f>
        <v>0</v>
      </c>
      <c r="AX13" s="152">
        <f>W13-'[1]Rdos trimestrales'!W13</f>
        <v>0</v>
      </c>
      <c r="AY13" s="153">
        <f>X13-'[1]Rdos trimestrales'!X13</f>
        <v>0</v>
      </c>
      <c r="AZ13" s="152">
        <f>Y13-'[1]Rdos trimestrales'!Y13</f>
        <v>0</v>
      </c>
      <c r="BA13" s="166">
        <f>Z13-'[1]Rdos trimestrales'!Z13</f>
        <v>0</v>
      </c>
      <c r="BB13" s="152">
        <f>AA13-'[1]Rdos trimestrales'!AA13</f>
        <v>0</v>
      </c>
      <c r="BC13" s="166"/>
      <c r="BE13" s="166"/>
      <c r="BG13" s="341"/>
      <c r="BH13" s="341"/>
      <c r="BJ13" s="341"/>
      <c r="BK13" s="341"/>
      <c r="BM13" s="153"/>
      <c r="BO13" s="166"/>
      <c r="BQ13" s="166"/>
      <c r="BS13" s="166"/>
      <c r="BU13" s="341"/>
      <c r="BV13" s="341"/>
      <c r="BX13" s="341"/>
      <c r="BY13" s="341"/>
      <c r="CA13" s="153"/>
      <c r="CC13" s="166"/>
      <c r="CE13" s="166"/>
      <c r="CG13" s="166"/>
      <c r="CI13" s="341"/>
      <c r="CJ13" s="341"/>
      <c r="CL13" s="341"/>
      <c r="CM13" s="341"/>
      <c r="CO13" s="153"/>
      <c r="CQ13" s="166"/>
      <c r="CS13" s="166"/>
      <c r="CU13" s="166"/>
      <c r="CW13" s="341"/>
      <c r="CX13" s="341"/>
      <c r="CZ13" s="341"/>
      <c r="DA13" s="341"/>
      <c r="DC13" s="153"/>
      <c r="DE13" s="166"/>
      <c r="DG13" s="166"/>
      <c r="DI13" s="166"/>
      <c r="DK13" s="341"/>
      <c r="DL13" s="341"/>
      <c r="DN13" s="341"/>
      <c r="DO13" s="341"/>
      <c r="DQ13" s="153"/>
      <c r="DS13" s="166"/>
      <c r="DU13" s="166"/>
      <c r="DW13" s="166"/>
      <c r="DY13" s="341"/>
      <c r="DZ13" s="341"/>
      <c r="EB13" s="341"/>
      <c r="EC13" s="341"/>
      <c r="EE13" s="153"/>
      <c r="EG13" s="166"/>
      <c r="EI13" s="166"/>
      <c r="EK13" s="166"/>
      <c r="EM13" s="341"/>
      <c r="EN13" s="341"/>
      <c r="EP13" s="341"/>
      <c r="EQ13" s="341"/>
      <c r="ES13" s="153"/>
      <c r="EU13" s="166"/>
      <c r="EW13" s="166"/>
      <c r="EY13" s="166"/>
      <c r="FA13" s="341"/>
      <c r="FB13" s="341"/>
      <c r="FD13" s="341"/>
      <c r="FE13" s="341"/>
      <c r="FG13" s="153"/>
      <c r="FI13" s="166"/>
      <c r="FK13" s="166"/>
      <c r="FM13" s="166"/>
      <c r="FO13" s="341"/>
      <c r="FP13" s="341"/>
      <c r="FR13" s="341"/>
      <c r="FS13" s="341"/>
      <c r="FU13" s="153"/>
      <c r="FW13" s="166"/>
      <c r="FY13" s="166"/>
      <c r="GA13" s="166"/>
    </row>
    <row r="14" spans="1:183" s="152" customFormat="1" ht="15.75" customHeight="1">
      <c r="A14" s="337" t="s">
        <v>170</v>
      </c>
      <c r="C14" s="153" t="s">
        <v>67</v>
      </c>
      <c r="D14" s="152" t="s">
        <v>3</v>
      </c>
      <c r="E14" s="154">
        <f t="shared" si="4"/>
        <v>10431.210000000001</v>
      </c>
      <c r="F14" s="310"/>
      <c r="G14" s="155">
        <f t="shared" si="5"/>
        <v>10721.58</v>
      </c>
      <c r="H14" s="360"/>
      <c r="I14" s="155">
        <f t="shared" si="6"/>
        <v>11895.470000000001</v>
      </c>
      <c r="J14" s="310"/>
      <c r="K14" s="155">
        <f t="shared" si="7"/>
        <v>10466.93</v>
      </c>
      <c r="L14" s="310"/>
      <c r="M14" s="155">
        <f t="shared" si="8"/>
        <v>12173.95</v>
      </c>
      <c r="N14" s="310"/>
      <c r="O14" s="155">
        <f t="shared" si="9"/>
        <v>-290.36999999999898</v>
      </c>
      <c r="P14" s="156">
        <f t="shared" si="10"/>
        <v>-2.7082762055592458E-2</v>
      </c>
      <c r="Q14" s="310"/>
      <c r="R14" s="155">
        <f t="shared" si="11"/>
        <v>-1742.7399999999998</v>
      </c>
      <c r="S14" s="156">
        <f t="shared" si="12"/>
        <v>-0.14315320828490341</v>
      </c>
      <c r="V14" s="154">
        <f>VLOOKUP($A14,[2]Resultados!$B$7:$XFD$1048576,HLOOKUP(V$1&amp;V$2,[2]Resultados!$D$1:$XFD$6,6,FALSE),FALSE)</f>
        <v>21152.79</v>
      </c>
      <c r="W14" s="154">
        <f>VLOOKUP($A14,[2]Resultados!$B$7:$XFD$1048576,HLOOKUP(W$1&amp;W$2,[2]Resultados!$D$1:$XFD$6,6,FALSE),FALSE)</f>
        <v>10721.58</v>
      </c>
      <c r="X14" s="154">
        <f>VLOOKUP($A14,[2]Resultados!$B$7:$XFD$1048576,HLOOKUP(X$1&amp;X$2,[2]Resultados!$D$1:$XFD$6,6,FALSE),FALSE)</f>
        <v>44213.4</v>
      </c>
      <c r="Y14" s="154">
        <f>VLOOKUP($A14,[2]Resultados!$B$7:$XFD$1048576,HLOOKUP(Y$1&amp;Y$2,[2]Resultados!$D$1:$XFD$6,6,FALSE),FALSE)</f>
        <v>32317.93</v>
      </c>
      <c r="Z14" s="154">
        <f>VLOOKUP($A14,[2]Resultados!$B$7:$XFD$1048576,HLOOKUP(Z$1&amp;Z$2,[2]Resultados!$D$1:$XFD$6,6,FALSE),FALSE)</f>
        <v>21851</v>
      </c>
      <c r="AA14" s="154">
        <f>VLOOKUP($A14,[2]Resultados!$B$7:$XFD$1048576,HLOOKUP(AA$1&amp;AA$2,[2]Resultados!$D$1:$XFD$6,6,FALSE),FALSE)</f>
        <v>9677.0499999999993</v>
      </c>
      <c r="AC14" s="361">
        <f t="shared" si="2"/>
        <v>0</v>
      </c>
      <c r="AD14" s="361">
        <f t="shared" si="3"/>
        <v>0</v>
      </c>
      <c r="AE14" s="341"/>
      <c r="AF14" s="341">
        <f>E14-'[1]Rdos trimestrales'!E14</f>
        <v>0</v>
      </c>
      <c r="AH14" s="341">
        <f>G14-'[1]Rdos trimestrales'!G14</f>
        <v>0</v>
      </c>
      <c r="AI14" s="341"/>
      <c r="AJ14" s="152">
        <f>I14-'[1]Rdos trimestrales'!I14</f>
        <v>0</v>
      </c>
      <c r="AK14" s="153"/>
      <c r="AL14" s="152">
        <f>K14-'[1]Rdos trimestrales'!K14</f>
        <v>0</v>
      </c>
      <c r="AM14" s="166"/>
      <c r="AN14" s="152">
        <f>M14-'[1]Rdos trimestrales'!M14</f>
        <v>0</v>
      </c>
      <c r="AO14" s="166"/>
      <c r="AP14" s="152">
        <f>O14-'[1]Rdos trimestrales'!O14</f>
        <v>0</v>
      </c>
      <c r="AQ14" s="166">
        <f>(P14-'[1]Rdos trimestrales'!P14)*100</f>
        <v>0</v>
      </c>
      <c r="AS14" s="341">
        <f>R14-'[1]Rdos trimestrales'!R14</f>
        <v>0</v>
      </c>
      <c r="AT14" s="341">
        <f>(S14-'[1]Rdos trimestrales'!S14)*100</f>
        <v>0</v>
      </c>
      <c r="AV14" s="341"/>
      <c r="AW14" s="341">
        <f>V14-'[1]Rdos trimestrales'!V14</f>
        <v>0</v>
      </c>
      <c r="AX14" s="152">
        <f>W14-'[1]Rdos trimestrales'!W14</f>
        <v>0</v>
      </c>
      <c r="AY14" s="153">
        <f>X14-'[1]Rdos trimestrales'!X14</f>
        <v>0</v>
      </c>
      <c r="AZ14" s="152">
        <f>Y14-'[1]Rdos trimestrales'!Y14</f>
        <v>0</v>
      </c>
      <c r="BA14" s="166">
        <f>Z14-'[1]Rdos trimestrales'!Z14</f>
        <v>0</v>
      </c>
      <c r="BB14" s="152">
        <f>AA14-'[1]Rdos trimestrales'!AA14</f>
        <v>0</v>
      </c>
      <c r="BC14" s="166"/>
      <c r="BE14" s="166"/>
      <c r="BG14" s="341"/>
      <c r="BH14" s="341"/>
      <c r="BJ14" s="341"/>
      <c r="BK14" s="341"/>
      <c r="BM14" s="153"/>
      <c r="BO14" s="166"/>
      <c r="BQ14" s="166"/>
      <c r="BS14" s="166"/>
      <c r="BU14" s="341"/>
      <c r="BV14" s="341"/>
      <c r="BX14" s="341"/>
      <c r="BY14" s="341"/>
      <c r="CA14" s="153"/>
      <c r="CC14" s="166"/>
      <c r="CE14" s="166"/>
      <c r="CG14" s="166"/>
      <c r="CI14" s="341"/>
      <c r="CJ14" s="341"/>
      <c r="CL14" s="341"/>
      <c r="CM14" s="341"/>
      <c r="CO14" s="153"/>
      <c r="CQ14" s="166"/>
      <c r="CS14" s="166"/>
      <c r="CU14" s="166"/>
      <c r="CW14" s="341"/>
      <c r="CX14" s="341"/>
      <c r="CZ14" s="341"/>
      <c r="DA14" s="341"/>
      <c r="DC14" s="153"/>
      <c r="DE14" s="166"/>
      <c r="DG14" s="166"/>
      <c r="DI14" s="166"/>
      <c r="DK14" s="341"/>
      <c r="DL14" s="341"/>
      <c r="DN14" s="341"/>
      <c r="DO14" s="341"/>
      <c r="DQ14" s="153"/>
      <c r="DS14" s="166"/>
      <c r="DU14" s="166"/>
      <c r="DW14" s="166"/>
      <c r="DY14" s="341"/>
      <c r="DZ14" s="341"/>
      <c r="EB14" s="341"/>
      <c r="EC14" s="341"/>
      <c r="EE14" s="153"/>
      <c r="EG14" s="166"/>
      <c r="EI14" s="166"/>
      <c r="EK14" s="166"/>
      <c r="EM14" s="341"/>
      <c r="EN14" s="341"/>
      <c r="EP14" s="341"/>
      <c r="EQ14" s="341"/>
      <c r="ES14" s="153"/>
      <c r="EU14" s="166"/>
      <c r="EW14" s="166"/>
      <c r="EY14" s="166"/>
      <c r="FA14" s="341"/>
      <c r="FB14" s="341"/>
      <c r="FD14" s="341"/>
      <c r="FE14" s="341"/>
      <c r="FG14" s="153"/>
      <c r="FI14" s="166"/>
      <c r="FK14" s="166"/>
      <c r="FM14" s="166"/>
      <c r="FO14" s="341"/>
      <c r="FP14" s="341"/>
      <c r="FR14" s="341"/>
      <c r="FS14" s="341"/>
      <c r="FU14" s="153"/>
      <c r="FW14" s="166"/>
      <c r="FY14" s="166"/>
      <c r="GA14" s="166"/>
    </row>
    <row r="15" spans="1:183" s="152" customFormat="1" ht="15.75" customHeight="1">
      <c r="A15" s="337" t="s">
        <v>19</v>
      </c>
      <c r="C15" s="153" t="s">
        <v>68</v>
      </c>
      <c r="D15" s="152" t="s">
        <v>3</v>
      </c>
      <c r="E15" s="154">
        <f t="shared" si="4"/>
        <v>82515.539999999979</v>
      </c>
      <c r="F15" s="310"/>
      <c r="G15" s="155">
        <f t="shared" si="5"/>
        <v>85428.82</v>
      </c>
      <c r="H15" s="360"/>
      <c r="I15" s="155">
        <f t="shared" si="6"/>
        <v>77646.520000000019</v>
      </c>
      <c r="J15" s="310"/>
      <c r="K15" s="155">
        <f t="shared" si="7"/>
        <v>80294.320000000007</v>
      </c>
      <c r="L15" s="310"/>
      <c r="M15" s="155">
        <f t="shared" si="8"/>
        <v>82144.39</v>
      </c>
      <c r="N15" s="310"/>
      <c r="O15" s="155">
        <f t="shared" si="9"/>
        <v>-2913.2800000000279</v>
      </c>
      <c r="P15" s="156">
        <f t="shared" si="10"/>
        <v>-3.4101840573240172E-2</v>
      </c>
      <c r="Q15" s="310"/>
      <c r="R15" s="155">
        <f t="shared" si="11"/>
        <v>371.14999999997963</v>
      </c>
      <c r="S15" s="156">
        <f t="shared" si="12"/>
        <v>4.5182635113607539E-3</v>
      </c>
      <c r="V15" s="154">
        <f>VLOOKUP($A15,[2]Resultados!$B$7:$XFD$1048576,HLOOKUP(V$1&amp;V$2,[2]Resultados!$D$1:$XFD$6,6,FALSE),FALSE)</f>
        <v>167944.36</v>
      </c>
      <c r="W15" s="154">
        <f>VLOOKUP($A15,[2]Resultados!$B$7:$XFD$1048576,HLOOKUP(W$1&amp;W$2,[2]Resultados!$D$1:$XFD$6,6,FALSE),FALSE)</f>
        <v>85428.82</v>
      </c>
      <c r="X15" s="154">
        <f>VLOOKUP($A15,[2]Resultados!$B$7:$XFD$1048576,HLOOKUP(X$1&amp;X$2,[2]Resultados!$D$1:$XFD$6,6,FALSE),FALSE)</f>
        <v>308137.84000000003</v>
      </c>
      <c r="Y15" s="154">
        <f>VLOOKUP($A15,[2]Resultados!$B$7:$XFD$1048576,HLOOKUP(Y$1&amp;Y$2,[2]Resultados!$D$1:$XFD$6,6,FALSE),FALSE)</f>
        <v>230491.32</v>
      </c>
      <c r="Z15" s="154">
        <f>VLOOKUP($A15,[2]Resultados!$B$7:$XFD$1048576,HLOOKUP(Z$1&amp;Z$2,[2]Resultados!$D$1:$XFD$6,6,FALSE),FALSE)</f>
        <v>150197</v>
      </c>
      <c r="AA15" s="154">
        <f>VLOOKUP($A15,[2]Resultados!$B$7:$XFD$1048576,HLOOKUP(AA$1&amp;AA$2,[2]Resultados!$D$1:$XFD$6,6,FALSE),FALSE)</f>
        <v>68052.61</v>
      </c>
      <c r="AC15" s="361">
        <f t="shared" si="2"/>
        <v>0</v>
      </c>
      <c r="AD15" s="361">
        <f t="shared" si="3"/>
        <v>0</v>
      </c>
      <c r="AE15" s="341"/>
      <c r="AF15" s="341">
        <f>E15-'[1]Rdos trimestrales'!E15</f>
        <v>0</v>
      </c>
      <c r="AH15" s="341">
        <f>G15-'[1]Rdos trimestrales'!G15</f>
        <v>0</v>
      </c>
      <c r="AI15" s="341"/>
      <c r="AJ15" s="152">
        <f>I15-'[1]Rdos trimestrales'!I15</f>
        <v>0</v>
      </c>
      <c r="AK15" s="153"/>
      <c r="AL15" s="152">
        <f>K15-'[1]Rdos trimestrales'!K15</f>
        <v>0</v>
      </c>
      <c r="AM15" s="166"/>
      <c r="AN15" s="152">
        <f>M15-'[1]Rdos trimestrales'!M15</f>
        <v>0</v>
      </c>
      <c r="AO15" s="166"/>
      <c r="AP15" s="152">
        <f>O15-'[1]Rdos trimestrales'!O15</f>
        <v>0</v>
      </c>
      <c r="AQ15" s="166">
        <f>(P15-'[1]Rdos trimestrales'!P15)*100</f>
        <v>0</v>
      </c>
      <c r="AS15" s="341">
        <f>R15-'[1]Rdos trimestrales'!R15</f>
        <v>0</v>
      </c>
      <c r="AT15" s="341">
        <f>(S15-'[1]Rdos trimestrales'!S15)*100</f>
        <v>0</v>
      </c>
      <c r="AV15" s="341"/>
      <c r="AW15" s="341">
        <f>V15-'[1]Rdos trimestrales'!V15</f>
        <v>0</v>
      </c>
      <c r="AX15" s="152">
        <f>W15-'[1]Rdos trimestrales'!W15</f>
        <v>0</v>
      </c>
      <c r="AY15" s="153">
        <f>X15-'[1]Rdos trimestrales'!X15</f>
        <v>0</v>
      </c>
      <c r="AZ15" s="152">
        <f>Y15-'[1]Rdos trimestrales'!Y15</f>
        <v>0</v>
      </c>
      <c r="BA15" s="166">
        <f>Z15-'[1]Rdos trimestrales'!Z15</f>
        <v>0</v>
      </c>
      <c r="BB15" s="152">
        <f>AA15-'[1]Rdos trimestrales'!AA15</f>
        <v>0</v>
      </c>
      <c r="BC15" s="166"/>
      <c r="BE15" s="166"/>
      <c r="BG15" s="341"/>
      <c r="BH15" s="341"/>
      <c r="BJ15" s="341"/>
      <c r="BK15" s="341"/>
      <c r="BM15" s="153"/>
      <c r="BO15" s="166"/>
      <c r="BQ15" s="166"/>
      <c r="BS15" s="166"/>
      <c r="BU15" s="341"/>
      <c r="BV15" s="341"/>
      <c r="BX15" s="341"/>
      <c r="BY15" s="341"/>
      <c r="CA15" s="153"/>
      <c r="CC15" s="166"/>
      <c r="CE15" s="166"/>
      <c r="CG15" s="166"/>
      <c r="CI15" s="341"/>
      <c r="CJ15" s="341"/>
      <c r="CL15" s="341"/>
      <c r="CM15" s="341"/>
      <c r="CO15" s="153"/>
      <c r="CQ15" s="166"/>
      <c r="CS15" s="166"/>
      <c r="CU15" s="166"/>
      <c r="CW15" s="341"/>
      <c r="CX15" s="341"/>
      <c r="CZ15" s="341"/>
      <c r="DA15" s="341"/>
      <c r="DC15" s="153"/>
      <c r="DE15" s="166"/>
      <c r="DG15" s="166"/>
      <c r="DI15" s="166"/>
      <c r="DK15" s="341"/>
      <c r="DL15" s="341"/>
      <c r="DN15" s="341"/>
      <c r="DO15" s="341"/>
      <c r="DQ15" s="153"/>
      <c r="DS15" s="166"/>
      <c r="DU15" s="166"/>
      <c r="DW15" s="166"/>
      <c r="DY15" s="341"/>
      <c r="DZ15" s="341"/>
      <c r="EB15" s="341"/>
      <c r="EC15" s="341"/>
      <c r="EE15" s="153"/>
      <c r="EG15" s="166"/>
      <c r="EI15" s="166"/>
      <c r="EK15" s="166"/>
      <c r="EM15" s="341"/>
      <c r="EN15" s="341"/>
      <c r="EP15" s="341"/>
      <c r="EQ15" s="341"/>
      <c r="ES15" s="153"/>
      <c r="EU15" s="166"/>
      <c r="EW15" s="166"/>
      <c r="EY15" s="166"/>
      <c r="FA15" s="341"/>
      <c r="FB15" s="341"/>
      <c r="FD15" s="341"/>
      <c r="FE15" s="341"/>
      <c r="FG15" s="153"/>
      <c r="FI15" s="166"/>
      <c r="FK15" s="166"/>
      <c r="FM15" s="166"/>
      <c r="FO15" s="341"/>
      <c r="FP15" s="341"/>
      <c r="FR15" s="341"/>
      <c r="FS15" s="341"/>
      <c r="FU15" s="153"/>
      <c r="FW15" s="166"/>
      <c r="FY15" s="166"/>
      <c r="GA15" s="166"/>
    </row>
    <row r="16" spans="1:183" s="152" customFormat="1" ht="15.75" customHeight="1">
      <c r="A16" s="337" t="s">
        <v>10</v>
      </c>
      <c r="C16" s="153" t="s">
        <v>69</v>
      </c>
      <c r="D16" s="152" t="s">
        <v>3</v>
      </c>
      <c r="E16" s="154">
        <f t="shared" si="4"/>
        <v>-9248.74</v>
      </c>
      <c r="F16" s="310"/>
      <c r="G16" s="155">
        <f t="shared" si="5"/>
        <v>3600.3</v>
      </c>
      <c r="H16" s="360"/>
      <c r="I16" s="155">
        <f t="shared" si="6"/>
        <v>-19386.79</v>
      </c>
      <c r="J16" s="310"/>
      <c r="K16" s="155">
        <f t="shared" si="7"/>
        <v>164.23999999999978</v>
      </c>
      <c r="L16" s="310"/>
      <c r="M16" s="155">
        <f t="shared" si="8"/>
        <v>-260.92000000000007</v>
      </c>
      <c r="N16" s="310"/>
      <c r="O16" s="155">
        <f t="shared" si="9"/>
        <v>-12849.04</v>
      </c>
      <c r="P16" s="156">
        <f t="shared" si="10"/>
        <v>-3.5688803710801875</v>
      </c>
      <c r="Q16" s="310"/>
      <c r="R16" s="155">
        <f t="shared" si="11"/>
        <v>-8987.82</v>
      </c>
      <c r="S16" s="156">
        <f t="shared" si="12"/>
        <v>34.44665031427256</v>
      </c>
      <c r="V16" s="154">
        <f>VLOOKUP($A16,[2]Resultados!$B$7:$XFD$1048576,HLOOKUP(V$1&amp;V$2,[2]Resultados!$D$1:$XFD$6,6,FALSE),FALSE)</f>
        <v>-5648.44</v>
      </c>
      <c r="W16" s="154">
        <f>VLOOKUP($A16,[2]Resultados!$B$7:$XFD$1048576,HLOOKUP(W$1&amp;W$2,[2]Resultados!$D$1:$XFD$6,6,FALSE),FALSE)</f>
        <v>3600.3</v>
      </c>
      <c r="X16" s="154">
        <f>VLOOKUP($A16,[2]Resultados!$B$7:$XFD$1048576,HLOOKUP(X$1&amp;X$2,[2]Resultados!$D$1:$XFD$6,6,FALSE),FALSE)</f>
        <v>-15105.55</v>
      </c>
      <c r="Y16" s="154">
        <f>VLOOKUP($A16,[2]Resultados!$B$7:$XFD$1048576,HLOOKUP(Y$1&amp;Y$2,[2]Resultados!$D$1:$XFD$6,6,FALSE),FALSE)</f>
        <v>4281.24</v>
      </c>
      <c r="Z16" s="154">
        <f>VLOOKUP($A16,[2]Resultados!$B$7:$XFD$1048576,HLOOKUP(Z$1&amp;Z$2,[2]Resultados!$D$1:$XFD$6,6,FALSE),FALSE)</f>
        <v>4117</v>
      </c>
      <c r="AA16" s="154">
        <f>VLOOKUP($A16,[2]Resultados!$B$7:$XFD$1048576,HLOOKUP(AA$1&amp;AA$2,[2]Resultados!$D$1:$XFD$6,6,FALSE),FALSE)</f>
        <v>4377.92</v>
      </c>
      <c r="AC16" s="361">
        <f t="shared" si="2"/>
        <v>0</v>
      </c>
      <c r="AD16" s="361">
        <f t="shared" si="3"/>
        <v>0</v>
      </c>
      <c r="AE16" s="341"/>
      <c r="AF16" s="341">
        <f>E16-'[1]Rdos trimestrales'!E16</f>
        <v>0</v>
      </c>
      <c r="AH16" s="341">
        <f>G16-'[1]Rdos trimestrales'!G16</f>
        <v>0</v>
      </c>
      <c r="AI16" s="341"/>
      <c r="AJ16" s="152">
        <f>I16-'[1]Rdos trimestrales'!I16</f>
        <v>0</v>
      </c>
      <c r="AK16" s="153"/>
      <c r="AL16" s="152">
        <f>K16-'[1]Rdos trimestrales'!K16</f>
        <v>0</v>
      </c>
      <c r="AM16" s="166"/>
      <c r="AN16" s="152">
        <f>M16-'[1]Rdos trimestrales'!M16</f>
        <v>0</v>
      </c>
      <c r="AO16" s="166"/>
      <c r="AP16" s="152">
        <f>O16-'[1]Rdos trimestrales'!O16</f>
        <v>0</v>
      </c>
      <c r="AQ16" s="166">
        <f>(P16-'[1]Rdos trimestrales'!P16)*100</f>
        <v>0</v>
      </c>
      <c r="AS16" s="341">
        <f>R16-'[1]Rdos trimestrales'!R16</f>
        <v>0</v>
      </c>
      <c r="AT16" s="341">
        <f>(S16-'[1]Rdos trimestrales'!S16)*100</f>
        <v>0</v>
      </c>
      <c r="AV16" s="341"/>
      <c r="AW16" s="341">
        <f>V16-'[1]Rdos trimestrales'!V16</f>
        <v>0</v>
      </c>
      <c r="AX16" s="152">
        <f>W16-'[1]Rdos trimestrales'!W16</f>
        <v>0</v>
      </c>
      <c r="AY16" s="153">
        <f>X16-'[1]Rdos trimestrales'!X16</f>
        <v>0</v>
      </c>
      <c r="AZ16" s="152">
        <f>Y16-'[1]Rdos trimestrales'!Y16</f>
        <v>0</v>
      </c>
      <c r="BA16" s="166">
        <f>Z16-'[1]Rdos trimestrales'!Z16</f>
        <v>0</v>
      </c>
      <c r="BB16" s="152">
        <f>AA16-'[1]Rdos trimestrales'!AA16</f>
        <v>0</v>
      </c>
      <c r="BC16" s="166"/>
      <c r="BE16" s="166"/>
      <c r="BG16" s="341"/>
      <c r="BH16" s="341"/>
      <c r="BJ16" s="341"/>
      <c r="BK16" s="341"/>
      <c r="BM16" s="153"/>
      <c r="BO16" s="166"/>
      <c r="BQ16" s="166"/>
      <c r="BS16" s="166"/>
      <c r="BU16" s="341"/>
      <c r="BV16" s="341"/>
      <c r="BX16" s="341"/>
      <c r="BY16" s="341"/>
      <c r="CA16" s="153"/>
      <c r="CC16" s="166"/>
      <c r="CE16" s="166"/>
      <c r="CG16" s="166"/>
      <c r="CI16" s="341"/>
      <c r="CJ16" s="341"/>
      <c r="CL16" s="341"/>
      <c r="CM16" s="341"/>
      <c r="CO16" s="153"/>
      <c r="CQ16" s="166"/>
      <c r="CS16" s="166"/>
      <c r="CU16" s="166"/>
      <c r="CW16" s="341"/>
      <c r="CX16" s="341"/>
      <c r="CZ16" s="341"/>
      <c r="DA16" s="341"/>
      <c r="DC16" s="153"/>
      <c r="DE16" s="166"/>
      <c r="DG16" s="166"/>
      <c r="DI16" s="166"/>
      <c r="DK16" s="341"/>
      <c r="DL16" s="341"/>
      <c r="DN16" s="341"/>
      <c r="DO16" s="341"/>
      <c r="DQ16" s="153"/>
      <c r="DS16" s="166"/>
      <c r="DU16" s="166"/>
      <c r="DW16" s="166"/>
      <c r="DY16" s="341"/>
      <c r="DZ16" s="341"/>
      <c r="EB16" s="341"/>
      <c r="EC16" s="341"/>
      <c r="EE16" s="153"/>
      <c r="EG16" s="166"/>
      <c r="EI16" s="166"/>
      <c r="EK16" s="166"/>
      <c r="EM16" s="341"/>
      <c r="EN16" s="341"/>
      <c r="EP16" s="341"/>
      <c r="EQ16" s="341"/>
      <c r="ES16" s="153"/>
      <c r="EU16" s="166"/>
      <c r="EW16" s="166"/>
      <c r="EY16" s="166"/>
      <c r="FA16" s="341"/>
      <c r="FB16" s="341"/>
      <c r="FD16" s="341"/>
      <c r="FE16" s="341"/>
      <c r="FG16" s="153"/>
      <c r="FI16" s="166"/>
      <c r="FK16" s="166"/>
      <c r="FM16" s="166"/>
      <c r="FO16" s="341"/>
      <c r="FP16" s="341"/>
      <c r="FR16" s="341"/>
      <c r="FS16" s="341"/>
      <c r="FU16" s="153"/>
      <c r="FW16" s="166"/>
      <c r="FY16" s="166"/>
      <c r="GA16" s="166"/>
    </row>
    <row r="17" spans="1:183" s="152" customFormat="1" ht="15.75" customHeight="1">
      <c r="A17" s="337" t="s">
        <v>20</v>
      </c>
      <c r="C17" s="153" t="s">
        <v>109</v>
      </c>
      <c r="D17" s="152" t="s">
        <v>3</v>
      </c>
      <c r="E17" s="154">
        <f t="shared" si="4"/>
        <v>2030.8500000000001</v>
      </c>
      <c r="F17" s="310"/>
      <c r="G17" s="155">
        <f t="shared" si="5"/>
        <v>163.22</v>
      </c>
      <c r="H17" s="360"/>
      <c r="I17" s="155">
        <f t="shared" si="6"/>
        <v>449.44000000000005</v>
      </c>
      <c r="J17" s="310"/>
      <c r="K17" s="155">
        <f t="shared" si="7"/>
        <v>455.53999999999996</v>
      </c>
      <c r="L17" s="310"/>
      <c r="M17" s="155">
        <f t="shared" si="8"/>
        <v>735.24</v>
      </c>
      <c r="N17" s="310"/>
      <c r="O17" s="155">
        <f t="shared" si="9"/>
        <v>1867.63</v>
      </c>
      <c r="P17" s="156">
        <f t="shared" si="10"/>
        <v>11.442409018502635</v>
      </c>
      <c r="Q17" s="310"/>
      <c r="R17" s="155">
        <f t="shared" si="11"/>
        <v>1295.6100000000001</v>
      </c>
      <c r="S17" s="156">
        <f t="shared" si="12"/>
        <v>1.7621592949241065</v>
      </c>
      <c r="V17" s="154">
        <f>VLOOKUP($A17,[2]Resultados!$B$7:$XFD$1048576,HLOOKUP(V$1&amp;V$2,[2]Resultados!$D$1:$XFD$6,6,FALSE),FALSE)</f>
        <v>2194.0700000000002</v>
      </c>
      <c r="W17" s="154">
        <f>VLOOKUP($A17,[2]Resultados!$B$7:$XFD$1048576,HLOOKUP(W$1&amp;W$2,[2]Resultados!$D$1:$XFD$6,6,FALSE),FALSE)</f>
        <v>163.22</v>
      </c>
      <c r="X17" s="154">
        <f>VLOOKUP($A17,[2]Resultados!$B$7:$XFD$1048576,HLOOKUP(X$1&amp;X$2,[2]Resultados!$D$1:$XFD$6,6,FALSE),FALSE)</f>
        <v>1823.98</v>
      </c>
      <c r="Y17" s="154">
        <f>VLOOKUP($A17,[2]Resultados!$B$7:$XFD$1048576,HLOOKUP(Y$1&amp;Y$2,[2]Resultados!$D$1:$XFD$6,6,FALSE),FALSE)</f>
        <v>1374.54</v>
      </c>
      <c r="Z17" s="154">
        <f>VLOOKUP($A17,[2]Resultados!$B$7:$XFD$1048576,HLOOKUP(Z$1&amp;Z$2,[2]Resultados!$D$1:$XFD$6,6,FALSE),FALSE)</f>
        <v>919</v>
      </c>
      <c r="AA17" s="154">
        <f>VLOOKUP($A17,[2]Resultados!$B$7:$XFD$1048576,HLOOKUP(AA$1&amp;AA$2,[2]Resultados!$D$1:$XFD$6,6,FALSE),FALSE)</f>
        <v>183.76</v>
      </c>
      <c r="AC17" s="361">
        <f t="shared" si="2"/>
        <v>0</v>
      </c>
      <c r="AD17" s="361">
        <f t="shared" si="3"/>
        <v>0</v>
      </c>
      <c r="AE17" s="341"/>
      <c r="AF17" s="341">
        <f>E17-'[1]Rdos trimestrales'!E17</f>
        <v>0</v>
      </c>
      <c r="AH17" s="341">
        <f>G17-'[1]Rdos trimestrales'!G17</f>
        <v>0</v>
      </c>
      <c r="AI17" s="341"/>
      <c r="AJ17" s="152">
        <f>I17-'[1]Rdos trimestrales'!I17</f>
        <v>0</v>
      </c>
      <c r="AK17" s="153"/>
      <c r="AL17" s="152">
        <f>K17-'[1]Rdos trimestrales'!K17</f>
        <v>0</v>
      </c>
      <c r="AM17" s="166"/>
      <c r="AN17" s="152">
        <f>M17-'[1]Rdos trimestrales'!M17</f>
        <v>0</v>
      </c>
      <c r="AO17" s="166"/>
      <c r="AP17" s="152">
        <f>O17-'[1]Rdos trimestrales'!O17</f>
        <v>0</v>
      </c>
      <c r="AQ17" s="166">
        <f>(P17-'[1]Rdos trimestrales'!P17)*100</f>
        <v>0</v>
      </c>
      <c r="AS17" s="341">
        <f>R17-'[1]Rdos trimestrales'!R17</f>
        <v>0</v>
      </c>
      <c r="AT17" s="341">
        <f>(S17-'[1]Rdos trimestrales'!S17)*100</f>
        <v>0</v>
      </c>
      <c r="AV17" s="341"/>
      <c r="AW17" s="341">
        <f>V17-'[1]Rdos trimestrales'!V17</f>
        <v>0</v>
      </c>
      <c r="AX17" s="152">
        <f>W17-'[1]Rdos trimestrales'!W17</f>
        <v>0</v>
      </c>
      <c r="AY17" s="153">
        <f>X17-'[1]Rdos trimestrales'!X17</f>
        <v>0</v>
      </c>
      <c r="AZ17" s="152">
        <f>Y17-'[1]Rdos trimestrales'!Y17</f>
        <v>0</v>
      </c>
      <c r="BA17" s="166">
        <f>Z17-'[1]Rdos trimestrales'!Z17</f>
        <v>0</v>
      </c>
      <c r="BB17" s="152">
        <f>AA17-'[1]Rdos trimestrales'!AA17</f>
        <v>0</v>
      </c>
      <c r="BC17" s="166"/>
      <c r="BE17" s="166"/>
      <c r="BG17" s="341"/>
      <c r="BH17" s="341"/>
      <c r="BJ17" s="341"/>
      <c r="BK17" s="341"/>
      <c r="BM17" s="153"/>
      <c r="BO17" s="166"/>
      <c r="BQ17" s="166"/>
      <c r="BS17" s="166"/>
      <c r="BU17" s="341"/>
      <c r="BV17" s="341"/>
      <c r="BX17" s="341"/>
      <c r="BY17" s="341"/>
      <c r="CA17" s="153"/>
      <c r="CC17" s="166"/>
      <c r="CE17" s="166"/>
      <c r="CG17" s="166"/>
      <c r="CI17" s="341"/>
      <c r="CJ17" s="341"/>
      <c r="CL17" s="341"/>
      <c r="CM17" s="341"/>
      <c r="CO17" s="153"/>
      <c r="CQ17" s="166"/>
      <c r="CS17" s="166"/>
      <c r="CU17" s="166"/>
      <c r="CW17" s="341"/>
      <c r="CX17" s="341"/>
      <c r="CZ17" s="341"/>
      <c r="DA17" s="341"/>
      <c r="DC17" s="153"/>
      <c r="DE17" s="166"/>
      <c r="DG17" s="166"/>
      <c r="DI17" s="166"/>
      <c r="DK17" s="341"/>
      <c r="DL17" s="341"/>
      <c r="DN17" s="341"/>
      <c r="DO17" s="341"/>
      <c r="DQ17" s="153"/>
      <c r="DS17" s="166"/>
      <c r="DU17" s="166"/>
      <c r="DW17" s="166"/>
      <c r="DY17" s="341"/>
      <c r="DZ17" s="341"/>
      <c r="EB17" s="341"/>
      <c r="EC17" s="341"/>
      <c r="EE17" s="153"/>
      <c r="EG17" s="166"/>
      <c r="EI17" s="166"/>
      <c r="EK17" s="166"/>
      <c r="EM17" s="341"/>
      <c r="EN17" s="341"/>
      <c r="EP17" s="341"/>
      <c r="EQ17" s="341"/>
      <c r="ES17" s="153"/>
      <c r="EU17" s="166"/>
      <c r="EW17" s="166"/>
      <c r="EY17" s="166"/>
      <c r="FA17" s="341"/>
      <c r="FB17" s="341"/>
      <c r="FD17" s="341"/>
      <c r="FE17" s="341"/>
      <c r="FG17" s="153"/>
      <c r="FI17" s="166"/>
      <c r="FK17" s="166"/>
      <c r="FM17" s="166"/>
      <c r="FO17" s="341"/>
      <c r="FP17" s="341"/>
      <c r="FR17" s="341"/>
      <c r="FS17" s="341"/>
      <c r="FU17" s="153"/>
      <c r="FW17" s="166"/>
      <c r="FY17" s="166"/>
      <c r="GA17" s="166"/>
    </row>
    <row r="18" spans="1:183" s="152" customFormat="1" ht="15.75" customHeight="1">
      <c r="A18" s="130" t="s">
        <v>21</v>
      </c>
      <c r="C18" s="153" t="s">
        <v>70</v>
      </c>
      <c r="D18" s="152" t="s">
        <v>3</v>
      </c>
      <c r="E18" s="154">
        <f t="shared" si="4"/>
        <v>-1174.5699999999997</v>
      </c>
      <c r="F18" s="310"/>
      <c r="G18" s="155">
        <f t="shared" si="5"/>
        <v>3907.45</v>
      </c>
      <c r="H18" s="360"/>
      <c r="I18" s="155">
        <f t="shared" si="6"/>
        <v>-3745.1099999999997</v>
      </c>
      <c r="J18" s="310"/>
      <c r="K18" s="155">
        <f t="shared" si="7"/>
        <v>1011.6300000000001</v>
      </c>
      <c r="L18" s="310"/>
      <c r="M18" s="155">
        <f t="shared" si="8"/>
        <v>-2177.0100000000002</v>
      </c>
      <c r="N18" s="310"/>
      <c r="O18" s="155">
        <f t="shared" si="9"/>
        <v>-5082.0199999999995</v>
      </c>
      <c r="P18" s="156">
        <f t="shared" si="10"/>
        <v>-1.3005975764245223</v>
      </c>
      <c r="Q18" s="310"/>
      <c r="R18" s="155">
        <f t="shared" si="11"/>
        <v>1002.4400000000005</v>
      </c>
      <c r="S18" s="156">
        <f t="shared" si="12"/>
        <v>-0.46046641953872536</v>
      </c>
      <c r="V18" s="154">
        <f>VLOOKUP($A18,[2]Resultados!$B$7:$XFD$1048576,HLOOKUP(V$1&amp;V$2,[2]Resultados!$D$1:$XFD$6,6,FALSE),FALSE)</f>
        <v>2732.88</v>
      </c>
      <c r="W18" s="154">
        <f>VLOOKUP($A18,[2]Resultados!$B$7:$XFD$1048576,HLOOKUP(W$1&amp;W$2,[2]Resultados!$D$1:$XFD$6,6,FALSE),FALSE)</f>
        <v>3907.45</v>
      </c>
      <c r="X18" s="154">
        <f>VLOOKUP($A18,[2]Resultados!$B$7:$XFD$1048576,HLOOKUP(X$1&amp;X$2,[2]Resultados!$D$1:$XFD$6,6,FALSE),FALSE)</f>
        <v>-7618.48</v>
      </c>
      <c r="Y18" s="154">
        <f>VLOOKUP($A18,[2]Resultados!$B$7:$XFD$1048576,HLOOKUP(Y$1&amp;Y$2,[2]Resultados!$D$1:$XFD$6,6,FALSE),FALSE)</f>
        <v>-3873.37</v>
      </c>
      <c r="Z18" s="154">
        <f>VLOOKUP($A18,[2]Resultados!$B$7:$XFD$1048576,HLOOKUP(Z$1&amp;Z$2,[2]Resultados!$D$1:$XFD$6,6,FALSE),FALSE)</f>
        <v>-4885</v>
      </c>
      <c r="AA18" s="154">
        <f>VLOOKUP($A18,[2]Resultados!$B$7:$XFD$1048576,HLOOKUP(AA$1&amp;AA$2,[2]Resultados!$D$1:$XFD$6,6,FALSE),FALSE)</f>
        <v>-2707.99</v>
      </c>
      <c r="AC18" s="361">
        <f t="shared" si="2"/>
        <v>0</v>
      </c>
      <c r="AD18" s="361">
        <f t="shared" si="3"/>
        <v>0</v>
      </c>
      <c r="AE18" s="341"/>
      <c r="AF18" s="341">
        <f>E18-'[1]Rdos trimestrales'!E18</f>
        <v>0</v>
      </c>
      <c r="AH18" s="341">
        <f>G18-'[1]Rdos trimestrales'!G18</f>
        <v>0</v>
      </c>
      <c r="AI18" s="341"/>
      <c r="AJ18" s="152">
        <f>I18-'[1]Rdos trimestrales'!I18</f>
        <v>0</v>
      </c>
      <c r="AK18" s="153"/>
      <c r="AL18" s="152">
        <f>K18-'[1]Rdos trimestrales'!K18</f>
        <v>0</v>
      </c>
      <c r="AM18" s="166"/>
      <c r="AN18" s="152">
        <f>M18-'[1]Rdos trimestrales'!M18</f>
        <v>0</v>
      </c>
      <c r="AO18" s="166"/>
      <c r="AP18" s="152">
        <f>O18-'[1]Rdos trimestrales'!O18</f>
        <v>0</v>
      </c>
      <c r="AQ18" s="166">
        <f>(P18-'[1]Rdos trimestrales'!P18)*100</f>
        <v>0</v>
      </c>
      <c r="AS18" s="341">
        <f>R18-'[1]Rdos trimestrales'!R18</f>
        <v>0</v>
      </c>
      <c r="AT18" s="341">
        <f>(S18-'[1]Rdos trimestrales'!S18)*100</f>
        <v>0</v>
      </c>
      <c r="AV18" s="341"/>
      <c r="AW18" s="341">
        <f>V18-'[1]Rdos trimestrales'!V18</f>
        <v>0</v>
      </c>
      <c r="AX18" s="152">
        <f>W18-'[1]Rdos trimestrales'!W18</f>
        <v>0</v>
      </c>
      <c r="AY18" s="153">
        <f>X18-'[1]Rdos trimestrales'!X18</f>
        <v>0</v>
      </c>
      <c r="AZ18" s="152">
        <f>Y18-'[1]Rdos trimestrales'!Y18</f>
        <v>0</v>
      </c>
      <c r="BA18" s="166">
        <f>Z18-'[1]Rdos trimestrales'!Z18</f>
        <v>0</v>
      </c>
      <c r="BB18" s="152">
        <f>AA18-'[1]Rdos trimestrales'!AA18</f>
        <v>0</v>
      </c>
      <c r="BC18" s="166"/>
      <c r="BE18" s="166"/>
      <c r="BG18" s="341"/>
      <c r="BH18" s="341"/>
      <c r="BJ18" s="341"/>
      <c r="BK18" s="341"/>
      <c r="BM18" s="153"/>
      <c r="BO18" s="166"/>
      <c r="BQ18" s="166"/>
      <c r="BS18" s="166"/>
      <c r="BU18" s="341"/>
      <c r="BV18" s="341"/>
      <c r="BX18" s="341"/>
      <c r="BY18" s="341"/>
      <c r="CA18" s="153"/>
      <c r="CC18" s="166"/>
      <c r="CE18" s="166"/>
      <c r="CG18" s="166"/>
      <c r="CI18" s="341"/>
      <c r="CJ18" s="341"/>
      <c r="CL18" s="341"/>
      <c r="CM18" s="341"/>
      <c r="CO18" s="153"/>
      <c r="CQ18" s="166"/>
      <c r="CS18" s="166"/>
      <c r="CU18" s="166"/>
      <c r="CW18" s="341"/>
      <c r="CX18" s="341"/>
      <c r="CZ18" s="341"/>
      <c r="DA18" s="341"/>
      <c r="DC18" s="153"/>
      <c r="DE18" s="166"/>
      <c r="DG18" s="166"/>
      <c r="DI18" s="166"/>
      <c r="DK18" s="341"/>
      <c r="DL18" s="341"/>
      <c r="DN18" s="341"/>
      <c r="DO18" s="341"/>
      <c r="DQ18" s="153"/>
      <c r="DS18" s="166"/>
      <c r="DU18" s="166"/>
      <c r="DW18" s="166"/>
      <c r="DY18" s="341"/>
      <c r="DZ18" s="341"/>
      <c r="EB18" s="341"/>
      <c r="EC18" s="341"/>
      <c r="EE18" s="153"/>
      <c r="EG18" s="166"/>
      <c r="EI18" s="166"/>
      <c r="EK18" s="166"/>
      <c r="EM18" s="341"/>
      <c r="EN18" s="341"/>
      <c r="EP18" s="341"/>
      <c r="EQ18" s="341"/>
      <c r="ES18" s="153"/>
      <c r="EU18" s="166"/>
      <c r="EW18" s="166"/>
      <c r="EY18" s="166"/>
      <c r="FA18" s="341"/>
      <c r="FB18" s="341"/>
      <c r="FD18" s="341"/>
      <c r="FE18" s="341"/>
      <c r="FG18" s="153"/>
      <c r="FI18" s="166"/>
      <c r="FK18" s="166"/>
      <c r="FM18" s="166"/>
      <c r="FO18" s="341"/>
      <c r="FP18" s="341"/>
      <c r="FR18" s="341"/>
      <c r="FS18" s="341"/>
      <c r="FU18" s="153"/>
      <c r="FW18" s="166"/>
      <c r="FY18" s="166"/>
      <c r="GA18" s="166"/>
    </row>
    <row r="19" spans="1:183" s="152" customFormat="1" ht="15.75" customHeight="1">
      <c r="A19" s="130" t="s">
        <v>22</v>
      </c>
      <c r="C19" s="230" t="s">
        <v>286</v>
      </c>
      <c r="E19" s="212">
        <f t="shared" si="4"/>
        <v>-6641.2199999999993</v>
      </c>
      <c r="F19" s="365"/>
      <c r="G19" s="213">
        <f t="shared" si="5"/>
        <v>-4067.09</v>
      </c>
      <c r="H19" s="366"/>
      <c r="I19" s="213">
        <f t="shared" si="6"/>
        <v>-8677.5499999999993</v>
      </c>
      <c r="J19" s="365"/>
      <c r="K19" s="213">
        <f t="shared" si="7"/>
        <v>-2826.2700000000004</v>
      </c>
      <c r="L19" s="365"/>
      <c r="M19" s="213">
        <f t="shared" si="8"/>
        <v>-5337.36</v>
      </c>
      <c r="N19" s="365"/>
      <c r="O19" s="213">
        <f t="shared" si="9"/>
        <v>-2574.1299999999992</v>
      </c>
      <c r="P19" s="347">
        <f t="shared" si="10"/>
        <v>0.63291690127339173</v>
      </c>
      <c r="Q19" s="365"/>
      <c r="R19" s="213">
        <f t="shared" si="11"/>
        <v>-1303.8599999999997</v>
      </c>
      <c r="S19" s="347">
        <f t="shared" si="12"/>
        <v>0.24428931156976486</v>
      </c>
      <c r="V19" s="154">
        <f>VLOOKUP($A19,[2]Resultados!$B$7:$XFD$1048576,HLOOKUP(V$1&amp;V$2,[2]Resultados!$D$1:$XFD$6,6,FALSE),FALSE)</f>
        <v>-10708.31</v>
      </c>
      <c r="W19" s="154">
        <f>VLOOKUP($A19,[2]Resultados!$B$7:$XFD$1048576,HLOOKUP(W$1&amp;W$2,[2]Resultados!$D$1:$XFD$6,6,FALSE),FALSE)</f>
        <v>-4067.09</v>
      </c>
      <c r="X19" s="154">
        <f>VLOOKUP($A19,[2]Resultados!$B$7:$XFD$1048576,HLOOKUP(X$1&amp;X$2,[2]Resultados!$D$1:$XFD$6,6,FALSE),FALSE)</f>
        <v>-21340.82</v>
      </c>
      <c r="Y19" s="154">
        <f>VLOOKUP($A19,[2]Resultados!$B$7:$XFD$1048576,HLOOKUP(Y$1&amp;Y$2,[2]Resultados!$D$1:$XFD$6,6,FALSE),FALSE)</f>
        <v>-12663.27</v>
      </c>
      <c r="Z19" s="154">
        <f>VLOOKUP($A19,[2]Resultados!$B$7:$XFD$1048576,HLOOKUP(Z$1&amp;Z$2,[2]Resultados!$D$1:$XFD$6,6,FALSE),FALSE)</f>
        <v>-9837</v>
      </c>
      <c r="AA19" s="154">
        <f>VLOOKUP($A19,[2]Resultados!$B$7:$XFD$1048576,HLOOKUP(AA$1&amp;AA$2,[2]Resultados!$D$1:$XFD$6,6,FALSE),FALSE)</f>
        <v>-4499.6400000000003</v>
      </c>
      <c r="AC19" s="361">
        <f t="shared" si="2"/>
        <v>0</v>
      </c>
      <c r="AD19" s="361">
        <f t="shared" si="3"/>
        <v>0</v>
      </c>
      <c r="AE19" s="341"/>
      <c r="AF19" s="341">
        <f>E19-'[1]Rdos trimestrales'!E19</f>
        <v>0</v>
      </c>
      <c r="AH19" s="341">
        <f>G19-'[1]Rdos trimestrales'!G19</f>
        <v>0</v>
      </c>
      <c r="AI19" s="341"/>
      <c r="AJ19" s="152">
        <f>I19-'[1]Rdos trimestrales'!I19</f>
        <v>0</v>
      </c>
      <c r="AK19" s="153"/>
      <c r="AL19" s="152">
        <f>K19-'[1]Rdos trimestrales'!K19</f>
        <v>0</v>
      </c>
      <c r="AM19" s="166"/>
      <c r="AN19" s="152">
        <f>M19-'[1]Rdos trimestrales'!M19</f>
        <v>0</v>
      </c>
      <c r="AO19" s="166"/>
      <c r="AP19" s="152">
        <f>O19-'[1]Rdos trimestrales'!O19</f>
        <v>0</v>
      </c>
      <c r="AQ19" s="166">
        <f>(P19-'[1]Rdos trimestrales'!P19)*100</f>
        <v>0</v>
      </c>
      <c r="AS19" s="341">
        <f>R19-'[1]Rdos trimestrales'!R19</f>
        <v>0</v>
      </c>
      <c r="AT19" s="341">
        <f>(S19-'[1]Rdos trimestrales'!S19)*100</f>
        <v>0</v>
      </c>
      <c r="AV19" s="341"/>
      <c r="AW19" s="341">
        <f>V19-'[1]Rdos trimestrales'!V19</f>
        <v>0</v>
      </c>
      <c r="AX19" s="152">
        <f>W19-'[1]Rdos trimestrales'!W19</f>
        <v>0</v>
      </c>
      <c r="AY19" s="153">
        <f>X19-'[1]Rdos trimestrales'!X19</f>
        <v>0</v>
      </c>
      <c r="AZ19" s="152">
        <f>Y19-'[1]Rdos trimestrales'!Y19</f>
        <v>0</v>
      </c>
      <c r="BA19" s="166">
        <f>Z19-'[1]Rdos trimestrales'!Z19</f>
        <v>0</v>
      </c>
      <c r="BB19" s="152">
        <f>AA19-'[1]Rdos trimestrales'!AA19</f>
        <v>0</v>
      </c>
      <c r="BC19" s="166"/>
      <c r="BE19" s="166"/>
      <c r="BG19" s="341"/>
      <c r="BH19" s="341"/>
      <c r="BJ19" s="341"/>
      <c r="BK19" s="341"/>
      <c r="BM19" s="153"/>
      <c r="BO19" s="166"/>
      <c r="BQ19" s="166"/>
      <c r="BS19" s="166"/>
      <c r="BU19" s="341"/>
      <c r="BV19" s="341"/>
      <c r="BX19" s="341"/>
      <c r="BY19" s="341"/>
      <c r="CA19" s="153"/>
      <c r="CC19" s="166"/>
      <c r="CE19" s="166"/>
      <c r="CG19" s="166"/>
      <c r="CI19" s="341"/>
      <c r="CJ19" s="341"/>
      <c r="CL19" s="341"/>
      <c r="CM19" s="341"/>
      <c r="CO19" s="153"/>
      <c r="CQ19" s="166"/>
      <c r="CS19" s="166"/>
      <c r="CU19" s="166"/>
      <c r="CW19" s="341"/>
      <c r="CX19" s="341"/>
      <c r="CZ19" s="341"/>
      <c r="DA19" s="341"/>
      <c r="DC19" s="153"/>
      <c r="DE19" s="166"/>
      <c r="DG19" s="166"/>
      <c r="DI19" s="166"/>
      <c r="DK19" s="341"/>
      <c r="DL19" s="341"/>
      <c r="DN19" s="341"/>
      <c r="DO19" s="341"/>
      <c r="DQ19" s="153"/>
      <c r="DS19" s="166"/>
      <c r="DU19" s="166"/>
      <c r="DW19" s="166"/>
      <c r="DY19" s="341"/>
      <c r="DZ19" s="341"/>
      <c r="EB19" s="341"/>
      <c r="EC19" s="341"/>
      <c r="EE19" s="153"/>
      <c r="EG19" s="166"/>
      <c r="EI19" s="166"/>
      <c r="EK19" s="166"/>
      <c r="EM19" s="341"/>
      <c r="EN19" s="341"/>
      <c r="EP19" s="341"/>
      <c r="EQ19" s="341"/>
      <c r="ES19" s="153"/>
      <c r="EU19" s="166"/>
      <c r="EW19" s="166"/>
      <c r="EY19" s="166"/>
      <c r="FA19" s="341"/>
      <c r="FB19" s="341"/>
      <c r="FD19" s="341"/>
      <c r="FE19" s="341"/>
      <c r="FG19" s="153"/>
      <c r="FI19" s="166"/>
      <c r="FK19" s="166"/>
      <c r="FM19" s="166"/>
      <c r="FO19" s="341"/>
      <c r="FP19" s="341"/>
      <c r="FR19" s="341"/>
      <c r="FS19" s="341"/>
      <c r="FU19" s="153"/>
      <c r="FW19" s="166"/>
      <c r="FY19" s="166"/>
      <c r="GA19" s="166"/>
    </row>
    <row r="20" spans="1:183" ht="15.75" customHeight="1">
      <c r="A20" s="130" t="s">
        <v>11</v>
      </c>
      <c r="C20" s="150" t="s">
        <v>271</v>
      </c>
      <c r="D20" s="149" t="s">
        <v>3</v>
      </c>
      <c r="E20" s="216">
        <f t="shared" si="4"/>
        <v>353192.29</v>
      </c>
      <c r="F20" s="362"/>
      <c r="G20" s="216">
        <f t="shared" si="5"/>
        <v>380054.33</v>
      </c>
      <c r="H20" s="363"/>
      <c r="I20" s="216">
        <f t="shared" si="6"/>
        <v>357934.66000000015</v>
      </c>
      <c r="J20" s="362"/>
      <c r="K20" s="216">
        <f t="shared" si="7"/>
        <v>405395.69999999995</v>
      </c>
      <c r="L20" s="362"/>
      <c r="M20" s="216">
        <f t="shared" si="8"/>
        <v>403139.27</v>
      </c>
      <c r="N20" s="362"/>
      <c r="O20" s="216">
        <f t="shared" si="9"/>
        <v>-26862.040000000037</v>
      </c>
      <c r="P20" s="312">
        <f t="shared" si="10"/>
        <v>-7.0679473642623725E-2</v>
      </c>
      <c r="Q20" s="362"/>
      <c r="R20" s="216">
        <f t="shared" si="11"/>
        <v>-49946.98000000004</v>
      </c>
      <c r="S20" s="312">
        <f t="shared" si="12"/>
        <v>-0.12389509957687828</v>
      </c>
      <c r="T20" s="348"/>
      <c r="U20" s="348"/>
      <c r="V20" s="216">
        <f>VLOOKUP($A20,[2]Resultados!$B$7:$XFD$1048576,HLOOKUP(V$1&amp;V$2,[2]Resultados!$D$1:$XFD$6,6,FALSE),FALSE)</f>
        <v>733246.62</v>
      </c>
      <c r="W20" s="216">
        <f>VLOOKUP($A20,[2]Resultados!$B$7:$XFD$1048576,HLOOKUP(W$1&amp;W$2,[2]Resultados!$D$1:$XFD$6,6,FALSE),FALSE)</f>
        <v>380054.33</v>
      </c>
      <c r="X20" s="216">
        <f>VLOOKUP($A20,[2]Resultados!$B$7:$XFD$1048576,HLOOKUP(X$1&amp;X$2,[2]Resultados!$D$1:$XFD$6,6,FALSE),FALSE)</f>
        <v>1552241.36</v>
      </c>
      <c r="Y20" s="216">
        <f>VLOOKUP($A20,[2]Resultados!$B$7:$XFD$1048576,HLOOKUP(Y$1&amp;Y$2,[2]Resultados!$D$1:$XFD$6,6,FALSE),FALSE)</f>
        <v>1194306.7</v>
      </c>
      <c r="Z20" s="216">
        <f>VLOOKUP($A20,[2]Resultados!$B$7:$XFD$1048576,HLOOKUP(Z$1&amp;Z$2,[2]Resultados!$D$1:$XFD$6,6,FALSE),FALSE)</f>
        <v>788911</v>
      </c>
      <c r="AA20" s="216">
        <f>VLOOKUP($A20,[2]Resultados!$B$7:$XFD$1048576,HLOOKUP(AA$1&amp;AA$2,[2]Resultados!$D$1:$XFD$6,6,FALSE),FALSE)</f>
        <v>385771.73</v>
      </c>
      <c r="AB20" s="149"/>
      <c r="AC20" s="361">
        <f t="shared" si="2"/>
        <v>0</v>
      </c>
      <c r="AD20" s="361">
        <f t="shared" si="3"/>
        <v>0</v>
      </c>
      <c r="AE20" s="249"/>
      <c r="AF20" s="249">
        <f>E20-'[1]Rdos trimestrales'!E20</f>
        <v>0</v>
      </c>
      <c r="AG20" s="149"/>
      <c r="AH20" s="249">
        <f>G20-'[1]Rdos trimestrales'!G20</f>
        <v>0</v>
      </c>
      <c r="AI20" s="249"/>
      <c r="AJ20" s="132">
        <f>I20-'[1]Rdos trimestrales'!I20</f>
        <v>0</v>
      </c>
      <c r="AK20" s="343"/>
      <c r="AL20" s="149">
        <f>K20-'[1]Rdos trimestrales'!K20</f>
        <v>0</v>
      </c>
      <c r="AM20" s="268"/>
      <c r="AN20" s="149">
        <f>M20-'[1]Rdos trimestrales'!M20</f>
        <v>0</v>
      </c>
      <c r="AO20" s="268"/>
      <c r="AP20" s="149">
        <f>O20-'[1]Rdos trimestrales'!O20</f>
        <v>0</v>
      </c>
      <c r="AQ20" s="268">
        <f>(P20-'[1]Rdos trimestrales'!P20)*100</f>
        <v>0</v>
      </c>
      <c r="AR20" s="149"/>
      <c r="AS20" s="249">
        <f>R20-'[1]Rdos trimestrales'!R20</f>
        <v>0</v>
      </c>
      <c r="AT20" s="249">
        <f>(S20-'[1]Rdos trimestrales'!S20)*100</f>
        <v>0</v>
      </c>
      <c r="AU20" s="149"/>
      <c r="AV20" s="249"/>
      <c r="AW20" s="249">
        <f>V20-'[1]Rdos trimestrales'!V20</f>
        <v>0</v>
      </c>
      <c r="AX20" s="132">
        <f>W20-'[1]Rdos trimestrales'!W20</f>
        <v>0</v>
      </c>
      <c r="AY20" s="343">
        <f>X20-'[1]Rdos trimestrales'!X20</f>
        <v>0</v>
      </c>
      <c r="AZ20" s="149">
        <f>Y20-'[1]Rdos trimestrales'!Y20</f>
        <v>0</v>
      </c>
      <c r="BA20" s="268">
        <f>Z20-'[1]Rdos trimestrales'!Z20</f>
        <v>0</v>
      </c>
      <c r="BB20" s="149">
        <f>AA20-'[1]Rdos trimestrales'!AA20</f>
        <v>0</v>
      </c>
      <c r="BC20" s="268"/>
      <c r="BD20" s="149"/>
      <c r="BE20" s="268"/>
      <c r="BF20" s="149"/>
      <c r="BG20" s="249"/>
      <c r="BH20" s="249"/>
      <c r="BI20" s="149"/>
      <c r="BJ20" s="249"/>
      <c r="BK20" s="249"/>
      <c r="BM20" s="343"/>
      <c r="BN20" s="149"/>
      <c r="BO20" s="268"/>
      <c r="BP20" s="149"/>
      <c r="BQ20" s="268"/>
      <c r="BR20" s="149"/>
      <c r="BS20" s="268"/>
      <c r="BT20" s="149"/>
      <c r="BU20" s="249"/>
      <c r="BV20" s="249"/>
      <c r="BW20" s="149"/>
      <c r="BX20" s="249"/>
      <c r="BY20" s="249"/>
      <c r="CA20" s="343"/>
      <c r="CB20" s="149"/>
      <c r="CC20" s="268"/>
      <c r="CD20" s="149"/>
      <c r="CE20" s="268"/>
      <c r="CF20" s="149"/>
      <c r="CG20" s="268"/>
      <c r="CH20" s="149"/>
      <c r="CI20" s="249"/>
      <c r="CJ20" s="249"/>
      <c r="CK20" s="149"/>
      <c r="CL20" s="249"/>
      <c r="CM20" s="249"/>
      <c r="CO20" s="343"/>
      <c r="CP20" s="149"/>
      <c r="CQ20" s="268"/>
      <c r="CR20" s="149"/>
      <c r="CS20" s="268"/>
      <c r="CT20" s="149"/>
      <c r="CU20" s="268"/>
      <c r="CV20" s="149"/>
      <c r="CW20" s="249"/>
      <c r="CX20" s="249"/>
      <c r="CY20" s="149"/>
      <c r="CZ20" s="249"/>
      <c r="DA20" s="249"/>
      <c r="DC20" s="343"/>
      <c r="DD20" s="149"/>
      <c r="DE20" s="268"/>
      <c r="DF20" s="149"/>
      <c r="DG20" s="268"/>
      <c r="DH20" s="149"/>
      <c r="DI20" s="268"/>
      <c r="DJ20" s="149"/>
      <c r="DK20" s="249"/>
      <c r="DL20" s="249"/>
      <c r="DM20" s="149"/>
      <c r="DN20" s="249"/>
      <c r="DO20" s="249"/>
      <c r="DQ20" s="343"/>
      <c r="DR20" s="149"/>
      <c r="DS20" s="268"/>
      <c r="DT20" s="149"/>
      <c r="DU20" s="268"/>
      <c r="DV20" s="149"/>
      <c r="DW20" s="268"/>
      <c r="DX20" s="149"/>
      <c r="DY20" s="249"/>
      <c r="DZ20" s="249"/>
      <c r="EA20" s="149"/>
      <c r="EB20" s="249"/>
      <c r="EC20" s="249"/>
      <c r="EE20" s="343"/>
      <c r="EF20" s="149"/>
      <c r="EG20" s="268"/>
      <c r="EH20" s="149"/>
      <c r="EI20" s="268"/>
      <c r="EJ20" s="149"/>
      <c r="EK20" s="268"/>
      <c r="EL20" s="149"/>
      <c r="EM20" s="249"/>
      <c r="EN20" s="249"/>
      <c r="EO20" s="149"/>
      <c r="EP20" s="249"/>
      <c r="EQ20" s="249"/>
      <c r="ES20" s="343"/>
      <c r="ET20" s="149"/>
      <c r="EU20" s="268"/>
      <c r="EV20" s="149"/>
      <c r="EW20" s="268"/>
      <c r="EX20" s="149"/>
      <c r="EY20" s="268"/>
      <c r="EZ20" s="149"/>
      <c r="FA20" s="249"/>
      <c r="FB20" s="249"/>
      <c r="FC20" s="149"/>
      <c r="FD20" s="249"/>
      <c r="FE20" s="249"/>
      <c r="FG20" s="343"/>
      <c r="FH20" s="149"/>
      <c r="FI20" s="268"/>
      <c r="FJ20" s="149"/>
      <c r="FK20" s="268"/>
      <c r="FL20" s="149"/>
      <c r="FM20" s="268"/>
      <c r="FN20" s="149"/>
      <c r="FO20" s="249"/>
      <c r="FP20" s="249"/>
      <c r="FQ20" s="149"/>
      <c r="FR20" s="249"/>
      <c r="FS20" s="249"/>
      <c r="FU20" s="343"/>
      <c r="FV20" s="149"/>
      <c r="FW20" s="268"/>
      <c r="FX20" s="149"/>
      <c r="FY20" s="268"/>
      <c r="FZ20" s="149"/>
      <c r="GA20" s="268"/>
    </row>
    <row r="21" spans="1:183" s="152" customFormat="1" ht="15.75" customHeight="1">
      <c r="A21" s="130" t="s">
        <v>23</v>
      </c>
      <c r="C21" s="153" t="s">
        <v>112</v>
      </c>
      <c r="D21" s="152" t="s">
        <v>3</v>
      </c>
      <c r="E21" s="154">
        <f t="shared" si="4"/>
        <v>-167558.29</v>
      </c>
      <c r="F21" s="310"/>
      <c r="G21" s="155">
        <f t="shared" si="5"/>
        <v>-162622.59</v>
      </c>
      <c r="H21" s="360"/>
      <c r="I21" s="155">
        <f t="shared" si="6"/>
        <v>-166244.59000000003</v>
      </c>
      <c r="J21" s="310"/>
      <c r="K21" s="155">
        <f t="shared" si="7"/>
        <v>-163822.28999999998</v>
      </c>
      <c r="L21" s="310"/>
      <c r="M21" s="155">
        <f t="shared" si="8"/>
        <v>-166755.64000000001</v>
      </c>
      <c r="N21" s="310"/>
      <c r="O21" s="155">
        <f t="shared" si="9"/>
        <v>-4935.7000000000116</v>
      </c>
      <c r="P21" s="156">
        <f t="shared" si="10"/>
        <v>3.0350641937261003E-2</v>
      </c>
      <c r="Q21" s="310"/>
      <c r="R21" s="155">
        <f t="shared" si="11"/>
        <v>-802.64999999999418</v>
      </c>
      <c r="S21" s="156">
        <f t="shared" si="12"/>
        <v>4.8133304516715381E-3</v>
      </c>
      <c r="V21" s="154">
        <f>VLOOKUP($A21,[2]Resultados!$B$7:$XFD$1048576,HLOOKUP(V$1&amp;V$2,[2]Resultados!$D$1:$XFD$6,6,FALSE),FALSE)</f>
        <v>-330180.88</v>
      </c>
      <c r="W21" s="154">
        <f>VLOOKUP($A21,[2]Resultados!$B$7:$XFD$1048576,HLOOKUP(W$1&amp;W$2,[2]Resultados!$D$1:$XFD$6,6,FALSE),FALSE)</f>
        <v>-162622.59</v>
      </c>
      <c r="X21" s="154">
        <f>VLOOKUP($A21,[2]Resultados!$B$7:$XFD$1048576,HLOOKUP(X$1&amp;X$2,[2]Resultados!$D$1:$XFD$6,6,FALSE),FALSE)</f>
        <v>-649951.88</v>
      </c>
      <c r="Y21" s="154">
        <f>VLOOKUP($A21,[2]Resultados!$B$7:$XFD$1048576,HLOOKUP(Y$1&amp;Y$2,[2]Resultados!$D$1:$XFD$6,6,FALSE),FALSE)</f>
        <v>-483707.29</v>
      </c>
      <c r="Z21" s="154">
        <f>VLOOKUP($A21,[2]Resultados!$B$7:$XFD$1048576,HLOOKUP(Z$1&amp;Z$2,[2]Resultados!$D$1:$XFD$6,6,FALSE),FALSE)</f>
        <v>-319885</v>
      </c>
      <c r="AA21" s="154">
        <f>VLOOKUP($A21,[2]Resultados!$B$7:$XFD$1048576,HLOOKUP(AA$1&amp;AA$2,[2]Resultados!$D$1:$XFD$6,6,FALSE),FALSE)</f>
        <v>-153129.35999999999</v>
      </c>
      <c r="AC21" s="361">
        <f t="shared" si="2"/>
        <v>0</v>
      </c>
      <c r="AD21" s="361">
        <f t="shared" si="3"/>
        <v>0</v>
      </c>
      <c r="AE21" s="341"/>
      <c r="AF21" s="341">
        <f>E21-'[1]Rdos trimestrales'!E21</f>
        <v>0</v>
      </c>
      <c r="AH21" s="341">
        <f>G21-'[1]Rdos trimestrales'!G21</f>
        <v>0</v>
      </c>
      <c r="AI21" s="341"/>
      <c r="AJ21" s="152">
        <f>I21-'[1]Rdos trimestrales'!I21</f>
        <v>0</v>
      </c>
      <c r="AK21" s="153"/>
      <c r="AL21" s="152">
        <f>K21-'[1]Rdos trimestrales'!K21</f>
        <v>0</v>
      </c>
      <c r="AM21" s="166"/>
      <c r="AN21" s="152">
        <f>M21-'[1]Rdos trimestrales'!M21</f>
        <v>0</v>
      </c>
      <c r="AO21" s="166"/>
      <c r="AP21" s="152">
        <f>O21-'[1]Rdos trimestrales'!O21</f>
        <v>0</v>
      </c>
      <c r="AQ21" s="166">
        <f>(P21-'[1]Rdos trimestrales'!P21)*100</f>
        <v>0</v>
      </c>
      <c r="AS21" s="341">
        <f>R21-'[1]Rdos trimestrales'!R21</f>
        <v>0</v>
      </c>
      <c r="AT21" s="341">
        <f>(S21-'[1]Rdos trimestrales'!S21)*100</f>
        <v>0</v>
      </c>
      <c r="AV21" s="341"/>
      <c r="AW21" s="341">
        <f>V21-'[1]Rdos trimestrales'!V21</f>
        <v>0</v>
      </c>
      <c r="AX21" s="152">
        <f>W21-'[1]Rdos trimestrales'!W21</f>
        <v>0</v>
      </c>
      <c r="AY21" s="153">
        <f>X21-'[1]Rdos trimestrales'!X21</f>
        <v>0</v>
      </c>
      <c r="AZ21" s="152">
        <f>Y21-'[1]Rdos trimestrales'!Y21</f>
        <v>0</v>
      </c>
      <c r="BA21" s="166">
        <f>Z21-'[1]Rdos trimestrales'!Z21</f>
        <v>0</v>
      </c>
      <c r="BB21" s="152">
        <f>AA21-'[1]Rdos trimestrales'!AA21</f>
        <v>0</v>
      </c>
      <c r="BC21" s="166"/>
      <c r="BE21" s="166"/>
      <c r="BG21" s="341"/>
      <c r="BH21" s="341"/>
      <c r="BJ21" s="341"/>
      <c r="BK21" s="341"/>
      <c r="BM21" s="153"/>
      <c r="BO21" s="166"/>
      <c r="BQ21" s="166"/>
      <c r="BS21" s="166"/>
      <c r="BU21" s="341"/>
      <c r="BV21" s="341"/>
      <c r="BX21" s="341"/>
      <c r="BY21" s="341"/>
      <c r="CA21" s="153"/>
      <c r="CC21" s="166"/>
      <c r="CE21" s="166"/>
      <c r="CG21" s="166"/>
      <c r="CI21" s="341"/>
      <c r="CJ21" s="341"/>
      <c r="CL21" s="341"/>
      <c r="CM21" s="341"/>
      <c r="CO21" s="153"/>
      <c r="CQ21" s="166"/>
      <c r="CS21" s="166"/>
      <c r="CU21" s="166"/>
      <c r="CW21" s="341"/>
      <c r="CX21" s="341"/>
      <c r="CZ21" s="341"/>
      <c r="DA21" s="341"/>
      <c r="DC21" s="153"/>
      <c r="DE21" s="166"/>
      <c r="DG21" s="166"/>
      <c r="DI21" s="166"/>
      <c r="DK21" s="341"/>
      <c r="DL21" s="341"/>
      <c r="DN21" s="341"/>
      <c r="DO21" s="341"/>
      <c r="DQ21" s="153"/>
      <c r="DS21" s="166"/>
      <c r="DU21" s="166"/>
      <c r="DW21" s="166"/>
      <c r="DY21" s="341"/>
      <c r="DZ21" s="341"/>
      <c r="EB21" s="341"/>
      <c r="EC21" s="341"/>
      <c r="EE21" s="153"/>
      <c r="EG21" s="166"/>
      <c r="EI21" s="166"/>
      <c r="EK21" s="166"/>
      <c r="EM21" s="341"/>
      <c r="EN21" s="341"/>
      <c r="EP21" s="341"/>
      <c r="EQ21" s="341"/>
      <c r="ES21" s="153"/>
      <c r="EU21" s="166"/>
      <c r="EW21" s="166"/>
      <c r="EY21" s="166"/>
      <c r="FA21" s="341"/>
      <c r="FB21" s="341"/>
      <c r="FD21" s="341"/>
      <c r="FE21" s="341"/>
      <c r="FG21" s="153"/>
      <c r="FI21" s="166"/>
      <c r="FK21" s="166"/>
      <c r="FM21" s="166"/>
      <c r="FO21" s="341"/>
      <c r="FP21" s="341"/>
      <c r="FR21" s="341"/>
      <c r="FS21" s="341"/>
      <c r="FU21" s="153"/>
      <c r="FW21" s="166"/>
      <c r="FY21" s="166"/>
      <c r="GA21" s="166"/>
    </row>
    <row r="22" spans="1:183" s="152" customFormat="1" ht="15.75" customHeight="1">
      <c r="A22" s="130" t="s">
        <v>24</v>
      </c>
      <c r="C22" s="230" t="s">
        <v>131</v>
      </c>
      <c r="D22" s="152" t="s">
        <v>3</v>
      </c>
      <c r="E22" s="154">
        <f t="shared" si="4"/>
        <v>-108148.86</v>
      </c>
      <c r="F22" s="310"/>
      <c r="G22" s="155">
        <f t="shared" si="5"/>
        <v>-103727.83</v>
      </c>
      <c r="H22" s="360"/>
      <c r="I22" s="155">
        <f t="shared" si="6"/>
        <v>-107880.71999999997</v>
      </c>
      <c r="J22" s="310"/>
      <c r="K22" s="155">
        <f t="shared" si="7"/>
        <v>-101868.65000000002</v>
      </c>
      <c r="L22" s="310"/>
      <c r="M22" s="155">
        <f t="shared" si="8"/>
        <v>-110689.62</v>
      </c>
      <c r="N22" s="310"/>
      <c r="O22" s="155">
        <f t="shared" si="9"/>
        <v>-4421.0299999999988</v>
      </c>
      <c r="P22" s="156">
        <f t="shared" si="10"/>
        <v>4.2621444987328783E-2</v>
      </c>
      <c r="Q22" s="310"/>
      <c r="R22" s="155">
        <f t="shared" si="11"/>
        <v>2540.7599999999948</v>
      </c>
      <c r="S22" s="156">
        <f t="shared" si="12"/>
        <v>-2.2953913835823014E-2</v>
      </c>
      <c r="V22" s="154">
        <f>VLOOKUP($A22,[2]Resultados!$B$7:$XFD$1048576,HLOOKUP(V$1&amp;V$2,[2]Resultados!$D$1:$XFD$6,6,FALSE),FALSE)</f>
        <v>-211876.69</v>
      </c>
      <c r="W22" s="154">
        <f>VLOOKUP($A22,[2]Resultados!$B$7:$XFD$1048576,HLOOKUP(W$1&amp;W$2,[2]Resultados!$D$1:$XFD$6,6,FALSE),FALSE)</f>
        <v>-103727.83</v>
      </c>
      <c r="X22" s="154">
        <f>VLOOKUP($A22,[2]Resultados!$B$7:$XFD$1048576,HLOOKUP(X$1&amp;X$2,[2]Resultados!$D$1:$XFD$6,6,FALSE),FALSE)</f>
        <v>-417888.37</v>
      </c>
      <c r="Y22" s="154">
        <f>VLOOKUP($A22,[2]Resultados!$B$7:$XFD$1048576,HLOOKUP(Y$1&amp;Y$2,[2]Resultados!$D$1:$XFD$6,6,FALSE),FALSE)</f>
        <v>-310007.65000000002</v>
      </c>
      <c r="Z22" s="154">
        <f>VLOOKUP($A22,[2]Resultados!$B$7:$XFD$1048576,HLOOKUP(Z$1&amp;Z$2,[2]Resultados!$D$1:$XFD$6,6,FALSE),FALSE)</f>
        <v>-208139</v>
      </c>
      <c r="AA22" s="154">
        <f>VLOOKUP($A22,[2]Resultados!$B$7:$XFD$1048576,HLOOKUP(AA$1&amp;AA$2,[2]Resultados!$D$1:$XFD$6,6,FALSE),FALSE)</f>
        <v>-97449.38</v>
      </c>
      <c r="AC22" s="361">
        <f t="shared" si="2"/>
        <v>0</v>
      </c>
      <c r="AD22" s="361">
        <f t="shared" si="3"/>
        <v>0</v>
      </c>
      <c r="AE22" s="341"/>
      <c r="AF22" s="341">
        <f>E22-'[1]Rdos trimestrales'!E22</f>
        <v>0</v>
      </c>
      <c r="AH22" s="341">
        <f>G22-'[1]Rdos trimestrales'!G22</f>
        <v>0</v>
      </c>
      <c r="AI22" s="341"/>
      <c r="AJ22" s="152">
        <f>I22-'[1]Rdos trimestrales'!I22</f>
        <v>0</v>
      </c>
      <c r="AK22" s="153"/>
      <c r="AL22" s="152">
        <f>K22-'[1]Rdos trimestrales'!K22</f>
        <v>0</v>
      </c>
      <c r="AM22" s="166"/>
      <c r="AN22" s="152">
        <f>M22-'[1]Rdos trimestrales'!M22</f>
        <v>0</v>
      </c>
      <c r="AO22" s="166"/>
      <c r="AP22" s="152">
        <f>O22-'[1]Rdos trimestrales'!O22</f>
        <v>0</v>
      </c>
      <c r="AQ22" s="166">
        <f>(P22-'[1]Rdos trimestrales'!P22)*100</f>
        <v>0</v>
      </c>
      <c r="AS22" s="341">
        <f>R22-'[1]Rdos trimestrales'!R22</f>
        <v>0</v>
      </c>
      <c r="AT22" s="341">
        <f>(S22-'[1]Rdos trimestrales'!S22)*100</f>
        <v>0</v>
      </c>
      <c r="AV22" s="341"/>
      <c r="AW22" s="341">
        <f>V22-'[1]Rdos trimestrales'!V22</f>
        <v>0</v>
      </c>
      <c r="AX22" s="152">
        <f>W22-'[1]Rdos trimestrales'!W22</f>
        <v>0</v>
      </c>
      <c r="AY22" s="153">
        <f>X22-'[1]Rdos trimestrales'!X22</f>
        <v>0</v>
      </c>
      <c r="AZ22" s="152">
        <f>Y22-'[1]Rdos trimestrales'!Y22</f>
        <v>0</v>
      </c>
      <c r="BA22" s="166">
        <f>Z22-'[1]Rdos trimestrales'!Z22</f>
        <v>0</v>
      </c>
      <c r="BB22" s="152">
        <f>AA22-'[1]Rdos trimestrales'!AA22</f>
        <v>0</v>
      </c>
      <c r="BC22" s="166"/>
      <c r="BE22" s="166"/>
      <c r="BG22" s="341"/>
      <c r="BH22" s="341"/>
      <c r="BJ22" s="341"/>
      <c r="BK22" s="341"/>
      <c r="BM22" s="153"/>
      <c r="BO22" s="166"/>
      <c r="BQ22" s="166"/>
      <c r="BS22" s="166"/>
      <c r="BU22" s="341"/>
      <c r="BV22" s="341"/>
      <c r="BX22" s="341"/>
      <c r="BY22" s="341"/>
      <c r="CA22" s="153"/>
      <c r="CC22" s="166"/>
      <c r="CE22" s="166"/>
      <c r="CG22" s="166"/>
      <c r="CI22" s="341"/>
      <c r="CJ22" s="341"/>
      <c r="CL22" s="341"/>
      <c r="CM22" s="341"/>
      <c r="CO22" s="153"/>
      <c r="CQ22" s="166"/>
      <c r="CS22" s="166"/>
      <c r="CU22" s="166"/>
      <c r="CW22" s="341"/>
      <c r="CX22" s="341"/>
      <c r="CZ22" s="341"/>
      <c r="DA22" s="341"/>
      <c r="DC22" s="153"/>
      <c r="DE22" s="166"/>
      <c r="DG22" s="166"/>
      <c r="DI22" s="166"/>
      <c r="DK22" s="341"/>
      <c r="DL22" s="341"/>
      <c r="DN22" s="341"/>
      <c r="DO22" s="341"/>
      <c r="DQ22" s="153"/>
      <c r="DS22" s="166"/>
      <c r="DU22" s="166"/>
      <c r="DW22" s="166"/>
      <c r="DY22" s="341"/>
      <c r="DZ22" s="341"/>
      <c r="EB22" s="341"/>
      <c r="EC22" s="341"/>
      <c r="EE22" s="153"/>
      <c r="EG22" s="166"/>
      <c r="EI22" s="166"/>
      <c r="EK22" s="166"/>
      <c r="EM22" s="341"/>
      <c r="EN22" s="341"/>
      <c r="EP22" s="341"/>
      <c r="EQ22" s="341"/>
      <c r="ES22" s="153"/>
      <c r="EU22" s="166"/>
      <c r="EW22" s="166"/>
      <c r="EY22" s="166"/>
      <c r="FA22" s="341"/>
      <c r="FB22" s="341"/>
      <c r="FD22" s="341"/>
      <c r="FE22" s="341"/>
      <c r="FG22" s="153"/>
      <c r="FI22" s="166"/>
      <c r="FK22" s="166"/>
      <c r="FM22" s="166"/>
      <c r="FO22" s="341"/>
      <c r="FP22" s="341"/>
      <c r="FR22" s="341"/>
      <c r="FS22" s="341"/>
      <c r="FU22" s="153"/>
      <c r="FW22" s="166"/>
      <c r="FY22" s="166"/>
      <c r="GA22" s="166"/>
    </row>
    <row r="23" spans="1:183" s="152" customFormat="1" ht="15.75" customHeight="1">
      <c r="A23" s="130" t="s">
        <v>25</v>
      </c>
      <c r="C23" s="230" t="s">
        <v>113</v>
      </c>
      <c r="D23" s="152" t="s">
        <v>3</v>
      </c>
      <c r="E23" s="154">
        <f t="shared" si="4"/>
        <v>-59409.440000000002</v>
      </c>
      <c r="F23" s="310"/>
      <c r="G23" s="155">
        <f t="shared" si="5"/>
        <v>-58894.75</v>
      </c>
      <c r="H23" s="360"/>
      <c r="I23" s="155">
        <f t="shared" si="6"/>
        <v>-58363.869999999995</v>
      </c>
      <c r="J23" s="310"/>
      <c r="K23" s="155">
        <f t="shared" si="7"/>
        <v>-61953.640000000014</v>
      </c>
      <c r="L23" s="310"/>
      <c r="M23" s="155">
        <f t="shared" si="8"/>
        <v>-56066.01</v>
      </c>
      <c r="N23" s="310"/>
      <c r="O23" s="155">
        <f t="shared" si="9"/>
        <v>-514.69000000000233</v>
      </c>
      <c r="P23" s="156">
        <f t="shared" si="10"/>
        <v>8.73914907525708E-3</v>
      </c>
      <c r="Q23" s="310"/>
      <c r="R23" s="155">
        <f t="shared" si="11"/>
        <v>-3343.4300000000003</v>
      </c>
      <c r="S23" s="156">
        <f t="shared" si="12"/>
        <v>5.9633813784858214E-2</v>
      </c>
      <c r="V23" s="154">
        <f>VLOOKUP($A23,[2]Resultados!$B$7:$XFD$1048576,HLOOKUP(V$1&amp;V$2,[2]Resultados!$D$1:$XFD$6,6,FALSE),FALSE)</f>
        <v>-118304.19</v>
      </c>
      <c r="W23" s="154">
        <f>VLOOKUP($A23,[2]Resultados!$B$7:$XFD$1048576,HLOOKUP(W$1&amp;W$2,[2]Resultados!$D$1:$XFD$6,6,FALSE),FALSE)</f>
        <v>-58894.75</v>
      </c>
      <c r="X23" s="154">
        <f>VLOOKUP($A23,[2]Resultados!$B$7:$XFD$1048576,HLOOKUP(X$1&amp;X$2,[2]Resultados!$D$1:$XFD$6,6,FALSE),FALSE)</f>
        <v>-232063.51</v>
      </c>
      <c r="Y23" s="154">
        <f>VLOOKUP($A23,[2]Resultados!$B$7:$XFD$1048576,HLOOKUP(Y$1&amp;Y$2,[2]Resultados!$D$1:$XFD$6,6,FALSE),FALSE)</f>
        <v>-173699.64</v>
      </c>
      <c r="Z23" s="154">
        <f>VLOOKUP($A23,[2]Resultados!$B$7:$XFD$1048576,HLOOKUP(Z$1&amp;Z$2,[2]Resultados!$D$1:$XFD$6,6,FALSE),FALSE)</f>
        <v>-111746</v>
      </c>
      <c r="AA23" s="154">
        <f>VLOOKUP($A23,[2]Resultados!$B$7:$XFD$1048576,HLOOKUP(AA$1&amp;AA$2,[2]Resultados!$D$1:$XFD$6,6,FALSE),FALSE)</f>
        <v>-55679.99</v>
      </c>
      <c r="AC23" s="361">
        <f t="shared" si="2"/>
        <v>0</v>
      </c>
      <c r="AD23" s="361">
        <f t="shared" si="3"/>
        <v>0</v>
      </c>
      <c r="AE23" s="341"/>
      <c r="AF23" s="341">
        <f>E23-'[1]Rdos trimestrales'!E23</f>
        <v>0</v>
      </c>
      <c r="AH23" s="341">
        <f>G23-'[1]Rdos trimestrales'!G23</f>
        <v>0</v>
      </c>
      <c r="AI23" s="341"/>
      <c r="AJ23" s="152">
        <f>I23-'[1]Rdos trimestrales'!I23</f>
        <v>0</v>
      </c>
      <c r="AK23" s="153"/>
      <c r="AL23" s="152">
        <f>K23-'[1]Rdos trimestrales'!K23</f>
        <v>0</v>
      </c>
      <c r="AM23" s="166"/>
      <c r="AN23" s="152">
        <f>M23-'[1]Rdos trimestrales'!M23</f>
        <v>0</v>
      </c>
      <c r="AO23" s="166"/>
      <c r="AP23" s="152">
        <f>O23-'[1]Rdos trimestrales'!O23</f>
        <v>0</v>
      </c>
      <c r="AQ23" s="166">
        <f>(P23-'[1]Rdos trimestrales'!P23)*100</f>
        <v>0</v>
      </c>
      <c r="AS23" s="341">
        <f>R23-'[1]Rdos trimestrales'!R23</f>
        <v>0</v>
      </c>
      <c r="AT23" s="341">
        <f>(S23-'[1]Rdos trimestrales'!S23)*100</f>
        <v>0</v>
      </c>
      <c r="AV23" s="341"/>
      <c r="AW23" s="341">
        <f>V23-'[1]Rdos trimestrales'!V23</f>
        <v>0</v>
      </c>
      <c r="AX23" s="152">
        <f>W23-'[1]Rdos trimestrales'!W23</f>
        <v>0</v>
      </c>
      <c r="AY23" s="153">
        <f>X23-'[1]Rdos trimestrales'!X23</f>
        <v>0</v>
      </c>
      <c r="AZ23" s="152">
        <f>Y23-'[1]Rdos trimestrales'!Y23</f>
        <v>0</v>
      </c>
      <c r="BA23" s="166">
        <f>Z23-'[1]Rdos trimestrales'!Z23</f>
        <v>0</v>
      </c>
      <c r="BB23" s="152">
        <f>AA23-'[1]Rdos trimestrales'!AA23</f>
        <v>0</v>
      </c>
      <c r="BC23" s="166"/>
      <c r="BE23" s="166"/>
      <c r="BG23" s="341"/>
      <c r="BH23" s="341"/>
      <c r="BJ23" s="341"/>
      <c r="BK23" s="341"/>
      <c r="BM23" s="153"/>
      <c r="BO23" s="166"/>
      <c r="BQ23" s="166"/>
      <c r="BS23" s="166"/>
      <c r="BU23" s="341"/>
      <c r="BV23" s="341"/>
      <c r="BX23" s="341"/>
      <c r="BY23" s="341"/>
      <c r="CA23" s="153"/>
      <c r="CC23" s="166"/>
      <c r="CE23" s="166"/>
      <c r="CG23" s="166"/>
      <c r="CI23" s="341"/>
      <c r="CJ23" s="341"/>
      <c r="CL23" s="341"/>
      <c r="CM23" s="341"/>
      <c r="CO23" s="153"/>
      <c r="CQ23" s="166"/>
      <c r="CS23" s="166"/>
      <c r="CU23" s="166"/>
      <c r="CW23" s="341"/>
      <c r="CX23" s="341"/>
      <c r="CZ23" s="341"/>
      <c r="DA23" s="341"/>
      <c r="DC23" s="153"/>
      <c r="DE23" s="166"/>
      <c r="DG23" s="166"/>
      <c r="DI23" s="166"/>
      <c r="DK23" s="341"/>
      <c r="DL23" s="341"/>
      <c r="DN23" s="341"/>
      <c r="DO23" s="341"/>
      <c r="DQ23" s="153"/>
      <c r="DS23" s="166"/>
      <c r="DU23" s="166"/>
      <c r="DW23" s="166"/>
      <c r="DY23" s="341"/>
      <c r="DZ23" s="341"/>
      <c r="EB23" s="341"/>
      <c r="EC23" s="341"/>
      <c r="EE23" s="153"/>
      <c r="EG23" s="166"/>
      <c r="EI23" s="166"/>
      <c r="EK23" s="166"/>
      <c r="EM23" s="341"/>
      <c r="EN23" s="341"/>
      <c r="EP23" s="341"/>
      <c r="EQ23" s="341"/>
      <c r="ES23" s="153"/>
      <c r="EU23" s="166"/>
      <c r="EW23" s="166"/>
      <c r="EY23" s="166"/>
      <c r="FA23" s="341"/>
      <c r="FB23" s="341"/>
      <c r="FD23" s="341"/>
      <c r="FE23" s="341"/>
      <c r="FG23" s="153"/>
      <c r="FI23" s="166"/>
      <c r="FK23" s="166"/>
      <c r="FM23" s="166"/>
      <c r="FO23" s="341"/>
      <c r="FP23" s="341"/>
      <c r="FR23" s="341"/>
      <c r="FS23" s="341"/>
      <c r="FU23" s="153"/>
      <c r="FW23" s="166"/>
      <c r="FY23" s="166"/>
      <c r="GA23" s="166"/>
    </row>
    <row r="24" spans="1:183" s="152" customFormat="1" ht="15.75" customHeight="1">
      <c r="A24" s="130" t="s">
        <v>26</v>
      </c>
      <c r="C24" s="153" t="s">
        <v>130</v>
      </c>
      <c r="D24" s="152" t="s">
        <v>3</v>
      </c>
      <c r="E24" s="154">
        <f t="shared" si="4"/>
        <v>-21097.129999999997</v>
      </c>
      <c r="F24" s="310"/>
      <c r="G24" s="155">
        <f t="shared" si="5"/>
        <v>-20242.32</v>
      </c>
      <c r="H24" s="360"/>
      <c r="I24" s="155">
        <f t="shared" si="6"/>
        <v>-21518.290000000008</v>
      </c>
      <c r="J24" s="310"/>
      <c r="K24" s="155">
        <f t="shared" si="7"/>
        <v>-21481.339999999997</v>
      </c>
      <c r="L24" s="310"/>
      <c r="M24" s="155">
        <f t="shared" si="8"/>
        <v>-20293.34</v>
      </c>
      <c r="N24" s="310"/>
      <c r="O24" s="155">
        <f t="shared" si="9"/>
        <v>-854.80999999999767</v>
      </c>
      <c r="P24" s="156">
        <f t="shared" si="10"/>
        <v>4.2228855190511672E-2</v>
      </c>
      <c r="Q24" s="310"/>
      <c r="R24" s="155">
        <f t="shared" si="11"/>
        <v>-803.78999999999724</v>
      </c>
      <c r="S24" s="156">
        <f t="shared" si="12"/>
        <v>3.9608561232404194E-2</v>
      </c>
      <c r="V24" s="154">
        <f>VLOOKUP($A24,[2]Resultados!$B$7:$XFD$1048576,HLOOKUP(V$1&amp;V$2,[2]Resultados!$D$1:$XFD$6,6,FALSE),FALSE)</f>
        <v>-41339.449999999997</v>
      </c>
      <c r="W24" s="154">
        <f>VLOOKUP($A24,[2]Resultados!$B$7:$XFD$1048576,HLOOKUP(W$1&amp;W$2,[2]Resultados!$D$1:$XFD$6,6,FALSE),FALSE)</f>
        <v>-20242.32</v>
      </c>
      <c r="X24" s="154">
        <f>VLOOKUP($A24,[2]Resultados!$B$7:$XFD$1048576,HLOOKUP(X$1&amp;X$2,[2]Resultados!$D$1:$XFD$6,6,FALSE),FALSE)</f>
        <v>-83003.63</v>
      </c>
      <c r="Y24" s="154">
        <f>VLOOKUP($A24,[2]Resultados!$B$7:$XFD$1048576,HLOOKUP(Y$1&amp;Y$2,[2]Resultados!$D$1:$XFD$6,6,FALSE),FALSE)</f>
        <v>-61485.34</v>
      </c>
      <c r="Z24" s="154">
        <f>VLOOKUP($A24,[2]Resultados!$B$7:$XFD$1048576,HLOOKUP(Z$1&amp;Z$2,[2]Resultados!$D$1:$XFD$6,6,FALSE),FALSE)</f>
        <v>-40004</v>
      </c>
      <c r="AA24" s="154">
        <f>VLOOKUP($A24,[2]Resultados!$B$7:$XFD$1048576,HLOOKUP(AA$1&amp;AA$2,[2]Resultados!$D$1:$XFD$6,6,FALSE),FALSE)</f>
        <v>-19710.66</v>
      </c>
      <c r="AC24" s="361">
        <f t="shared" si="2"/>
        <v>0</v>
      </c>
      <c r="AD24" s="361">
        <f t="shared" si="3"/>
        <v>0</v>
      </c>
      <c r="AE24" s="341"/>
      <c r="AF24" s="341">
        <f>E24-'[1]Rdos trimestrales'!E24</f>
        <v>0</v>
      </c>
      <c r="AH24" s="341">
        <f>G24-'[1]Rdos trimestrales'!G24</f>
        <v>0</v>
      </c>
      <c r="AI24" s="341"/>
      <c r="AJ24" s="152">
        <f>I24-'[1]Rdos trimestrales'!I24</f>
        <v>0</v>
      </c>
      <c r="AK24" s="153"/>
      <c r="AL24" s="152">
        <f>K24-'[1]Rdos trimestrales'!K24</f>
        <v>0</v>
      </c>
      <c r="AM24" s="166"/>
      <c r="AN24" s="152">
        <f>M24-'[1]Rdos trimestrales'!M24</f>
        <v>0</v>
      </c>
      <c r="AO24" s="166"/>
      <c r="AP24" s="152">
        <f>O24-'[1]Rdos trimestrales'!O24</f>
        <v>0</v>
      </c>
      <c r="AQ24" s="166">
        <f>(P24-'[1]Rdos trimestrales'!P24)*100</f>
        <v>0</v>
      </c>
      <c r="AS24" s="341">
        <f>R24-'[1]Rdos trimestrales'!R24</f>
        <v>0</v>
      </c>
      <c r="AT24" s="341">
        <f>(S24-'[1]Rdos trimestrales'!S24)*100</f>
        <v>0</v>
      </c>
      <c r="AV24" s="341"/>
      <c r="AW24" s="341">
        <f>V24-'[1]Rdos trimestrales'!V24</f>
        <v>0</v>
      </c>
      <c r="AX24" s="152">
        <f>W24-'[1]Rdos trimestrales'!W24</f>
        <v>0</v>
      </c>
      <c r="AY24" s="153">
        <f>X24-'[1]Rdos trimestrales'!X24</f>
        <v>0</v>
      </c>
      <c r="AZ24" s="152">
        <f>Y24-'[1]Rdos trimestrales'!Y24</f>
        <v>0</v>
      </c>
      <c r="BA24" s="166">
        <f>Z24-'[1]Rdos trimestrales'!Z24</f>
        <v>0</v>
      </c>
      <c r="BB24" s="152">
        <f>AA24-'[1]Rdos trimestrales'!AA24</f>
        <v>0</v>
      </c>
      <c r="BC24" s="166"/>
      <c r="BE24" s="166"/>
      <c r="BG24" s="341"/>
      <c r="BH24" s="341"/>
      <c r="BJ24" s="341"/>
      <c r="BK24" s="341"/>
      <c r="BM24" s="153"/>
      <c r="BO24" s="166"/>
      <c r="BQ24" s="166"/>
      <c r="BS24" s="166"/>
      <c r="BU24" s="341"/>
      <c r="BV24" s="341"/>
      <c r="BX24" s="341"/>
      <c r="BY24" s="341"/>
      <c r="CA24" s="153"/>
      <c r="CC24" s="166"/>
      <c r="CE24" s="166"/>
      <c r="CG24" s="166"/>
      <c r="CI24" s="341"/>
      <c r="CJ24" s="341"/>
      <c r="CL24" s="341"/>
      <c r="CM24" s="341"/>
      <c r="CO24" s="153"/>
      <c r="CQ24" s="166"/>
      <c r="CS24" s="166"/>
      <c r="CU24" s="166"/>
      <c r="CW24" s="341"/>
      <c r="CX24" s="341"/>
      <c r="CZ24" s="341"/>
      <c r="DA24" s="341"/>
      <c r="DC24" s="153"/>
      <c r="DE24" s="166"/>
      <c r="DG24" s="166"/>
      <c r="DI24" s="166"/>
      <c r="DK24" s="341"/>
      <c r="DL24" s="341"/>
      <c r="DN24" s="341"/>
      <c r="DO24" s="341"/>
      <c r="DQ24" s="153"/>
      <c r="DS24" s="166"/>
      <c r="DU24" s="166"/>
      <c r="DW24" s="166"/>
      <c r="DY24" s="341"/>
      <c r="DZ24" s="341"/>
      <c r="EB24" s="341"/>
      <c r="EC24" s="341"/>
      <c r="EE24" s="153"/>
      <c r="EG24" s="166"/>
      <c r="EI24" s="166"/>
      <c r="EK24" s="166"/>
      <c r="EM24" s="341"/>
      <c r="EN24" s="341"/>
      <c r="EP24" s="341"/>
      <c r="EQ24" s="341"/>
      <c r="ES24" s="153"/>
      <c r="EU24" s="166"/>
      <c r="EW24" s="166"/>
      <c r="EY24" s="166"/>
      <c r="FA24" s="341"/>
      <c r="FB24" s="341"/>
      <c r="FD24" s="341"/>
      <c r="FE24" s="341"/>
      <c r="FG24" s="153"/>
      <c r="FI24" s="166"/>
      <c r="FK24" s="166"/>
      <c r="FM24" s="166"/>
      <c r="FO24" s="341"/>
      <c r="FP24" s="341"/>
      <c r="FR24" s="341"/>
      <c r="FS24" s="341"/>
      <c r="FU24" s="153"/>
      <c r="FW24" s="166"/>
      <c r="FY24" s="166"/>
      <c r="GA24" s="166"/>
    </row>
    <row r="25" spans="1:183" ht="15.75" customHeight="1">
      <c r="A25" s="130" t="s">
        <v>28</v>
      </c>
      <c r="C25" s="150" t="s">
        <v>261</v>
      </c>
      <c r="D25" s="149" t="s">
        <v>3</v>
      </c>
      <c r="E25" s="216">
        <f t="shared" si="4"/>
        <v>164536.86999999997</v>
      </c>
      <c r="F25" s="362"/>
      <c r="G25" s="216">
        <f t="shared" si="5"/>
        <v>197189.42</v>
      </c>
      <c r="H25" s="363"/>
      <c r="I25" s="216">
        <f t="shared" si="6"/>
        <v>170171.78000000003</v>
      </c>
      <c r="J25" s="362"/>
      <c r="K25" s="216">
        <f t="shared" si="7"/>
        <v>220092.06999999995</v>
      </c>
      <c r="L25" s="362"/>
      <c r="M25" s="216">
        <f t="shared" si="8"/>
        <v>216090.29</v>
      </c>
      <c r="N25" s="362"/>
      <c r="O25" s="216">
        <f t="shared" si="9"/>
        <v>-32652.550000000047</v>
      </c>
      <c r="P25" s="312">
        <f t="shared" si="10"/>
        <v>-0.16558976642864531</v>
      </c>
      <c r="Q25" s="362"/>
      <c r="R25" s="216">
        <f t="shared" si="11"/>
        <v>-51553.420000000042</v>
      </c>
      <c r="S25" s="312">
        <f t="shared" si="12"/>
        <v>-0.23857351480253941</v>
      </c>
      <c r="T25" s="223"/>
      <c r="U25" s="223"/>
      <c r="V25" s="216">
        <f>VLOOKUP($A25,[2]Resultados!$B$7:$XFD$1048576,HLOOKUP(V$1&amp;V$2,[2]Resultados!$D$1:$XFD$6,6,FALSE),FALSE)</f>
        <v>361726.29</v>
      </c>
      <c r="W25" s="216">
        <f>VLOOKUP($A25,[2]Resultados!$B$7:$XFD$1048576,HLOOKUP(W$1&amp;W$2,[2]Resultados!$D$1:$XFD$6,6,FALSE),FALSE)</f>
        <v>197189.42</v>
      </c>
      <c r="X25" s="216">
        <f>VLOOKUP($A25,[2]Resultados!$B$7:$XFD$1048576,HLOOKUP(X$1&amp;X$2,[2]Resultados!$D$1:$XFD$6,6,FALSE),FALSE)</f>
        <v>819285.85</v>
      </c>
      <c r="Y25" s="216">
        <f>VLOOKUP($A25,[2]Resultados!$B$7:$XFD$1048576,HLOOKUP(Y$1&amp;Y$2,[2]Resultados!$D$1:$XFD$6,6,FALSE),FALSE)</f>
        <v>649114.06999999995</v>
      </c>
      <c r="Z25" s="216">
        <f>VLOOKUP($A25,[2]Resultados!$B$7:$XFD$1048576,HLOOKUP(Z$1&amp;Z$2,[2]Resultados!$D$1:$XFD$6,6,FALSE),FALSE)</f>
        <v>429022</v>
      </c>
      <c r="AA25" s="216">
        <f>VLOOKUP($A25,[2]Resultados!$B$7:$XFD$1048576,HLOOKUP(AA$1&amp;AA$2,[2]Resultados!$D$1:$XFD$6,6,FALSE),FALSE)</f>
        <v>212931.71</v>
      </c>
      <c r="AB25" s="149"/>
      <c r="AC25" s="361">
        <f t="shared" si="2"/>
        <v>0</v>
      </c>
      <c r="AD25" s="361">
        <f t="shared" si="3"/>
        <v>0</v>
      </c>
      <c r="AE25" s="249"/>
      <c r="AF25" s="249">
        <f>E25-'[1]Rdos trimestrales'!E25</f>
        <v>0</v>
      </c>
      <c r="AG25" s="149"/>
      <c r="AH25" s="249">
        <f>G25-'[1]Rdos trimestrales'!G25</f>
        <v>0</v>
      </c>
      <c r="AI25" s="249"/>
      <c r="AJ25" s="132">
        <f>I25-'[1]Rdos trimestrales'!I25</f>
        <v>0</v>
      </c>
      <c r="AK25" s="343"/>
      <c r="AL25" s="149">
        <f>K25-'[1]Rdos trimestrales'!K25</f>
        <v>0</v>
      </c>
      <c r="AM25" s="268"/>
      <c r="AN25" s="149">
        <f>M25-'[1]Rdos trimestrales'!M25</f>
        <v>0</v>
      </c>
      <c r="AO25" s="268"/>
      <c r="AP25" s="149">
        <f>O25-'[1]Rdos trimestrales'!O25</f>
        <v>0</v>
      </c>
      <c r="AQ25" s="268">
        <f>(P25-'[1]Rdos trimestrales'!P25)*100</f>
        <v>0</v>
      </c>
      <c r="AR25" s="149"/>
      <c r="AS25" s="249">
        <f>R25-'[1]Rdos trimestrales'!R25</f>
        <v>0</v>
      </c>
      <c r="AT25" s="249">
        <f>(S25-'[1]Rdos trimestrales'!S25)*100</f>
        <v>0</v>
      </c>
      <c r="AU25" s="149"/>
      <c r="AV25" s="249"/>
      <c r="AW25" s="249">
        <f>V25-'[1]Rdos trimestrales'!V25</f>
        <v>0</v>
      </c>
      <c r="AX25" s="132">
        <f>W25-'[1]Rdos trimestrales'!W25</f>
        <v>0</v>
      </c>
      <c r="AY25" s="343">
        <f>X25-'[1]Rdos trimestrales'!X25</f>
        <v>0</v>
      </c>
      <c r="AZ25" s="149">
        <f>Y25-'[1]Rdos trimestrales'!Y25</f>
        <v>0</v>
      </c>
      <c r="BA25" s="268">
        <f>Z25-'[1]Rdos trimestrales'!Z25</f>
        <v>0</v>
      </c>
      <c r="BB25" s="149">
        <f>AA25-'[1]Rdos trimestrales'!AA25</f>
        <v>0</v>
      </c>
      <c r="BC25" s="268"/>
      <c r="BD25" s="149"/>
      <c r="BE25" s="268"/>
      <c r="BF25" s="149"/>
      <c r="BG25" s="249"/>
      <c r="BH25" s="249"/>
      <c r="BI25" s="149"/>
      <c r="BJ25" s="249"/>
      <c r="BK25" s="249"/>
      <c r="BM25" s="343"/>
      <c r="BN25" s="149"/>
      <c r="BO25" s="268"/>
      <c r="BP25" s="149"/>
      <c r="BQ25" s="268"/>
      <c r="BR25" s="149"/>
      <c r="BS25" s="268"/>
      <c r="BT25" s="149"/>
      <c r="BU25" s="249"/>
      <c r="BV25" s="249"/>
      <c r="BW25" s="149"/>
      <c r="BX25" s="249"/>
      <c r="BY25" s="249"/>
      <c r="CA25" s="343"/>
      <c r="CB25" s="149"/>
      <c r="CC25" s="268"/>
      <c r="CD25" s="149"/>
      <c r="CE25" s="268"/>
      <c r="CF25" s="149"/>
      <c r="CG25" s="268"/>
      <c r="CH25" s="149"/>
      <c r="CI25" s="249"/>
      <c r="CJ25" s="249"/>
      <c r="CK25" s="149"/>
      <c r="CL25" s="249"/>
      <c r="CM25" s="249"/>
      <c r="CO25" s="343"/>
      <c r="CP25" s="149"/>
      <c r="CQ25" s="268"/>
      <c r="CR25" s="149"/>
      <c r="CS25" s="268"/>
      <c r="CT25" s="149"/>
      <c r="CU25" s="268"/>
      <c r="CV25" s="149"/>
      <c r="CW25" s="249"/>
      <c r="CX25" s="249"/>
      <c r="CY25" s="149"/>
      <c r="CZ25" s="249"/>
      <c r="DA25" s="249"/>
      <c r="DC25" s="343"/>
      <c r="DD25" s="149"/>
      <c r="DE25" s="268"/>
      <c r="DF25" s="149"/>
      <c r="DG25" s="268"/>
      <c r="DH25" s="149"/>
      <c r="DI25" s="268"/>
      <c r="DJ25" s="149"/>
      <c r="DK25" s="249"/>
      <c r="DL25" s="249"/>
      <c r="DM25" s="149"/>
      <c r="DN25" s="249"/>
      <c r="DO25" s="249"/>
      <c r="DQ25" s="343"/>
      <c r="DR25" s="149"/>
      <c r="DS25" s="268"/>
      <c r="DT25" s="149"/>
      <c r="DU25" s="268"/>
      <c r="DV25" s="149"/>
      <c r="DW25" s="268"/>
      <c r="DX25" s="149"/>
      <c r="DY25" s="249"/>
      <c r="DZ25" s="249"/>
      <c r="EA25" s="149"/>
      <c r="EB25" s="249"/>
      <c r="EC25" s="249"/>
      <c r="EE25" s="343"/>
      <c r="EF25" s="149"/>
      <c r="EG25" s="268"/>
      <c r="EH25" s="149"/>
      <c r="EI25" s="268"/>
      <c r="EJ25" s="149"/>
      <c r="EK25" s="268"/>
      <c r="EL25" s="149"/>
      <c r="EM25" s="249"/>
      <c r="EN25" s="249"/>
      <c r="EO25" s="149"/>
      <c r="EP25" s="249"/>
      <c r="EQ25" s="249"/>
      <c r="ES25" s="343"/>
      <c r="ET25" s="149"/>
      <c r="EU25" s="268"/>
      <c r="EV25" s="149"/>
      <c r="EW25" s="268"/>
      <c r="EX25" s="149"/>
      <c r="EY25" s="268"/>
      <c r="EZ25" s="149"/>
      <c r="FA25" s="249"/>
      <c r="FB25" s="249"/>
      <c r="FC25" s="149"/>
      <c r="FD25" s="249"/>
      <c r="FE25" s="249"/>
      <c r="FG25" s="343"/>
      <c r="FH25" s="149"/>
      <c r="FI25" s="268"/>
      <c r="FJ25" s="149"/>
      <c r="FK25" s="268"/>
      <c r="FL25" s="149"/>
      <c r="FM25" s="268"/>
      <c r="FN25" s="149"/>
      <c r="FO25" s="249"/>
      <c r="FP25" s="249"/>
      <c r="FQ25" s="149"/>
      <c r="FR25" s="249"/>
      <c r="FS25" s="249"/>
      <c r="FU25" s="343"/>
      <c r="FV25" s="149"/>
      <c r="FW25" s="268"/>
      <c r="FX25" s="149"/>
      <c r="FY25" s="268"/>
      <c r="FZ25" s="149"/>
      <c r="GA25" s="268"/>
    </row>
    <row r="26" spans="1:183" s="152" customFormat="1" ht="15.75" customHeight="1">
      <c r="A26" s="130" t="s">
        <v>27</v>
      </c>
      <c r="C26" s="153" t="s">
        <v>111</v>
      </c>
      <c r="D26" s="152" t="s">
        <v>3</v>
      </c>
      <c r="E26" s="349">
        <f t="shared" si="4"/>
        <v>-28811.040000000001</v>
      </c>
      <c r="F26" s="310"/>
      <c r="G26" s="155">
        <f t="shared" si="5"/>
        <v>-20832.72</v>
      </c>
      <c r="H26" s="360"/>
      <c r="I26" s="155">
        <f t="shared" si="6"/>
        <v>-9921.9800000000105</v>
      </c>
      <c r="J26" s="310"/>
      <c r="K26" s="155">
        <f t="shared" si="7"/>
        <v>-86082.799999999988</v>
      </c>
      <c r="L26" s="310"/>
      <c r="M26" s="155">
        <f t="shared" si="8"/>
        <v>-57869.38</v>
      </c>
      <c r="N26" s="310"/>
      <c r="O26" s="155">
        <f t="shared" si="9"/>
        <v>-7978.32</v>
      </c>
      <c r="P26" s="156">
        <f t="shared" si="10"/>
        <v>0.3829706346554842</v>
      </c>
      <c r="Q26" s="310"/>
      <c r="R26" s="155">
        <f t="shared" si="11"/>
        <v>29058.339999999997</v>
      </c>
      <c r="S26" s="156">
        <f t="shared" si="12"/>
        <v>-0.50213670856677561</v>
      </c>
      <c r="V26" s="349">
        <f>VLOOKUP($A26,[2]Resultados!$B$7:$XFD$1048576,HLOOKUP(V$1&amp;V$2,[2]Resultados!$D$1:$XFD$6,6,FALSE),FALSE)</f>
        <v>-49643.76</v>
      </c>
      <c r="W26" s="349">
        <f>VLOOKUP($A26,[2]Resultados!$B$7:$XFD$1048576,HLOOKUP(W$1&amp;W$2,[2]Resultados!$D$1:$XFD$6,6,FALSE),FALSE)</f>
        <v>-20832.72</v>
      </c>
      <c r="X26" s="349">
        <f>VLOOKUP($A26,[2]Resultados!$B$7:$XFD$1048576,HLOOKUP(X$1&amp;X$2,[2]Resultados!$D$1:$XFD$6,6,FALSE),FALSE)</f>
        <v>-199362.78</v>
      </c>
      <c r="Y26" s="349">
        <f>VLOOKUP($A26,[2]Resultados!$B$7:$XFD$1048576,HLOOKUP(Y$1&amp;Y$2,[2]Resultados!$D$1:$XFD$6,6,FALSE),FALSE)</f>
        <v>-189440.8</v>
      </c>
      <c r="Z26" s="349">
        <f>VLOOKUP($A26,[2]Resultados!$B$7:$XFD$1048576,HLOOKUP(Z$1&amp;Z$2,[2]Resultados!$D$1:$XFD$6,6,FALSE),FALSE)</f>
        <v>-103358</v>
      </c>
      <c r="AA26" s="349">
        <f>VLOOKUP($A26,[2]Resultados!$B$7:$XFD$1048576,HLOOKUP(AA$1&amp;AA$2,[2]Resultados!$D$1:$XFD$6,6,FALSE),FALSE)</f>
        <v>-45488.62</v>
      </c>
      <c r="AC26" s="361">
        <f t="shared" si="2"/>
        <v>0</v>
      </c>
      <c r="AD26" s="361">
        <f t="shared" si="3"/>
        <v>0</v>
      </c>
      <c r="AE26" s="341"/>
      <c r="AF26" s="341">
        <f>E26-'[1]Rdos trimestrales'!E26</f>
        <v>0</v>
      </c>
      <c r="AH26" s="341">
        <f>G26-'[1]Rdos trimestrales'!G26</f>
        <v>0</v>
      </c>
      <c r="AI26" s="341"/>
      <c r="AJ26" s="152">
        <f>I26-'[1]Rdos trimestrales'!I26</f>
        <v>0</v>
      </c>
      <c r="AK26" s="153"/>
      <c r="AL26" s="152">
        <f>K26-'[1]Rdos trimestrales'!K26</f>
        <v>0</v>
      </c>
      <c r="AM26" s="166"/>
      <c r="AN26" s="152">
        <f>M26-'[1]Rdos trimestrales'!M26</f>
        <v>0</v>
      </c>
      <c r="AO26" s="166"/>
      <c r="AP26" s="152">
        <f>O26-'[1]Rdos trimestrales'!O26</f>
        <v>0</v>
      </c>
      <c r="AQ26" s="166">
        <f>(P26-'[1]Rdos trimestrales'!P26)*100</f>
        <v>0</v>
      </c>
      <c r="AS26" s="341">
        <f>R26-'[1]Rdos trimestrales'!R26</f>
        <v>0</v>
      </c>
      <c r="AT26" s="341">
        <f>(S26-'[1]Rdos trimestrales'!S26)*100</f>
        <v>0</v>
      </c>
      <c r="AV26" s="341"/>
      <c r="AW26" s="341">
        <f>V26-'[1]Rdos trimestrales'!V26</f>
        <v>0</v>
      </c>
      <c r="AX26" s="152">
        <f>W26-'[1]Rdos trimestrales'!W26</f>
        <v>0</v>
      </c>
      <c r="AY26" s="153">
        <f>X26-'[1]Rdos trimestrales'!X26</f>
        <v>0</v>
      </c>
      <c r="AZ26" s="152">
        <f>Y26-'[1]Rdos trimestrales'!Y26</f>
        <v>0</v>
      </c>
      <c r="BA26" s="166">
        <f>Z26-'[1]Rdos trimestrales'!Z26</f>
        <v>0</v>
      </c>
      <c r="BB26" s="152">
        <f>AA26-'[1]Rdos trimestrales'!AA26</f>
        <v>0</v>
      </c>
      <c r="BC26" s="166"/>
      <c r="BE26" s="166"/>
      <c r="BG26" s="341"/>
      <c r="BH26" s="341"/>
      <c r="BJ26" s="341"/>
      <c r="BK26" s="341"/>
      <c r="BM26" s="153"/>
      <c r="BO26" s="166"/>
      <c r="BQ26" s="166"/>
      <c r="BS26" s="166"/>
      <c r="BU26" s="341"/>
      <c r="BV26" s="341"/>
      <c r="BX26" s="341"/>
      <c r="BY26" s="341"/>
      <c r="CA26" s="153"/>
      <c r="CC26" s="166"/>
      <c r="CE26" s="166"/>
      <c r="CG26" s="166"/>
      <c r="CI26" s="341"/>
      <c r="CJ26" s="341"/>
      <c r="CL26" s="341"/>
      <c r="CM26" s="341"/>
      <c r="CO26" s="153"/>
      <c r="CQ26" s="166"/>
      <c r="CS26" s="166"/>
      <c r="CU26" s="166"/>
      <c r="CW26" s="341"/>
      <c r="CX26" s="341"/>
      <c r="CZ26" s="341"/>
      <c r="DA26" s="341"/>
      <c r="DC26" s="153"/>
      <c r="DE26" s="166"/>
      <c r="DG26" s="166"/>
      <c r="DI26" s="166"/>
      <c r="DK26" s="341"/>
      <c r="DL26" s="341"/>
      <c r="DN26" s="341"/>
      <c r="DO26" s="341"/>
      <c r="DQ26" s="153"/>
      <c r="DS26" s="166"/>
      <c r="DU26" s="166"/>
      <c r="DW26" s="166"/>
      <c r="DY26" s="341"/>
      <c r="DZ26" s="341"/>
      <c r="EB26" s="341"/>
      <c r="EC26" s="341"/>
      <c r="EE26" s="153"/>
      <c r="EG26" s="166"/>
      <c r="EI26" s="166"/>
      <c r="EK26" s="166"/>
      <c r="EM26" s="341"/>
      <c r="EN26" s="341"/>
      <c r="EP26" s="341"/>
      <c r="EQ26" s="341"/>
      <c r="ES26" s="153"/>
      <c r="EU26" s="166"/>
      <c r="EW26" s="166"/>
      <c r="EY26" s="166"/>
      <c r="FA26" s="341"/>
      <c r="FB26" s="341"/>
      <c r="FD26" s="341"/>
      <c r="FE26" s="341"/>
      <c r="FG26" s="153"/>
      <c r="FI26" s="166"/>
      <c r="FK26" s="166"/>
      <c r="FM26" s="166"/>
      <c r="FO26" s="341"/>
      <c r="FP26" s="341"/>
      <c r="FR26" s="341"/>
      <c r="FS26" s="341"/>
      <c r="FU26" s="153"/>
      <c r="FW26" s="166"/>
      <c r="FY26" s="166"/>
      <c r="GA26" s="166"/>
    </row>
    <row r="27" spans="1:183" s="152" customFormat="1" ht="15.75" customHeight="1">
      <c r="A27" s="130" t="s">
        <v>207</v>
      </c>
      <c r="B27" s="197"/>
      <c r="C27" s="153" t="s">
        <v>239</v>
      </c>
      <c r="D27" s="152" t="s">
        <v>3</v>
      </c>
      <c r="E27" s="349">
        <f t="shared" si="4"/>
        <v>-32427.750000000007</v>
      </c>
      <c r="F27" s="310"/>
      <c r="G27" s="155">
        <f t="shared" si="5"/>
        <v>-39546.21</v>
      </c>
      <c r="H27" s="360"/>
      <c r="I27" s="155">
        <f t="shared" si="6"/>
        <v>-55682.53</v>
      </c>
      <c r="J27" s="310"/>
      <c r="K27" s="155">
        <f t="shared" si="7"/>
        <v>-49499.56</v>
      </c>
      <c r="L27" s="310"/>
      <c r="M27" s="155">
        <f t="shared" si="8"/>
        <v>-38936.94</v>
      </c>
      <c r="N27" s="310"/>
      <c r="O27" s="155">
        <f t="shared" si="9"/>
        <v>7118.4599999999919</v>
      </c>
      <c r="P27" s="156">
        <f t="shared" si="10"/>
        <v>-0.18000359579337666</v>
      </c>
      <c r="Q27" s="310"/>
      <c r="R27" s="155">
        <f t="shared" si="11"/>
        <v>6509.1899999999951</v>
      </c>
      <c r="S27" s="156">
        <f t="shared" si="12"/>
        <v>-0.16717261294801278</v>
      </c>
      <c r="V27" s="349">
        <f>VLOOKUP($A27,[2]Resultados!$B$7:$XFD$1048576,HLOOKUP(V$1&amp;V$2,[2]Resultados!$D$1:$XFD$6,6,FALSE),FALSE)</f>
        <v>-71973.960000000006</v>
      </c>
      <c r="W27" s="349">
        <f>VLOOKUP($A27,[2]Resultados!$B$7:$XFD$1048576,HLOOKUP(W$1&amp;W$2,[2]Resultados!$D$1:$XFD$6,6,FALSE),FALSE)</f>
        <v>-39546.21</v>
      </c>
      <c r="X27" s="349">
        <f>VLOOKUP($A27,[2]Resultados!$B$7:$XFD$1048576,HLOOKUP(X$1&amp;X$2,[2]Resultados!$D$1:$XFD$6,6,FALSE),FALSE)</f>
        <v>-199791.09</v>
      </c>
      <c r="Y27" s="349">
        <f>VLOOKUP($A27,[2]Resultados!$B$7:$XFD$1048576,HLOOKUP(Y$1&amp;Y$2,[2]Resultados!$D$1:$XFD$6,6,FALSE),FALSE)</f>
        <v>-144108.56</v>
      </c>
      <c r="Z27" s="349">
        <f>VLOOKUP($A27,[2]Resultados!$B$7:$XFD$1048576,HLOOKUP(Z$1&amp;Z$2,[2]Resultados!$D$1:$XFD$6,6,FALSE),FALSE)</f>
        <v>-94609</v>
      </c>
      <c r="AA27" s="349">
        <f>VLOOKUP($A27,[2]Resultados!$B$7:$XFD$1048576,HLOOKUP(AA$1&amp;AA$2,[2]Resultados!$D$1:$XFD$6,6,FALSE),FALSE)</f>
        <v>-55672.06</v>
      </c>
      <c r="AC27" s="361">
        <f t="shared" si="2"/>
        <v>0</v>
      </c>
      <c r="AD27" s="361">
        <f t="shared" si="3"/>
        <v>0</v>
      </c>
      <c r="AE27" s="341"/>
      <c r="AF27" s="341">
        <f>E27-'[1]Rdos trimestrales'!E27</f>
        <v>0</v>
      </c>
      <c r="AH27" s="341">
        <f>G27-'[1]Rdos trimestrales'!G27</f>
        <v>0</v>
      </c>
      <c r="AI27" s="341"/>
      <c r="AJ27" s="152">
        <f>I27-'[1]Rdos trimestrales'!I27</f>
        <v>0</v>
      </c>
      <c r="AK27" s="153"/>
      <c r="AL27" s="152">
        <f>K27-'[1]Rdos trimestrales'!K27</f>
        <v>0</v>
      </c>
      <c r="AM27" s="166"/>
      <c r="AN27" s="152">
        <f>M27-'[1]Rdos trimestrales'!M27</f>
        <v>0</v>
      </c>
      <c r="AO27" s="166"/>
      <c r="AP27" s="152">
        <f>O27-'[1]Rdos trimestrales'!O27</f>
        <v>0</v>
      </c>
      <c r="AQ27" s="166">
        <f>(P27-'[1]Rdos trimestrales'!P27)*100</f>
        <v>0</v>
      </c>
      <c r="AS27" s="341">
        <f>R27-'[1]Rdos trimestrales'!R27</f>
        <v>0</v>
      </c>
      <c r="AT27" s="341">
        <f>(S27-'[1]Rdos trimestrales'!S27)*100</f>
        <v>0</v>
      </c>
      <c r="AV27" s="341"/>
      <c r="AW27" s="341">
        <f>V27-'[1]Rdos trimestrales'!V27</f>
        <v>0</v>
      </c>
      <c r="AX27" s="152">
        <f>W27-'[1]Rdos trimestrales'!W27</f>
        <v>0</v>
      </c>
      <c r="AY27" s="153">
        <f>X27-'[1]Rdos trimestrales'!X27</f>
        <v>0</v>
      </c>
      <c r="AZ27" s="152">
        <f>Y27-'[1]Rdos trimestrales'!Y27</f>
        <v>0</v>
      </c>
      <c r="BA27" s="166">
        <f>Z27-'[1]Rdos trimestrales'!Z27</f>
        <v>0</v>
      </c>
      <c r="BB27" s="152">
        <f>AA27-'[1]Rdos trimestrales'!AA27</f>
        <v>0</v>
      </c>
      <c r="BC27" s="166"/>
      <c r="BE27" s="166"/>
      <c r="BG27" s="341"/>
      <c r="BH27" s="341"/>
      <c r="BJ27" s="341"/>
      <c r="BK27" s="341"/>
      <c r="BM27" s="153"/>
      <c r="BO27" s="166"/>
      <c r="BQ27" s="166"/>
      <c r="BS27" s="166"/>
      <c r="BU27" s="341"/>
      <c r="BV27" s="341"/>
      <c r="BX27" s="341"/>
      <c r="BY27" s="341"/>
      <c r="CA27" s="153"/>
      <c r="CC27" s="166"/>
      <c r="CE27" s="166"/>
      <c r="CG27" s="166"/>
      <c r="CI27" s="341"/>
      <c r="CJ27" s="341"/>
      <c r="CL27" s="341"/>
      <c r="CM27" s="341"/>
      <c r="CO27" s="153"/>
      <c r="CQ27" s="166"/>
      <c r="CS27" s="166"/>
      <c r="CU27" s="166"/>
      <c r="CW27" s="341"/>
      <c r="CX27" s="341"/>
      <c r="CZ27" s="341"/>
      <c r="DA27" s="341"/>
      <c r="DC27" s="153"/>
      <c r="DE27" s="166"/>
      <c r="DG27" s="166"/>
      <c r="DI27" s="166"/>
      <c r="DK27" s="341"/>
      <c r="DL27" s="341"/>
      <c r="DN27" s="341"/>
      <c r="DO27" s="341"/>
      <c r="DQ27" s="153"/>
      <c r="DS27" s="166"/>
      <c r="DU27" s="166"/>
      <c r="DW27" s="166"/>
      <c r="DY27" s="341"/>
      <c r="DZ27" s="341"/>
      <c r="EB27" s="341"/>
      <c r="EC27" s="341"/>
      <c r="EE27" s="153"/>
      <c r="EG27" s="166"/>
      <c r="EI27" s="166"/>
      <c r="EK27" s="166"/>
      <c r="EM27" s="341"/>
      <c r="EN27" s="341"/>
      <c r="EP27" s="341"/>
      <c r="EQ27" s="341"/>
      <c r="ES27" s="153"/>
      <c r="EU27" s="166"/>
      <c r="EW27" s="166"/>
      <c r="EY27" s="166"/>
      <c r="FA27" s="341"/>
      <c r="FB27" s="341"/>
      <c r="FD27" s="341"/>
      <c r="FE27" s="341"/>
      <c r="FG27" s="153"/>
      <c r="FI27" s="166"/>
      <c r="FK27" s="166"/>
      <c r="FM27" s="166"/>
      <c r="FO27" s="341"/>
      <c r="FP27" s="341"/>
      <c r="FR27" s="341"/>
      <c r="FS27" s="341"/>
      <c r="FU27" s="153"/>
      <c r="FW27" s="166"/>
      <c r="FY27" s="166"/>
      <c r="GA27" s="166"/>
    </row>
    <row r="28" spans="1:183" ht="15.75" customHeight="1">
      <c r="A28" s="130" t="s">
        <v>29</v>
      </c>
      <c r="C28" s="150" t="s">
        <v>285</v>
      </c>
      <c r="D28" s="149" t="s">
        <v>5</v>
      </c>
      <c r="E28" s="216">
        <f t="shared" si="4"/>
        <v>103298.08000000002</v>
      </c>
      <c r="F28" s="362"/>
      <c r="G28" s="216">
        <f t="shared" si="5"/>
        <v>136810.49</v>
      </c>
      <c r="H28" s="363"/>
      <c r="I28" s="216">
        <f t="shared" si="6"/>
        <v>104567.26999999996</v>
      </c>
      <c r="J28" s="362"/>
      <c r="K28" s="216">
        <f t="shared" si="7"/>
        <v>84509.710000000021</v>
      </c>
      <c r="L28" s="362"/>
      <c r="M28" s="216">
        <f t="shared" si="8"/>
        <v>119283.97</v>
      </c>
      <c r="N28" s="362"/>
      <c r="O28" s="216">
        <f t="shared" si="9"/>
        <v>-33512.409999999974</v>
      </c>
      <c r="P28" s="312">
        <f t="shared" si="10"/>
        <v>-0.24495497384739995</v>
      </c>
      <c r="Q28" s="362"/>
      <c r="R28" s="216">
        <f t="shared" si="11"/>
        <v>-15985.889999999985</v>
      </c>
      <c r="S28" s="312">
        <f t="shared" si="12"/>
        <v>-0.13401540877621687</v>
      </c>
      <c r="T28" s="223"/>
      <c r="U28" s="223"/>
      <c r="V28" s="216">
        <f>VLOOKUP($A28,[2]Resultados!$B$7:$XFD$1048576,HLOOKUP(V$1&amp;V$2,[2]Resultados!$D$1:$XFD$6,6,FALSE),FALSE)</f>
        <v>240108.57</v>
      </c>
      <c r="W28" s="216">
        <f>VLOOKUP($A28,[2]Resultados!$B$7:$XFD$1048576,HLOOKUP(W$1&amp;W$2,[2]Resultados!$D$1:$XFD$6,6,FALSE),FALSE)</f>
        <v>136810.49</v>
      </c>
      <c r="X28" s="216">
        <f>VLOOKUP($A28,[2]Resultados!$B$7:$XFD$1048576,HLOOKUP(X$1&amp;X$2,[2]Resultados!$D$1:$XFD$6,6,FALSE),FALSE)</f>
        <v>420131.98</v>
      </c>
      <c r="Y28" s="216">
        <f>VLOOKUP($A28,[2]Resultados!$B$7:$XFD$1048576,HLOOKUP(Y$1&amp;Y$2,[2]Resultados!$D$1:$XFD$6,6,FALSE),FALSE)</f>
        <v>315564.71000000002</v>
      </c>
      <c r="Z28" s="216">
        <f>VLOOKUP($A28,[2]Resultados!$B$7:$XFD$1048576,HLOOKUP(Z$1&amp;Z$2,[2]Resultados!$D$1:$XFD$6,6,FALSE),FALSE)</f>
        <v>231055</v>
      </c>
      <c r="AA28" s="216">
        <f>VLOOKUP($A28,[2]Resultados!$B$7:$XFD$1048576,HLOOKUP(AA$1&amp;AA$2,[2]Resultados!$D$1:$XFD$6,6,FALSE),FALSE)</f>
        <v>111771.03</v>
      </c>
      <c r="AB28" s="149"/>
      <c r="AC28" s="361">
        <f t="shared" si="2"/>
        <v>0</v>
      </c>
      <c r="AD28" s="361">
        <f t="shared" si="3"/>
        <v>0</v>
      </c>
      <c r="AE28" s="249"/>
      <c r="AF28" s="249">
        <f>E28-'[1]Rdos trimestrales'!E28</f>
        <v>0</v>
      </c>
      <c r="AG28" s="149"/>
      <c r="AH28" s="249">
        <f>G28-'[1]Rdos trimestrales'!G28</f>
        <v>0</v>
      </c>
      <c r="AI28" s="249"/>
      <c r="AJ28" s="132">
        <f>I28-'[1]Rdos trimestrales'!I28</f>
        <v>0</v>
      </c>
      <c r="AK28" s="343"/>
      <c r="AL28" s="149">
        <f>K28-'[1]Rdos trimestrales'!K28</f>
        <v>0</v>
      </c>
      <c r="AM28" s="268"/>
      <c r="AN28" s="149">
        <f>M28-'[1]Rdos trimestrales'!M28</f>
        <v>0</v>
      </c>
      <c r="AO28" s="268"/>
      <c r="AP28" s="149">
        <f>O28-'[1]Rdos trimestrales'!O28</f>
        <v>0</v>
      </c>
      <c r="AQ28" s="268">
        <f>(P28-'[1]Rdos trimestrales'!P28)*100</f>
        <v>0</v>
      </c>
      <c r="AR28" s="149"/>
      <c r="AS28" s="249">
        <f>R28-'[1]Rdos trimestrales'!R28</f>
        <v>0</v>
      </c>
      <c r="AT28" s="249">
        <f>(S28-'[1]Rdos trimestrales'!S28)*100</f>
        <v>0</v>
      </c>
      <c r="AU28" s="149"/>
      <c r="AV28" s="249"/>
      <c r="AW28" s="249">
        <f>V28-'[1]Rdos trimestrales'!V28</f>
        <v>0</v>
      </c>
      <c r="AX28" s="132">
        <f>W28-'[1]Rdos trimestrales'!W28</f>
        <v>0</v>
      </c>
      <c r="AY28" s="343">
        <f>X28-'[1]Rdos trimestrales'!X28</f>
        <v>0</v>
      </c>
      <c r="AZ28" s="149">
        <f>Y28-'[1]Rdos trimestrales'!Y28</f>
        <v>0</v>
      </c>
      <c r="BA28" s="268">
        <f>Z28-'[1]Rdos trimestrales'!Z28</f>
        <v>0</v>
      </c>
      <c r="BB28" s="149">
        <f>AA28-'[1]Rdos trimestrales'!AA28</f>
        <v>0</v>
      </c>
      <c r="BC28" s="268"/>
      <c r="BD28" s="149"/>
      <c r="BE28" s="268"/>
      <c r="BF28" s="149"/>
      <c r="BG28" s="249"/>
      <c r="BH28" s="249"/>
      <c r="BI28" s="149"/>
      <c r="BJ28" s="249"/>
      <c r="BK28" s="249"/>
      <c r="BM28" s="343"/>
      <c r="BN28" s="149"/>
      <c r="BO28" s="268"/>
      <c r="BP28" s="149"/>
      <c r="BQ28" s="268"/>
      <c r="BR28" s="149"/>
      <c r="BS28" s="268"/>
      <c r="BT28" s="149"/>
      <c r="BU28" s="249"/>
      <c r="BV28" s="249"/>
      <c r="BW28" s="149"/>
      <c r="BX28" s="249"/>
      <c r="BY28" s="249"/>
      <c r="CA28" s="343"/>
      <c r="CB28" s="149"/>
      <c r="CC28" s="268"/>
      <c r="CD28" s="149"/>
      <c r="CE28" s="268"/>
      <c r="CF28" s="149"/>
      <c r="CG28" s="268"/>
      <c r="CH28" s="149"/>
      <c r="CI28" s="249"/>
      <c r="CJ28" s="249"/>
      <c r="CK28" s="149"/>
      <c r="CL28" s="249"/>
      <c r="CM28" s="249"/>
      <c r="CO28" s="343"/>
      <c r="CP28" s="149"/>
      <c r="CQ28" s="268"/>
      <c r="CR28" s="149"/>
      <c r="CS28" s="268"/>
      <c r="CT28" s="149"/>
      <c r="CU28" s="268"/>
      <c r="CV28" s="149"/>
      <c r="CW28" s="249"/>
      <c r="CX28" s="249"/>
      <c r="CY28" s="149"/>
      <c r="CZ28" s="249"/>
      <c r="DA28" s="249"/>
      <c r="DC28" s="343"/>
      <c r="DD28" s="149"/>
      <c r="DE28" s="268"/>
      <c r="DF28" s="149"/>
      <c r="DG28" s="268"/>
      <c r="DH28" s="149"/>
      <c r="DI28" s="268"/>
      <c r="DJ28" s="149"/>
      <c r="DK28" s="249"/>
      <c r="DL28" s="249"/>
      <c r="DM28" s="149"/>
      <c r="DN28" s="249"/>
      <c r="DO28" s="249"/>
      <c r="DQ28" s="343"/>
      <c r="DR28" s="149"/>
      <c r="DS28" s="268"/>
      <c r="DT28" s="149"/>
      <c r="DU28" s="268"/>
      <c r="DV28" s="149"/>
      <c r="DW28" s="268"/>
      <c r="DX28" s="149"/>
      <c r="DY28" s="249"/>
      <c r="DZ28" s="249"/>
      <c r="EA28" s="149"/>
      <c r="EB28" s="249"/>
      <c r="EC28" s="249"/>
      <c r="EE28" s="343"/>
      <c r="EF28" s="149"/>
      <c r="EG28" s="268"/>
      <c r="EH28" s="149"/>
      <c r="EI28" s="268"/>
      <c r="EJ28" s="149"/>
      <c r="EK28" s="268"/>
      <c r="EL28" s="149"/>
      <c r="EM28" s="249"/>
      <c r="EN28" s="249"/>
      <c r="EO28" s="149"/>
      <c r="EP28" s="249"/>
      <c r="EQ28" s="249"/>
      <c r="ES28" s="343"/>
      <c r="ET28" s="149"/>
      <c r="EU28" s="268"/>
      <c r="EV28" s="149"/>
      <c r="EW28" s="268"/>
      <c r="EX28" s="149"/>
      <c r="EY28" s="268"/>
      <c r="EZ28" s="149"/>
      <c r="FA28" s="249"/>
      <c r="FB28" s="249"/>
      <c r="FC28" s="149"/>
      <c r="FD28" s="249"/>
      <c r="FE28" s="249"/>
      <c r="FG28" s="343"/>
      <c r="FH28" s="149"/>
      <c r="FI28" s="268"/>
      <c r="FJ28" s="149"/>
      <c r="FK28" s="268"/>
      <c r="FL28" s="149"/>
      <c r="FM28" s="268"/>
      <c r="FN28" s="149"/>
      <c r="FO28" s="249"/>
      <c r="FP28" s="249"/>
      <c r="FQ28" s="149"/>
      <c r="FR28" s="249"/>
      <c r="FS28" s="249"/>
      <c r="FU28" s="343"/>
      <c r="FV28" s="149"/>
      <c r="FW28" s="268"/>
      <c r="FX28" s="149"/>
      <c r="FY28" s="268"/>
      <c r="FZ28" s="149"/>
      <c r="GA28" s="268"/>
    </row>
    <row r="29" spans="1:183" s="152" customFormat="1" ht="15.75" customHeight="1">
      <c r="A29" s="130" t="s">
        <v>208</v>
      </c>
      <c r="C29" s="153" t="s">
        <v>174</v>
      </c>
      <c r="E29" s="154">
        <f t="shared" si="4"/>
        <v>0</v>
      </c>
      <c r="F29" s="310"/>
      <c r="G29" s="155">
        <f t="shared" si="5"/>
        <v>0</v>
      </c>
      <c r="H29" s="360"/>
      <c r="I29" s="155">
        <f t="shared" si="6"/>
        <v>0</v>
      </c>
      <c r="J29" s="310"/>
      <c r="K29" s="155">
        <f t="shared" si="7"/>
        <v>0</v>
      </c>
      <c r="L29" s="310"/>
      <c r="M29" s="155">
        <f t="shared" si="8"/>
        <v>0</v>
      </c>
      <c r="N29" s="310"/>
      <c r="O29" s="155">
        <f t="shared" si="9"/>
        <v>0</v>
      </c>
      <c r="P29" s="156">
        <f t="shared" si="10"/>
        <v>0</v>
      </c>
      <c r="Q29" s="310"/>
      <c r="R29" s="155">
        <f t="shared" si="11"/>
        <v>0</v>
      </c>
      <c r="S29" s="156">
        <f t="shared" si="12"/>
        <v>0</v>
      </c>
      <c r="V29" s="154">
        <f>VLOOKUP($A29,[2]Resultados!$B$7:$XFD$1048576,HLOOKUP(V$1&amp;V$2,[2]Resultados!$D$1:$XFD$6,6,FALSE),FALSE)</f>
        <v>0</v>
      </c>
      <c r="W29" s="154">
        <f>VLOOKUP($A29,[2]Resultados!$B$7:$XFD$1048576,HLOOKUP(W$1&amp;W$2,[2]Resultados!$D$1:$XFD$6,6,FALSE),FALSE)</f>
        <v>0</v>
      </c>
      <c r="X29" s="154">
        <f>VLOOKUP($A29,[2]Resultados!$B$7:$XFD$1048576,HLOOKUP(X$1&amp;X$2,[2]Resultados!$D$1:$XFD$6,6,FALSE),FALSE)</f>
        <v>0</v>
      </c>
      <c r="Y29" s="154">
        <f>VLOOKUP($A29,[2]Resultados!$B$7:$XFD$1048576,HLOOKUP(Y$1&amp;Y$2,[2]Resultados!$D$1:$XFD$6,6,FALSE),FALSE)</f>
        <v>0</v>
      </c>
      <c r="Z29" s="154">
        <f>VLOOKUP($A29,[2]Resultados!$B$7:$XFD$1048576,HLOOKUP(Z$1&amp;Z$2,[2]Resultados!$D$1:$XFD$6,6,FALSE),FALSE)</f>
        <v>0</v>
      </c>
      <c r="AA29" s="154">
        <f>VLOOKUP($A29,[2]Resultados!$B$7:$XFD$1048576,HLOOKUP(AA$1&amp;AA$2,[2]Resultados!$D$1:$XFD$6,6,FALSE),FALSE)</f>
        <v>0</v>
      </c>
      <c r="AC29" s="361">
        <f t="shared" si="2"/>
        <v>0</v>
      </c>
      <c r="AD29" s="361">
        <f t="shared" si="3"/>
        <v>0</v>
      </c>
      <c r="AE29" s="341"/>
      <c r="AF29" s="341">
        <f>E29-'[1]Rdos trimestrales'!E29</f>
        <v>0</v>
      </c>
      <c r="AH29" s="341">
        <f>G29-'[1]Rdos trimestrales'!G29</f>
        <v>0</v>
      </c>
      <c r="AI29" s="341"/>
      <c r="AJ29" s="152">
        <f>I29-'[1]Rdos trimestrales'!I29</f>
        <v>0</v>
      </c>
      <c r="AK29" s="153"/>
      <c r="AL29" s="152">
        <f>K29-'[1]Rdos trimestrales'!K29</f>
        <v>0</v>
      </c>
      <c r="AM29" s="166"/>
      <c r="AN29" s="152">
        <f>M29-'[1]Rdos trimestrales'!M29</f>
        <v>0</v>
      </c>
      <c r="AO29" s="166"/>
      <c r="AP29" s="152">
        <f>O29-'[1]Rdos trimestrales'!O29</f>
        <v>0</v>
      </c>
      <c r="AQ29" s="166">
        <f>(P29-'[1]Rdos trimestrales'!P29)*100</f>
        <v>0</v>
      </c>
      <c r="AS29" s="341">
        <f>R29-'[1]Rdos trimestrales'!R29</f>
        <v>0</v>
      </c>
      <c r="AT29" s="341">
        <f>(S29-'[1]Rdos trimestrales'!S29)*100</f>
        <v>0</v>
      </c>
      <c r="AV29" s="341"/>
      <c r="AW29" s="341">
        <f>V29-'[1]Rdos trimestrales'!V29</f>
        <v>0</v>
      </c>
      <c r="AX29" s="152">
        <f>W29-'[1]Rdos trimestrales'!W29</f>
        <v>0</v>
      </c>
      <c r="AY29" s="153">
        <f>X29-'[1]Rdos trimestrales'!X29</f>
        <v>0</v>
      </c>
      <c r="AZ29" s="152">
        <f>Y29-'[1]Rdos trimestrales'!Y29</f>
        <v>0</v>
      </c>
      <c r="BA29" s="166">
        <f>Z29-'[1]Rdos trimestrales'!Z29</f>
        <v>0</v>
      </c>
      <c r="BB29" s="152">
        <f>AA29-'[1]Rdos trimestrales'!AA29</f>
        <v>0</v>
      </c>
      <c r="BC29" s="166"/>
      <c r="BE29" s="166"/>
      <c r="BG29" s="341"/>
      <c r="BH29" s="341"/>
      <c r="BJ29" s="341"/>
      <c r="BK29" s="341"/>
      <c r="BM29" s="153"/>
      <c r="BO29" s="166"/>
      <c r="BQ29" s="166"/>
      <c r="BS29" s="166"/>
      <c r="BU29" s="341"/>
      <c r="BV29" s="341"/>
      <c r="BX29" s="341"/>
      <c r="BY29" s="341"/>
      <c r="CA29" s="153"/>
      <c r="CC29" s="166"/>
      <c r="CE29" s="166"/>
      <c r="CG29" s="166"/>
      <c r="CI29" s="341"/>
      <c r="CJ29" s="341"/>
      <c r="CL29" s="341"/>
      <c r="CM29" s="341"/>
      <c r="CO29" s="153"/>
      <c r="CQ29" s="166"/>
      <c r="CS29" s="166"/>
      <c r="CU29" s="166"/>
      <c r="CW29" s="341"/>
      <c r="CX29" s="341"/>
      <c r="CZ29" s="341"/>
      <c r="DA29" s="341"/>
      <c r="DC29" s="153"/>
      <c r="DE29" s="166"/>
      <c r="DG29" s="166"/>
      <c r="DI29" s="166"/>
      <c r="DK29" s="341"/>
      <c r="DL29" s="341"/>
      <c r="DN29" s="341"/>
      <c r="DO29" s="341"/>
      <c r="DQ29" s="153"/>
      <c r="DS29" s="166"/>
      <c r="DU29" s="166"/>
      <c r="DW29" s="166"/>
      <c r="DY29" s="341"/>
      <c r="DZ29" s="341"/>
      <c r="EB29" s="341"/>
      <c r="EC29" s="341"/>
      <c r="EE29" s="153"/>
      <c r="EG29" s="166"/>
      <c r="EI29" s="166"/>
      <c r="EK29" s="166"/>
      <c r="EM29" s="341"/>
      <c r="EN29" s="341"/>
      <c r="EP29" s="341"/>
      <c r="EQ29" s="341"/>
      <c r="ES29" s="153"/>
      <c r="EU29" s="166"/>
      <c r="EW29" s="166"/>
      <c r="EY29" s="166"/>
      <c r="FA29" s="341"/>
      <c r="FB29" s="341"/>
      <c r="FD29" s="341"/>
      <c r="FE29" s="341"/>
      <c r="FG29" s="153"/>
      <c r="FI29" s="166"/>
      <c r="FK29" s="166"/>
      <c r="FM29" s="166"/>
      <c r="FO29" s="341"/>
      <c r="FP29" s="341"/>
      <c r="FR29" s="341"/>
      <c r="FS29" s="341"/>
      <c r="FU29" s="153"/>
      <c r="FW29" s="166"/>
      <c r="FY29" s="166"/>
      <c r="GA29" s="166"/>
    </row>
    <row r="30" spans="1:183" s="152" customFormat="1" ht="15.75" customHeight="1">
      <c r="A30" s="130" t="s">
        <v>30</v>
      </c>
      <c r="C30" s="153" t="s">
        <v>238</v>
      </c>
      <c r="D30" s="152" t="s">
        <v>3</v>
      </c>
      <c r="E30" s="154">
        <f t="shared" si="4"/>
        <v>-318.13</v>
      </c>
      <c r="F30" s="310"/>
      <c r="G30" s="155">
        <f t="shared" si="5"/>
        <v>-401.23</v>
      </c>
      <c r="H30" s="360"/>
      <c r="I30" s="155">
        <f t="shared" si="6"/>
        <v>624.38999999999987</v>
      </c>
      <c r="J30" s="310"/>
      <c r="K30" s="155">
        <f t="shared" si="7"/>
        <v>1989.29</v>
      </c>
      <c r="L30" s="310"/>
      <c r="M30" s="155">
        <f t="shared" si="8"/>
        <v>-609.16999999999996</v>
      </c>
      <c r="N30" s="310"/>
      <c r="O30" s="155">
        <f t="shared" si="9"/>
        <v>83.100000000000023</v>
      </c>
      <c r="P30" s="156">
        <f t="shared" si="10"/>
        <v>-0.20711312713406282</v>
      </c>
      <c r="Q30" s="310"/>
      <c r="R30" s="155">
        <f t="shared" si="11"/>
        <v>291.03999999999996</v>
      </c>
      <c r="S30" s="156">
        <f t="shared" si="12"/>
        <v>-0.47776482755224314</v>
      </c>
      <c r="V30" s="154">
        <f>VLOOKUP($A30,[2]Resultados!$B$7:$XFD$1048576,HLOOKUP(V$1&amp;V$2,[2]Resultados!$D$1:$XFD$6,6,FALSE),FALSE)</f>
        <v>-719.36</v>
      </c>
      <c r="W30" s="154">
        <f>VLOOKUP($A30,[2]Resultados!$B$7:$XFD$1048576,HLOOKUP(W$1&amp;W$2,[2]Resultados!$D$1:$XFD$6,6,FALSE),FALSE)</f>
        <v>-401.23</v>
      </c>
      <c r="X30" s="154">
        <f>VLOOKUP($A30,[2]Resultados!$B$7:$XFD$1048576,HLOOKUP(X$1&amp;X$2,[2]Resultados!$D$1:$XFD$6,6,FALSE),FALSE)</f>
        <v>2959.68</v>
      </c>
      <c r="Y30" s="154">
        <f>VLOOKUP($A30,[2]Resultados!$B$7:$XFD$1048576,HLOOKUP(Y$1&amp;Y$2,[2]Resultados!$D$1:$XFD$6,6,FALSE),FALSE)</f>
        <v>2335.29</v>
      </c>
      <c r="Z30" s="154">
        <f>VLOOKUP($A30,[2]Resultados!$B$7:$XFD$1048576,HLOOKUP(Z$1&amp;Z$2,[2]Resultados!$D$1:$XFD$6,6,FALSE),FALSE)</f>
        <v>346</v>
      </c>
      <c r="AA30" s="154">
        <f>VLOOKUP($A30,[2]Resultados!$B$7:$XFD$1048576,HLOOKUP(AA$1&amp;AA$2,[2]Resultados!$D$1:$XFD$6,6,FALSE),FALSE)</f>
        <v>955.17</v>
      </c>
      <c r="AC30" s="361">
        <f t="shared" si="2"/>
        <v>0</v>
      </c>
      <c r="AD30" s="361">
        <f t="shared" si="3"/>
        <v>0</v>
      </c>
      <c r="AE30" s="341"/>
      <c r="AF30" s="341">
        <f>E30-'[1]Rdos trimestrales'!E30</f>
        <v>0</v>
      </c>
      <c r="AH30" s="341">
        <f>G30-'[1]Rdos trimestrales'!G30</f>
        <v>0</v>
      </c>
      <c r="AI30" s="341"/>
      <c r="AJ30" s="152">
        <f>I30-'[1]Rdos trimestrales'!I30</f>
        <v>0</v>
      </c>
      <c r="AK30" s="153"/>
      <c r="AL30" s="152">
        <f>K30-'[1]Rdos trimestrales'!K30</f>
        <v>0</v>
      </c>
      <c r="AM30" s="166"/>
      <c r="AN30" s="152">
        <f>M30-'[1]Rdos trimestrales'!M30</f>
        <v>0</v>
      </c>
      <c r="AO30" s="166"/>
      <c r="AP30" s="152">
        <f>O30-'[1]Rdos trimestrales'!O30</f>
        <v>0</v>
      </c>
      <c r="AQ30" s="166">
        <f>(P30-'[1]Rdos trimestrales'!P30)*100</f>
        <v>0</v>
      </c>
      <c r="AS30" s="341">
        <f>R30-'[1]Rdos trimestrales'!R30</f>
        <v>0</v>
      </c>
      <c r="AT30" s="341">
        <f>(S30-'[1]Rdos trimestrales'!S30)*100</f>
        <v>0</v>
      </c>
      <c r="AV30" s="341"/>
      <c r="AW30" s="341">
        <f>V30-'[1]Rdos trimestrales'!V30</f>
        <v>0</v>
      </c>
      <c r="AX30" s="152">
        <f>W30-'[1]Rdos trimestrales'!W30</f>
        <v>0</v>
      </c>
      <c r="AY30" s="153">
        <f>X30-'[1]Rdos trimestrales'!X30</f>
        <v>0</v>
      </c>
      <c r="AZ30" s="152">
        <f>Y30-'[1]Rdos trimestrales'!Y30</f>
        <v>0</v>
      </c>
      <c r="BA30" s="166">
        <f>Z30-'[1]Rdos trimestrales'!Z30</f>
        <v>0</v>
      </c>
      <c r="BB30" s="152">
        <f>AA30-'[1]Rdos trimestrales'!AA30</f>
        <v>0</v>
      </c>
      <c r="BC30" s="166"/>
      <c r="BE30" s="166"/>
      <c r="BG30" s="341"/>
      <c r="BH30" s="341"/>
      <c r="BJ30" s="341"/>
      <c r="BK30" s="341"/>
      <c r="BM30" s="153"/>
      <c r="BO30" s="166"/>
      <c r="BQ30" s="166"/>
      <c r="BS30" s="166"/>
      <c r="BU30" s="341"/>
      <c r="BV30" s="341"/>
      <c r="BX30" s="341"/>
      <c r="BY30" s="341"/>
      <c r="CA30" s="153"/>
      <c r="CC30" s="166"/>
      <c r="CE30" s="166"/>
      <c r="CG30" s="166"/>
      <c r="CI30" s="341"/>
      <c r="CJ30" s="341"/>
      <c r="CL30" s="341"/>
      <c r="CM30" s="341"/>
      <c r="CO30" s="153"/>
      <c r="CQ30" s="166"/>
      <c r="CS30" s="166"/>
      <c r="CU30" s="166"/>
      <c r="CW30" s="341"/>
      <c r="CX30" s="341"/>
      <c r="CZ30" s="341"/>
      <c r="DA30" s="341"/>
      <c r="DC30" s="153"/>
      <c r="DE30" s="166"/>
      <c r="DG30" s="166"/>
      <c r="DI30" s="166"/>
      <c r="DK30" s="341"/>
      <c r="DL30" s="341"/>
      <c r="DN30" s="341"/>
      <c r="DO30" s="341"/>
      <c r="DQ30" s="153"/>
      <c r="DS30" s="166"/>
      <c r="DU30" s="166"/>
      <c r="DW30" s="166"/>
      <c r="DY30" s="341"/>
      <c r="DZ30" s="341"/>
      <c r="EB30" s="341"/>
      <c r="EC30" s="341"/>
      <c r="EE30" s="153"/>
      <c r="EG30" s="166"/>
      <c r="EI30" s="166"/>
      <c r="EK30" s="166"/>
      <c r="EM30" s="341"/>
      <c r="EN30" s="341"/>
      <c r="EP30" s="341"/>
      <c r="EQ30" s="341"/>
      <c r="ES30" s="153"/>
      <c r="EU30" s="166"/>
      <c r="EW30" s="166"/>
      <c r="EY30" s="166"/>
      <c r="FA30" s="341"/>
      <c r="FB30" s="341"/>
      <c r="FD30" s="341"/>
      <c r="FE30" s="341"/>
      <c r="FG30" s="153"/>
      <c r="FI30" s="166"/>
      <c r="FK30" s="166"/>
      <c r="FM30" s="166"/>
      <c r="FO30" s="341"/>
      <c r="FP30" s="341"/>
      <c r="FR30" s="341"/>
      <c r="FS30" s="341"/>
      <c r="FU30" s="153"/>
      <c r="FW30" s="166"/>
      <c r="FY30" s="166"/>
      <c r="GA30" s="166"/>
    </row>
    <row r="31" spans="1:183" s="152" customFormat="1" ht="15.75" customHeight="1">
      <c r="A31" s="130" t="s">
        <v>209</v>
      </c>
      <c r="C31" s="153" t="s">
        <v>114</v>
      </c>
      <c r="E31" s="154">
        <f t="shared" si="4"/>
        <v>-1820.67</v>
      </c>
      <c r="F31" s="310"/>
      <c r="G31" s="155">
        <f t="shared" si="5"/>
        <v>-957.43</v>
      </c>
      <c r="H31" s="360"/>
      <c r="I31" s="155">
        <f t="shared" si="6"/>
        <v>-2536.25</v>
      </c>
      <c r="J31" s="310"/>
      <c r="K31" s="155">
        <f t="shared" si="7"/>
        <v>510.92999999999995</v>
      </c>
      <c r="L31" s="310"/>
      <c r="M31" s="155">
        <f t="shared" si="8"/>
        <v>-318.76</v>
      </c>
      <c r="N31" s="310"/>
      <c r="O31" s="155">
        <f t="shared" si="9"/>
        <v>-863.24000000000012</v>
      </c>
      <c r="P31" s="156">
        <f t="shared" si="10"/>
        <v>0.90162205069822354</v>
      </c>
      <c r="Q31" s="310"/>
      <c r="R31" s="155">
        <f t="shared" si="11"/>
        <v>-1501.91</v>
      </c>
      <c r="S31" s="156">
        <f t="shared" si="12"/>
        <v>4.7117266909273434</v>
      </c>
      <c r="V31" s="154">
        <f>VLOOKUP($A31,[2]Resultados!$B$7:$XFD$1048576,HLOOKUP(V$1&amp;V$2,[2]Resultados!$D$1:$XFD$6,6,FALSE),FALSE)</f>
        <v>-2778.1</v>
      </c>
      <c r="W31" s="154">
        <f>VLOOKUP($A31,[2]Resultados!$B$7:$XFD$1048576,HLOOKUP(W$1&amp;W$2,[2]Resultados!$D$1:$XFD$6,6,FALSE),FALSE)</f>
        <v>-957.43</v>
      </c>
      <c r="X31" s="154">
        <f>VLOOKUP($A31,[2]Resultados!$B$7:$XFD$1048576,HLOOKUP(X$1&amp;X$2,[2]Resultados!$D$1:$XFD$6,6,FALSE),FALSE)</f>
        <v>-3555.32</v>
      </c>
      <c r="Y31" s="154">
        <f>VLOOKUP($A31,[2]Resultados!$B$7:$XFD$1048576,HLOOKUP(Y$1&amp;Y$2,[2]Resultados!$D$1:$XFD$6,6,FALSE),FALSE)</f>
        <v>-1019.07</v>
      </c>
      <c r="Z31" s="154">
        <f>VLOOKUP($A31,[2]Resultados!$B$7:$XFD$1048576,HLOOKUP(Z$1&amp;Z$2,[2]Resultados!$D$1:$XFD$6,6,FALSE),FALSE)</f>
        <v>-1530</v>
      </c>
      <c r="AA31" s="154">
        <f>VLOOKUP($A31,[2]Resultados!$B$7:$XFD$1048576,HLOOKUP(AA$1&amp;AA$2,[2]Resultados!$D$1:$XFD$6,6,FALSE),FALSE)</f>
        <v>-1211.24</v>
      </c>
      <c r="AC31" s="361">
        <f t="shared" si="2"/>
        <v>0</v>
      </c>
      <c r="AD31" s="361">
        <f t="shared" si="3"/>
        <v>0</v>
      </c>
      <c r="AE31" s="341"/>
      <c r="AF31" s="341">
        <f>E31-'[1]Rdos trimestrales'!E31</f>
        <v>0</v>
      </c>
      <c r="AH31" s="341">
        <f>G31-'[1]Rdos trimestrales'!G31</f>
        <v>0</v>
      </c>
      <c r="AI31" s="341"/>
      <c r="AJ31" s="152">
        <f>I31-'[1]Rdos trimestrales'!I31</f>
        <v>0</v>
      </c>
      <c r="AK31" s="153"/>
      <c r="AL31" s="152">
        <f>K31-'[1]Rdos trimestrales'!K31</f>
        <v>0</v>
      </c>
      <c r="AM31" s="166"/>
      <c r="AN31" s="152">
        <f>M31-'[1]Rdos trimestrales'!M31</f>
        <v>0</v>
      </c>
      <c r="AO31" s="166"/>
      <c r="AP31" s="152">
        <f>O31-'[1]Rdos trimestrales'!O31</f>
        <v>0</v>
      </c>
      <c r="AQ31" s="166">
        <f>(P31-'[1]Rdos trimestrales'!P31)*100</f>
        <v>0</v>
      </c>
      <c r="AS31" s="341">
        <f>R31-'[1]Rdos trimestrales'!R31</f>
        <v>0</v>
      </c>
      <c r="AT31" s="341">
        <f>(S31-'[1]Rdos trimestrales'!S31)*100</f>
        <v>0</v>
      </c>
      <c r="AV31" s="341"/>
      <c r="AW31" s="341">
        <f>V31-'[1]Rdos trimestrales'!V31</f>
        <v>0</v>
      </c>
      <c r="AX31" s="152">
        <f>W31-'[1]Rdos trimestrales'!W31</f>
        <v>0</v>
      </c>
      <c r="AY31" s="153">
        <f>X31-'[1]Rdos trimestrales'!X31</f>
        <v>0</v>
      </c>
      <c r="AZ31" s="152">
        <f>Y31-'[1]Rdos trimestrales'!Y31</f>
        <v>0</v>
      </c>
      <c r="BA31" s="166">
        <f>Z31-'[1]Rdos trimestrales'!Z31</f>
        <v>0</v>
      </c>
      <c r="BB31" s="152">
        <f>AA31-'[1]Rdos trimestrales'!AA31</f>
        <v>0</v>
      </c>
      <c r="BC31" s="166"/>
      <c r="BE31" s="166"/>
      <c r="BG31" s="341"/>
      <c r="BH31" s="341"/>
      <c r="BJ31" s="341"/>
      <c r="BK31" s="341"/>
      <c r="BM31" s="153"/>
      <c r="BO31" s="166"/>
      <c r="BQ31" s="166"/>
      <c r="BS31" s="166"/>
      <c r="BU31" s="341"/>
      <c r="BV31" s="341"/>
      <c r="BX31" s="341"/>
      <c r="BY31" s="341"/>
      <c r="CA31" s="153"/>
      <c r="CC31" s="166"/>
      <c r="CE31" s="166"/>
      <c r="CG31" s="166"/>
      <c r="CI31" s="341"/>
      <c r="CJ31" s="341"/>
      <c r="CL31" s="341"/>
      <c r="CM31" s="341"/>
      <c r="CO31" s="153"/>
      <c r="CQ31" s="166"/>
      <c r="CS31" s="166"/>
      <c r="CU31" s="166"/>
      <c r="CW31" s="341"/>
      <c r="CX31" s="341"/>
      <c r="CZ31" s="341"/>
      <c r="DA31" s="341"/>
      <c r="DC31" s="153"/>
      <c r="DE31" s="166"/>
      <c r="DG31" s="166"/>
      <c r="DI31" s="166"/>
      <c r="DK31" s="341"/>
      <c r="DL31" s="341"/>
      <c r="DN31" s="341"/>
      <c r="DO31" s="341"/>
      <c r="DQ31" s="153"/>
      <c r="DS31" s="166"/>
      <c r="DU31" s="166"/>
      <c r="DW31" s="166"/>
      <c r="DY31" s="341"/>
      <c r="DZ31" s="341"/>
      <c r="EB31" s="341"/>
      <c r="EC31" s="341"/>
      <c r="EE31" s="153"/>
      <c r="EG31" s="166"/>
      <c r="EI31" s="166"/>
      <c r="EK31" s="166"/>
      <c r="EM31" s="341"/>
      <c r="EN31" s="341"/>
      <c r="EP31" s="341"/>
      <c r="EQ31" s="341"/>
      <c r="ES31" s="153"/>
      <c r="EU31" s="166"/>
      <c r="EW31" s="166"/>
      <c r="EY31" s="166"/>
      <c r="FA31" s="341"/>
      <c r="FB31" s="341"/>
      <c r="FD31" s="341"/>
      <c r="FE31" s="341"/>
      <c r="FG31" s="153"/>
      <c r="FI31" s="166"/>
      <c r="FK31" s="166"/>
      <c r="FM31" s="166"/>
      <c r="FO31" s="341"/>
      <c r="FP31" s="341"/>
      <c r="FR31" s="341"/>
      <c r="FS31" s="341"/>
      <c r="FU31" s="153"/>
      <c r="FW31" s="166"/>
      <c r="FY31" s="166"/>
      <c r="GA31" s="166"/>
    </row>
    <row r="32" spans="1:183" s="152" customFormat="1" ht="15.75" customHeight="1">
      <c r="A32" s="130" t="s">
        <v>31</v>
      </c>
      <c r="C32" s="153" t="s">
        <v>110</v>
      </c>
      <c r="D32" s="152" t="s">
        <v>3</v>
      </c>
      <c r="E32" s="154">
        <f t="shared" si="4"/>
        <v>-3529.76</v>
      </c>
      <c r="F32" s="310"/>
      <c r="G32" s="155">
        <f t="shared" si="5"/>
        <v>-595.25</v>
      </c>
      <c r="H32" s="360"/>
      <c r="I32" s="155">
        <f t="shared" si="6"/>
        <v>-6914.880000000001</v>
      </c>
      <c r="J32" s="310"/>
      <c r="K32" s="155">
        <f t="shared" si="7"/>
        <v>-2102.3199999999997</v>
      </c>
      <c r="L32" s="310"/>
      <c r="M32" s="155">
        <f t="shared" si="8"/>
        <v>-13837.869999999999</v>
      </c>
      <c r="N32" s="310"/>
      <c r="O32" s="155">
        <f t="shared" si="9"/>
        <v>-2934.51</v>
      </c>
      <c r="P32" s="156">
        <f t="shared" si="10"/>
        <v>4.929878202435952</v>
      </c>
      <c r="Q32" s="310"/>
      <c r="R32" s="155">
        <f t="shared" si="11"/>
        <v>10308.109999999999</v>
      </c>
      <c r="S32" s="156">
        <f t="shared" si="12"/>
        <v>-0.74492028036106706</v>
      </c>
      <c r="V32" s="154">
        <f>VLOOKUP($A32,[2]Resultados!$B$7:$XFD$1048576,HLOOKUP(V$1&amp;V$2,[2]Resultados!$D$1:$XFD$6,6,FALSE),FALSE)</f>
        <v>-4125.01</v>
      </c>
      <c r="W32" s="154">
        <f>VLOOKUP($A32,[2]Resultados!$B$7:$XFD$1048576,HLOOKUP(W$1&amp;W$2,[2]Resultados!$D$1:$XFD$6,6,FALSE),FALSE)</f>
        <v>-595.25</v>
      </c>
      <c r="X32" s="154">
        <f>VLOOKUP($A32,[2]Resultados!$B$7:$XFD$1048576,HLOOKUP(X$1&amp;X$2,[2]Resultados!$D$1:$XFD$6,6,FALSE),FALSE)</f>
        <v>-30812.2</v>
      </c>
      <c r="Y32" s="154">
        <f>VLOOKUP($A32,[2]Resultados!$B$7:$XFD$1048576,HLOOKUP(Y$1&amp;Y$2,[2]Resultados!$D$1:$XFD$6,6,FALSE),FALSE)</f>
        <v>-23897.32</v>
      </c>
      <c r="Z32" s="154">
        <f>VLOOKUP($A32,[2]Resultados!$B$7:$XFD$1048576,HLOOKUP(Z$1&amp;Z$2,[2]Resultados!$D$1:$XFD$6,6,FALSE),FALSE)</f>
        <v>-21795</v>
      </c>
      <c r="AA32" s="154">
        <f>VLOOKUP($A32,[2]Resultados!$B$7:$XFD$1048576,HLOOKUP(AA$1&amp;AA$2,[2]Resultados!$D$1:$XFD$6,6,FALSE),FALSE)</f>
        <v>-7957.13</v>
      </c>
      <c r="AC32" s="361">
        <f t="shared" si="2"/>
        <v>0</v>
      </c>
      <c r="AD32" s="361">
        <f t="shared" si="3"/>
        <v>0</v>
      </c>
      <c r="AE32" s="341"/>
      <c r="AF32" s="341">
        <f>E32-'[1]Rdos trimestrales'!E32</f>
        <v>0</v>
      </c>
      <c r="AH32" s="341">
        <f>G32-'[1]Rdos trimestrales'!G32</f>
        <v>0</v>
      </c>
      <c r="AI32" s="341"/>
      <c r="AJ32" s="152">
        <f>I32-'[1]Rdos trimestrales'!I32</f>
        <v>0</v>
      </c>
      <c r="AK32" s="153"/>
      <c r="AL32" s="152">
        <f>K32-'[1]Rdos trimestrales'!K32</f>
        <v>0</v>
      </c>
      <c r="AM32" s="166"/>
      <c r="AN32" s="152">
        <f>M32-'[1]Rdos trimestrales'!M32</f>
        <v>0</v>
      </c>
      <c r="AO32" s="166"/>
      <c r="AP32" s="152">
        <f>O32-'[1]Rdos trimestrales'!O32</f>
        <v>0</v>
      </c>
      <c r="AQ32" s="166">
        <f>(P32-'[1]Rdos trimestrales'!P32)*100</f>
        <v>0</v>
      </c>
      <c r="AS32" s="341">
        <f>R32-'[1]Rdos trimestrales'!R32</f>
        <v>0</v>
      </c>
      <c r="AT32" s="341">
        <f>(S32-'[1]Rdos trimestrales'!S32)*100</f>
        <v>0</v>
      </c>
      <c r="AV32" s="341"/>
      <c r="AW32" s="341">
        <f>V32-'[1]Rdos trimestrales'!V32</f>
        <v>0</v>
      </c>
      <c r="AX32" s="152">
        <f>W32-'[1]Rdos trimestrales'!W32</f>
        <v>0</v>
      </c>
      <c r="AY32" s="153">
        <f>X32-'[1]Rdos trimestrales'!X32</f>
        <v>0</v>
      </c>
      <c r="AZ32" s="152">
        <f>Y32-'[1]Rdos trimestrales'!Y32</f>
        <v>0</v>
      </c>
      <c r="BA32" s="166">
        <f>Z32-'[1]Rdos trimestrales'!Z32</f>
        <v>0</v>
      </c>
      <c r="BB32" s="152">
        <f>AA32-'[1]Rdos trimestrales'!AA32</f>
        <v>0</v>
      </c>
      <c r="BC32" s="166"/>
      <c r="BE32" s="166"/>
      <c r="BG32" s="341"/>
      <c r="BH32" s="341"/>
      <c r="BJ32" s="341"/>
      <c r="BK32" s="341"/>
      <c r="BM32" s="153"/>
      <c r="BO32" s="166"/>
      <c r="BQ32" s="166"/>
      <c r="BS32" s="166"/>
      <c r="BU32" s="341"/>
      <c r="BV32" s="341"/>
      <c r="BX32" s="341"/>
      <c r="BY32" s="341"/>
      <c r="CA32" s="153"/>
      <c r="CC32" s="166"/>
      <c r="CE32" s="166"/>
      <c r="CG32" s="166"/>
      <c r="CI32" s="341"/>
      <c r="CJ32" s="341"/>
      <c r="CL32" s="341"/>
      <c r="CM32" s="341"/>
      <c r="CO32" s="153"/>
      <c r="CQ32" s="166"/>
      <c r="CS32" s="166"/>
      <c r="CU32" s="166"/>
      <c r="CW32" s="341"/>
      <c r="CX32" s="341"/>
      <c r="CZ32" s="341"/>
      <c r="DA32" s="341"/>
      <c r="DC32" s="153"/>
      <c r="DE32" s="166"/>
      <c r="DG32" s="166"/>
      <c r="DI32" s="166"/>
      <c r="DK32" s="341"/>
      <c r="DL32" s="341"/>
      <c r="DN32" s="341"/>
      <c r="DO32" s="341"/>
      <c r="DQ32" s="153"/>
      <c r="DS32" s="166"/>
      <c r="DU32" s="166"/>
      <c r="DW32" s="166"/>
      <c r="DY32" s="341"/>
      <c r="DZ32" s="341"/>
      <c r="EB32" s="341"/>
      <c r="EC32" s="341"/>
      <c r="EE32" s="153"/>
      <c r="EG32" s="166"/>
      <c r="EI32" s="166"/>
      <c r="EK32" s="166"/>
      <c r="EM32" s="341"/>
      <c r="EN32" s="341"/>
      <c r="EP32" s="341"/>
      <c r="EQ32" s="341"/>
      <c r="ES32" s="153"/>
      <c r="EU32" s="166"/>
      <c r="EW32" s="166"/>
      <c r="EY32" s="166"/>
      <c r="FA32" s="341"/>
      <c r="FB32" s="341"/>
      <c r="FD32" s="341"/>
      <c r="FE32" s="341"/>
      <c r="FG32" s="153"/>
      <c r="FI32" s="166"/>
      <c r="FK32" s="166"/>
      <c r="FM32" s="166"/>
      <c r="FO32" s="341"/>
      <c r="FP32" s="341"/>
      <c r="FR32" s="341"/>
      <c r="FS32" s="341"/>
      <c r="FU32" s="153"/>
      <c r="FW32" s="166"/>
      <c r="FY32" s="166"/>
      <c r="GA32" s="166"/>
    </row>
    <row r="33" spans="1:183" ht="15.75" customHeight="1">
      <c r="A33" s="130" t="s">
        <v>32</v>
      </c>
      <c r="C33" s="150" t="s">
        <v>38</v>
      </c>
      <c r="D33" s="149" t="s">
        <v>5</v>
      </c>
      <c r="E33" s="216">
        <f t="shared" si="4"/>
        <v>97630.079999999987</v>
      </c>
      <c r="F33" s="362"/>
      <c r="G33" s="216">
        <f t="shared" si="5"/>
        <v>134856.6</v>
      </c>
      <c r="H33" s="363"/>
      <c r="I33" s="216">
        <f t="shared" si="6"/>
        <v>95740.82</v>
      </c>
      <c r="J33" s="362"/>
      <c r="K33" s="216">
        <f t="shared" si="7"/>
        <v>84907.62</v>
      </c>
      <c r="L33" s="362"/>
      <c r="M33" s="216">
        <f t="shared" si="8"/>
        <v>104518.17</v>
      </c>
      <c r="N33" s="362"/>
      <c r="O33" s="216">
        <f t="shared" si="9"/>
        <v>-37226.520000000019</v>
      </c>
      <c r="P33" s="312">
        <f t="shared" si="10"/>
        <v>-0.27604522136847598</v>
      </c>
      <c r="Q33" s="362"/>
      <c r="R33" s="216">
        <f t="shared" si="11"/>
        <v>-6888.0900000000111</v>
      </c>
      <c r="S33" s="312">
        <f t="shared" si="12"/>
        <v>-6.5903277870249855E-2</v>
      </c>
      <c r="T33" s="223"/>
      <c r="U33" s="223"/>
      <c r="V33" s="216">
        <f>VLOOKUP($A33,[2]Resultados!$B$7:$XFD$1048576,HLOOKUP(V$1&amp;V$2,[2]Resultados!$D$1:$XFD$6,6,FALSE),FALSE)</f>
        <v>232486.68</v>
      </c>
      <c r="W33" s="216">
        <f>VLOOKUP($A33,[2]Resultados!$B$7:$XFD$1048576,HLOOKUP(W$1&amp;W$2,[2]Resultados!$D$1:$XFD$6,6,FALSE),FALSE)</f>
        <v>134856.6</v>
      </c>
      <c r="X33" s="216">
        <f>VLOOKUP($A33,[2]Resultados!$B$7:$XFD$1048576,HLOOKUP(X$1&amp;X$2,[2]Resultados!$D$1:$XFD$6,6,FALSE),FALSE)</f>
        <v>388724.44</v>
      </c>
      <c r="Y33" s="216">
        <f>VLOOKUP($A33,[2]Resultados!$B$7:$XFD$1048576,HLOOKUP(Y$1&amp;Y$2,[2]Resultados!$D$1:$XFD$6,6,FALSE),FALSE)</f>
        <v>292983.62</v>
      </c>
      <c r="Z33" s="216">
        <f>VLOOKUP($A33,[2]Resultados!$B$7:$XFD$1048576,HLOOKUP(Z$1&amp;Z$2,[2]Resultados!$D$1:$XFD$6,6,FALSE),FALSE)</f>
        <v>208076</v>
      </c>
      <c r="AA33" s="216">
        <f>VLOOKUP($A33,[2]Resultados!$B$7:$XFD$1048576,HLOOKUP(AA$1&amp;AA$2,[2]Resultados!$D$1:$XFD$6,6,FALSE),FALSE)</f>
        <v>103557.83</v>
      </c>
      <c r="AB33" s="149"/>
      <c r="AC33" s="361">
        <f t="shared" si="2"/>
        <v>0</v>
      </c>
      <c r="AD33" s="361">
        <f t="shared" si="3"/>
        <v>0</v>
      </c>
      <c r="AE33" s="249"/>
      <c r="AF33" s="249">
        <f>E33-'[1]Rdos trimestrales'!E33</f>
        <v>0</v>
      </c>
      <c r="AG33" s="149"/>
      <c r="AH33" s="249">
        <f>G33-'[1]Rdos trimestrales'!G33</f>
        <v>0</v>
      </c>
      <c r="AI33" s="249"/>
      <c r="AJ33" s="132">
        <f>I33-'[1]Rdos trimestrales'!I33</f>
        <v>0</v>
      </c>
      <c r="AK33" s="343"/>
      <c r="AL33" s="149">
        <f>K33-'[1]Rdos trimestrales'!K33</f>
        <v>0</v>
      </c>
      <c r="AM33" s="268"/>
      <c r="AN33" s="149">
        <f>M33-'[1]Rdos trimestrales'!M33</f>
        <v>0</v>
      </c>
      <c r="AO33" s="268"/>
      <c r="AP33" s="149">
        <f>O33-'[1]Rdos trimestrales'!O33</f>
        <v>0</v>
      </c>
      <c r="AQ33" s="268">
        <f>(P33-'[1]Rdos trimestrales'!P33)*100</f>
        <v>0</v>
      </c>
      <c r="AR33" s="149"/>
      <c r="AS33" s="249">
        <f>R33-'[1]Rdos trimestrales'!R33</f>
        <v>0</v>
      </c>
      <c r="AT33" s="249">
        <f>(S33-'[1]Rdos trimestrales'!S33)*100</f>
        <v>0</v>
      </c>
      <c r="AU33" s="149"/>
      <c r="AV33" s="249"/>
      <c r="AW33" s="249">
        <f>V33-'[1]Rdos trimestrales'!V33</f>
        <v>0</v>
      </c>
      <c r="AX33" s="132">
        <f>W33-'[1]Rdos trimestrales'!W33</f>
        <v>0</v>
      </c>
      <c r="AY33" s="343">
        <f>X33-'[1]Rdos trimestrales'!X33</f>
        <v>0</v>
      </c>
      <c r="AZ33" s="149">
        <f>Y33-'[1]Rdos trimestrales'!Y33</f>
        <v>0</v>
      </c>
      <c r="BA33" s="268">
        <f>Z33-'[1]Rdos trimestrales'!Z33</f>
        <v>0</v>
      </c>
      <c r="BB33" s="149">
        <f>AA33-'[1]Rdos trimestrales'!AA33</f>
        <v>0</v>
      </c>
      <c r="BC33" s="268"/>
      <c r="BD33" s="149"/>
      <c r="BE33" s="268"/>
      <c r="BF33" s="149"/>
      <c r="BG33" s="249"/>
      <c r="BH33" s="249"/>
      <c r="BI33" s="149"/>
      <c r="BJ33" s="249"/>
      <c r="BK33" s="249"/>
      <c r="BM33" s="343"/>
      <c r="BN33" s="149"/>
      <c r="BO33" s="268"/>
      <c r="BP33" s="149"/>
      <c r="BQ33" s="268"/>
      <c r="BR33" s="149"/>
      <c r="BS33" s="268"/>
      <c r="BT33" s="149"/>
      <c r="BU33" s="249"/>
      <c r="BV33" s="249"/>
      <c r="BW33" s="149"/>
      <c r="BX33" s="249"/>
      <c r="BY33" s="249"/>
      <c r="CA33" s="343"/>
      <c r="CB33" s="149"/>
      <c r="CC33" s="268"/>
      <c r="CD33" s="149"/>
      <c r="CE33" s="268"/>
      <c r="CF33" s="149"/>
      <c r="CG33" s="268"/>
      <c r="CH33" s="149"/>
      <c r="CI33" s="249"/>
      <c r="CJ33" s="249"/>
      <c r="CK33" s="149"/>
      <c r="CL33" s="249"/>
      <c r="CM33" s="249"/>
      <c r="CO33" s="343"/>
      <c r="CP33" s="149"/>
      <c r="CQ33" s="268"/>
      <c r="CR33" s="149"/>
      <c r="CS33" s="268"/>
      <c r="CT33" s="149"/>
      <c r="CU33" s="268"/>
      <c r="CV33" s="149"/>
      <c r="CW33" s="249"/>
      <c r="CX33" s="249"/>
      <c r="CY33" s="149"/>
      <c r="CZ33" s="249"/>
      <c r="DA33" s="249"/>
      <c r="DC33" s="343"/>
      <c r="DD33" s="149"/>
      <c r="DE33" s="268"/>
      <c r="DF33" s="149"/>
      <c r="DG33" s="268"/>
      <c r="DH33" s="149"/>
      <c r="DI33" s="268"/>
      <c r="DJ33" s="149"/>
      <c r="DK33" s="249"/>
      <c r="DL33" s="249"/>
      <c r="DM33" s="149"/>
      <c r="DN33" s="249"/>
      <c r="DO33" s="249"/>
      <c r="DQ33" s="343"/>
      <c r="DR33" s="149"/>
      <c r="DS33" s="268"/>
      <c r="DT33" s="149"/>
      <c r="DU33" s="268"/>
      <c r="DV33" s="149"/>
      <c r="DW33" s="268"/>
      <c r="DX33" s="149"/>
      <c r="DY33" s="249"/>
      <c r="DZ33" s="249"/>
      <c r="EA33" s="149"/>
      <c r="EB33" s="249"/>
      <c r="EC33" s="249"/>
      <c r="EE33" s="343"/>
      <c r="EF33" s="149"/>
      <c r="EG33" s="268"/>
      <c r="EH33" s="149"/>
      <c r="EI33" s="268"/>
      <c r="EJ33" s="149"/>
      <c r="EK33" s="268"/>
      <c r="EL33" s="149"/>
      <c r="EM33" s="249"/>
      <c r="EN33" s="249"/>
      <c r="EO33" s="149"/>
      <c r="EP33" s="249"/>
      <c r="EQ33" s="249"/>
      <c r="ES33" s="343"/>
      <c r="ET33" s="149"/>
      <c r="EU33" s="268"/>
      <c r="EV33" s="149"/>
      <c r="EW33" s="268"/>
      <c r="EX33" s="149"/>
      <c r="EY33" s="268"/>
      <c r="EZ33" s="149"/>
      <c r="FA33" s="249"/>
      <c r="FB33" s="249"/>
      <c r="FC33" s="149"/>
      <c r="FD33" s="249"/>
      <c r="FE33" s="249"/>
      <c r="FG33" s="343"/>
      <c r="FH33" s="149"/>
      <c r="FI33" s="268"/>
      <c r="FJ33" s="149"/>
      <c r="FK33" s="268"/>
      <c r="FL33" s="149"/>
      <c r="FM33" s="268"/>
      <c r="FN33" s="149"/>
      <c r="FO33" s="249"/>
      <c r="FP33" s="249"/>
      <c r="FQ33" s="149"/>
      <c r="FR33" s="249"/>
      <c r="FS33" s="249"/>
      <c r="FU33" s="343"/>
      <c r="FV33" s="149"/>
      <c r="FW33" s="268"/>
      <c r="FX33" s="149"/>
      <c r="FY33" s="268"/>
      <c r="FZ33" s="149"/>
      <c r="GA33" s="268"/>
    </row>
    <row r="34" spans="1:183" s="152" customFormat="1" ht="15.75" customHeight="1">
      <c r="A34" s="130" t="s">
        <v>33</v>
      </c>
      <c r="C34" s="153" t="s">
        <v>74</v>
      </c>
      <c r="D34" s="152" t="s">
        <v>3</v>
      </c>
      <c r="E34" s="154">
        <f t="shared" si="4"/>
        <v>-10908.870000000003</v>
      </c>
      <c r="F34" s="310"/>
      <c r="G34" s="155">
        <f t="shared" si="5"/>
        <v>-43954.79</v>
      </c>
      <c r="H34" s="360"/>
      <c r="I34" s="155">
        <f t="shared" si="6"/>
        <v>-15453.36</v>
      </c>
      <c r="J34" s="310"/>
      <c r="K34" s="155">
        <f t="shared" si="7"/>
        <v>-13066.599999999999</v>
      </c>
      <c r="L34" s="310"/>
      <c r="M34" s="155">
        <f t="shared" si="8"/>
        <v>-17116.95</v>
      </c>
      <c r="N34" s="310"/>
      <c r="O34" s="155">
        <f t="shared" si="9"/>
        <v>33045.919999999998</v>
      </c>
      <c r="P34" s="156">
        <f t="shared" si="10"/>
        <v>-0.75181612743457538</v>
      </c>
      <c r="Q34" s="310"/>
      <c r="R34" s="155">
        <f t="shared" si="11"/>
        <v>6208.0799999999981</v>
      </c>
      <c r="S34" s="156">
        <f t="shared" si="12"/>
        <v>-0.36268610938280466</v>
      </c>
      <c r="V34" s="154">
        <f>VLOOKUP($A34,[2]Resultados!$B$7:$XFD$1048576,HLOOKUP(V$1&amp;V$2,[2]Resultados!$D$1:$XFD$6,6,FALSE),FALSE)</f>
        <v>-54863.66</v>
      </c>
      <c r="W34" s="154">
        <f>VLOOKUP($A34,[2]Resultados!$B$7:$XFD$1048576,HLOOKUP(W$1&amp;W$2,[2]Resultados!$D$1:$XFD$6,6,FALSE),FALSE)</f>
        <v>-43954.79</v>
      </c>
      <c r="X34" s="154">
        <f>VLOOKUP($A34,[2]Resultados!$B$7:$XFD$1048576,HLOOKUP(X$1&amp;X$2,[2]Resultados!$D$1:$XFD$6,6,FALSE),FALSE)</f>
        <v>-62463.96</v>
      </c>
      <c r="Y34" s="154">
        <f>VLOOKUP($A34,[2]Resultados!$B$7:$XFD$1048576,HLOOKUP(Y$1&amp;Y$2,[2]Resultados!$D$1:$XFD$6,6,FALSE),FALSE)</f>
        <v>-47010.6</v>
      </c>
      <c r="Z34" s="154">
        <f>VLOOKUP($A34,[2]Resultados!$B$7:$XFD$1048576,HLOOKUP(Z$1&amp;Z$2,[2]Resultados!$D$1:$XFD$6,6,FALSE),FALSE)</f>
        <v>-33944</v>
      </c>
      <c r="AA34" s="154">
        <f>VLOOKUP($A34,[2]Resultados!$B$7:$XFD$1048576,HLOOKUP(AA$1&amp;AA$2,[2]Resultados!$D$1:$XFD$6,6,FALSE),FALSE)</f>
        <v>-16827.05</v>
      </c>
      <c r="AC34" s="361">
        <f t="shared" si="2"/>
        <v>0</v>
      </c>
      <c r="AD34" s="361">
        <f t="shared" si="3"/>
        <v>0</v>
      </c>
      <c r="AE34" s="341"/>
      <c r="AF34" s="341">
        <f>E34-'[1]Rdos trimestrales'!E34</f>
        <v>0</v>
      </c>
      <c r="AH34" s="341">
        <f>G34-'[1]Rdos trimestrales'!G34</f>
        <v>0</v>
      </c>
      <c r="AI34" s="341"/>
      <c r="AJ34" s="152">
        <f>I34-'[1]Rdos trimestrales'!I34</f>
        <v>0</v>
      </c>
      <c r="AK34" s="153"/>
      <c r="AL34" s="152">
        <f>K34-'[1]Rdos trimestrales'!K34</f>
        <v>0</v>
      </c>
      <c r="AM34" s="166"/>
      <c r="AN34" s="152">
        <f>M34-'[1]Rdos trimestrales'!M34</f>
        <v>0</v>
      </c>
      <c r="AO34" s="166"/>
      <c r="AP34" s="152">
        <f>O34-'[1]Rdos trimestrales'!O34</f>
        <v>0</v>
      </c>
      <c r="AQ34" s="166">
        <f>(P34-'[1]Rdos trimestrales'!P34)*100</f>
        <v>0</v>
      </c>
      <c r="AS34" s="341">
        <f>R34-'[1]Rdos trimestrales'!R34</f>
        <v>0</v>
      </c>
      <c r="AT34" s="341">
        <f>(S34-'[1]Rdos trimestrales'!S34)*100</f>
        <v>0</v>
      </c>
      <c r="AV34" s="341"/>
      <c r="AW34" s="341">
        <f>V34-'[1]Rdos trimestrales'!V34</f>
        <v>0</v>
      </c>
      <c r="AX34" s="152">
        <f>W34-'[1]Rdos trimestrales'!W34</f>
        <v>0</v>
      </c>
      <c r="AY34" s="153">
        <f>X34-'[1]Rdos trimestrales'!X34</f>
        <v>0</v>
      </c>
      <c r="AZ34" s="152">
        <f>Y34-'[1]Rdos trimestrales'!Y34</f>
        <v>0</v>
      </c>
      <c r="BA34" s="166">
        <f>Z34-'[1]Rdos trimestrales'!Z34</f>
        <v>0</v>
      </c>
      <c r="BB34" s="152">
        <f>AA34-'[1]Rdos trimestrales'!AA34</f>
        <v>0</v>
      </c>
      <c r="BC34" s="166"/>
      <c r="BE34" s="166"/>
      <c r="BG34" s="341"/>
      <c r="BH34" s="341"/>
      <c r="BJ34" s="341"/>
      <c r="BK34" s="341"/>
      <c r="BM34" s="153"/>
      <c r="BO34" s="166"/>
      <c r="BQ34" s="166"/>
      <c r="BS34" s="166"/>
      <c r="BU34" s="341"/>
      <c r="BV34" s="341"/>
      <c r="BX34" s="341"/>
      <c r="BY34" s="341"/>
      <c r="CA34" s="153"/>
      <c r="CC34" s="166"/>
      <c r="CE34" s="166"/>
      <c r="CG34" s="166"/>
      <c r="CI34" s="341"/>
      <c r="CJ34" s="341"/>
      <c r="CL34" s="341"/>
      <c r="CM34" s="341"/>
      <c r="CO34" s="153"/>
      <c r="CQ34" s="166"/>
      <c r="CS34" s="166"/>
      <c r="CU34" s="166"/>
      <c r="CW34" s="341"/>
      <c r="CX34" s="341"/>
      <c r="CZ34" s="341"/>
      <c r="DA34" s="341"/>
      <c r="DC34" s="153"/>
      <c r="DE34" s="166"/>
      <c r="DG34" s="166"/>
      <c r="DI34" s="166"/>
      <c r="DK34" s="341"/>
      <c r="DL34" s="341"/>
      <c r="DN34" s="341"/>
      <c r="DO34" s="341"/>
      <c r="DQ34" s="153"/>
      <c r="DS34" s="166"/>
      <c r="DU34" s="166"/>
      <c r="DW34" s="166"/>
      <c r="DY34" s="341"/>
      <c r="DZ34" s="341"/>
      <c r="EB34" s="341"/>
      <c r="EC34" s="341"/>
      <c r="EE34" s="153"/>
      <c r="EG34" s="166"/>
      <c r="EI34" s="166"/>
      <c r="EK34" s="166"/>
      <c r="EM34" s="341"/>
      <c r="EN34" s="341"/>
      <c r="EP34" s="341"/>
      <c r="EQ34" s="341"/>
      <c r="ES34" s="153"/>
      <c r="EU34" s="166"/>
      <c r="EW34" s="166"/>
      <c r="EY34" s="166"/>
      <c r="FA34" s="341"/>
      <c r="FB34" s="341"/>
      <c r="FD34" s="341"/>
      <c r="FE34" s="341"/>
      <c r="FG34" s="153"/>
      <c r="FI34" s="166"/>
      <c r="FK34" s="166"/>
      <c r="FM34" s="166"/>
      <c r="FO34" s="341"/>
      <c r="FP34" s="341"/>
      <c r="FR34" s="341"/>
      <c r="FS34" s="341"/>
      <c r="FU34" s="153"/>
      <c r="FW34" s="166"/>
      <c r="FY34" s="166"/>
      <c r="GA34" s="166"/>
    </row>
    <row r="35" spans="1:183" ht="15.75" customHeight="1">
      <c r="A35" s="130" t="s">
        <v>34</v>
      </c>
      <c r="C35" s="150" t="s">
        <v>273</v>
      </c>
      <c r="D35" s="149" t="s">
        <v>3</v>
      </c>
      <c r="E35" s="216">
        <f t="shared" si="4"/>
        <v>86721.200000000012</v>
      </c>
      <c r="F35" s="362"/>
      <c r="G35" s="216">
        <f t="shared" si="5"/>
        <v>90901.81</v>
      </c>
      <c r="H35" s="363"/>
      <c r="I35" s="216">
        <f t="shared" si="6"/>
        <v>80287.459999999992</v>
      </c>
      <c r="J35" s="362"/>
      <c r="K35" s="216">
        <f t="shared" si="7"/>
        <v>71841.01999999999</v>
      </c>
      <c r="L35" s="362"/>
      <c r="M35" s="216">
        <f t="shared" si="8"/>
        <v>87401.21</v>
      </c>
      <c r="N35" s="362"/>
      <c r="O35" s="216">
        <f t="shared" si="9"/>
        <v>-4180.609999999986</v>
      </c>
      <c r="P35" s="312">
        <f t="shared" si="10"/>
        <v>-4.5990393370604954E-2</v>
      </c>
      <c r="Q35" s="362"/>
      <c r="R35" s="216">
        <f t="shared" si="11"/>
        <v>-680.00999999999476</v>
      </c>
      <c r="S35" s="312">
        <f t="shared" si="12"/>
        <v>-7.7803270686984671E-3</v>
      </c>
      <c r="T35" s="223"/>
      <c r="U35" s="223"/>
      <c r="V35" s="216">
        <f>VLOOKUP($A35,[2]Resultados!$B$7:$XFD$1048576,HLOOKUP(V$1&amp;V$2,[2]Resultados!$D$1:$XFD$6,6,FALSE),FALSE)</f>
        <v>177623.01</v>
      </c>
      <c r="W35" s="216">
        <f>VLOOKUP($A35,[2]Resultados!$B$7:$XFD$1048576,HLOOKUP(W$1&amp;W$2,[2]Resultados!$D$1:$XFD$6,6,FALSE),FALSE)</f>
        <v>90901.81</v>
      </c>
      <c r="X35" s="216">
        <f>VLOOKUP($A35,[2]Resultados!$B$7:$XFD$1048576,HLOOKUP(X$1&amp;X$2,[2]Resultados!$D$1:$XFD$6,6,FALSE),FALSE)</f>
        <v>326260.47999999998</v>
      </c>
      <c r="Y35" s="216">
        <f>VLOOKUP($A35,[2]Resultados!$B$7:$XFD$1048576,HLOOKUP(Y$1&amp;Y$2,[2]Resultados!$D$1:$XFD$6,6,FALSE),FALSE)</f>
        <v>245973.02</v>
      </c>
      <c r="Z35" s="216">
        <f>VLOOKUP($A35,[2]Resultados!$B$7:$XFD$1048576,HLOOKUP(Z$1&amp;Z$2,[2]Resultados!$D$1:$XFD$6,6,FALSE),FALSE)</f>
        <v>174132</v>
      </c>
      <c r="AA35" s="216">
        <f>VLOOKUP($A35,[2]Resultados!$B$7:$XFD$1048576,HLOOKUP(AA$1&amp;AA$2,[2]Resultados!$D$1:$XFD$6,6,FALSE),FALSE)</f>
        <v>86730.79</v>
      </c>
      <c r="AB35" s="149"/>
      <c r="AC35" s="361">
        <f t="shared" si="2"/>
        <v>0</v>
      </c>
      <c r="AD35" s="361">
        <f t="shared" si="3"/>
        <v>0</v>
      </c>
      <c r="AE35" s="249"/>
      <c r="AF35" s="249">
        <f>E35-'[1]Rdos trimestrales'!E35</f>
        <v>0</v>
      </c>
      <c r="AG35" s="149"/>
      <c r="AH35" s="249">
        <f>G35-'[1]Rdos trimestrales'!G35</f>
        <v>0</v>
      </c>
      <c r="AI35" s="249"/>
      <c r="AJ35" s="132">
        <f>I35-'[1]Rdos trimestrales'!I35</f>
        <v>0</v>
      </c>
      <c r="AK35" s="343"/>
      <c r="AL35" s="149">
        <f>K35-'[1]Rdos trimestrales'!K35</f>
        <v>0</v>
      </c>
      <c r="AM35" s="268"/>
      <c r="AN35" s="149">
        <f>M35-'[1]Rdos trimestrales'!M35</f>
        <v>0</v>
      </c>
      <c r="AO35" s="268"/>
      <c r="AP35" s="149">
        <f>O35-'[1]Rdos trimestrales'!O35</f>
        <v>0</v>
      </c>
      <c r="AQ35" s="268">
        <f>(P35-'[1]Rdos trimestrales'!P35)*100</f>
        <v>0</v>
      </c>
      <c r="AR35" s="149"/>
      <c r="AS35" s="249">
        <f>R35-'[1]Rdos trimestrales'!R35</f>
        <v>0</v>
      </c>
      <c r="AT35" s="249">
        <f>(S35-'[1]Rdos trimestrales'!S35)*100</f>
        <v>0</v>
      </c>
      <c r="AU35" s="149"/>
      <c r="AV35" s="249"/>
      <c r="AW35" s="249">
        <f>V35-'[1]Rdos trimestrales'!V35</f>
        <v>0</v>
      </c>
      <c r="AX35" s="132">
        <f>W35-'[1]Rdos trimestrales'!W35</f>
        <v>0</v>
      </c>
      <c r="AY35" s="343">
        <f>X35-'[1]Rdos trimestrales'!X35</f>
        <v>0</v>
      </c>
      <c r="AZ35" s="149">
        <f>Y35-'[1]Rdos trimestrales'!Y35</f>
        <v>0</v>
      </c>
      <c r="BA35" s="268">
        <f>Z35-'[1]Rdos trimestrales'!Z35</f>
        <v>0</v>
      </c>
      <c r="BB35" s="149">
        <f>AA35-'[1]Rdos trimestrales'!AA35</f>
        <v>0</v>
      </c>
      <c r="BC35" s="268"/>
      <c r="BD35" s="149"/>
      <c r="BE35" s="268"/>
      <c r="BF35" s="149"/>
      <c r="BG35" s="249"/>
      <c r="BH35" s="249"/>
      <c r="BI35" s="149"/>
      <c r="BJ35" s="249"/>
      <c r="BK35" s="249"/>
      <c r="BM35" s="343"/>
      <c r="BN35" s="149"/>
      <c r="BO35" s="268"/>
      <c r="BP35" s="149"/>
      <c r="BQ35" s="268"/>
      <c r="BR35" s="149"/>
      <c r="BS35" s="268"/>
      <c r="BT35" s="149"/>
      <c r="BU35" s="249"/>
      <c r="BV35" s="249"/>
      <c r="BW35" s="149"/>
      <c r="BX35" s="249"/>
      <c r="BY35" s="249"/>
      <c r="CA35" s="343"/>
      <c r="CB35" s="149"/>
      <c r="CC35" s="268"/>
      <c r="CD35" s="149"/>
      <c r="CE35" s="268"/>
      <c r="CF35" s="149"/>
      <c r="CG35" s="268"/>
      <c r="CH35" s="149"/>
      <c r="CI35" s="249"/>
      <c r="CJ35" s="249"/>
      <c r="CK35" s="149"/>
      <c r="CL35" s="249"/>
      <c r="CM35" s="249"/>
      <c r="CO35" s="343"/>
      <c r="CP35" s="149"/>
      <c r="CQ35" s="268"/>
      <c r="CR35" s="149"/>
      <c r="CS35" s="268"/>
      <c r="CT35" s="149"/>
      <c r="CU35" s="268"/>
      <c r="CV35" s="149"/>
      <c r="CW35" s="249"/>
      <c r="CX35" s="249"/>
      <c r="CY35" s="149"/>
      <c r="CZ35" s="249"/>
      <c r="DA35" s="249"/>
      <c r="DC35" s="343"/>
      <c r="DD35" s="149"/>
      <c r="DE35" s="268"/>
      <c r="DF35" s="149"/>
      <c r="DG35" s="268"/>
      <c r="DH35" s="149"/>
      <c r="DI35" s="268"/>
      <c r="DJ35" s="149"/>
      <c r="DK35" s="249"/>
      <c r="DL35" s="249"/>
      <c r="DM35" s="149"/>
      <c r="DN35" s="249"/>
      <c r="DO35" s="249"/>
      <c r="DQ35" s="343"/>
      <c r="DR35" s="149"/>
      <c r="DS35" s="268"/>
      <c r="DT35" s="149"/>
      <c r="DU35" s="268"/>
      <c r="DV35" s="149"/>
      <c r="DW35" s="268"/>
      <c r="DX35" s="149"/>
      <c r="DY35" s="249"/>
      <c r="DZ35" s="249"/>
      <c r="EA35" s="149"/>
      <c r="EB35" s="249"/>
      <c r="EC35" s="249"/>
      <c r="EE35" s="343"/>
      <c r="EF35" s="149"/>
      <c r="EG35" s="268"/>
      <c r="EH35" s="149"/>
      <c r="EI35" s="268"/>
      <c r="EJ35" s="149"/>
      <c r="EK35" s="268"/>
      <c r="EL35" s="149"/>
      <c r="EM35" s="249"/>
      <c r="EN35" s="249"/>
      <c r="EO35" s="149"/>
      <c r="EP35" s="249"/>
      <c r="EQ35" s="249"/>
      <c r="ES35" s="343"/>
      <c r="ET35" s="149"/>
      <c r="EU35" s="268"/>
      <c r="EV35" s="149"/>
      <c r="EW35" s="268"/>
      <c r="EX35" s="149"/>
      <c r="EY35" s="268"/>
      <c r="EZ35" s="149"/>
      <c r="FA35" s="249"/>
      <c r="FB35" s="249"/>
      <c r="FC35" s="149"/>
      <c r="FD35" s="249"/>
      <c r="FE35" s="249"/>
      <c r="FG35" s="343"/>
      <c r="FH35" s="149"/>
      <c r="FI35" s="268"/>
      <c r="FJ35" s="149"/>
      <c r="FK35" s="268"/>
      <c r="FL35" s="149"/>
      <c r="FM35" s="268"/>
      <c r="FN35" s="149"/>
      <c r="FO35" s="249"/>
      <c r="FP35" s="249"/>
      <c r="FQ35" s="149"/>
      <c r="FR35" s="249"/>
      <c r="FS35" s="249"/>
      <c r="FU35" s="343"/>
      <c r="FV35" s="149"/>
      <c r="FW35" s="268"/>
      <c r="FX35" s="149"/>
      <c r="FY35" s="268"/>
      <c r="FZ35" s="149"/>
      <c r="GA35" s="268"/>
    </row>
    <row r="36" spans="1:183">
      <c r="A36" s="130"/>
      <c r="E36" s="251"/>
      <c r="F36" s="149"/>
      <c r="H36" s="333"/>
      <c r="I36" s="251"/>
      <c r="J36" s="149"/>
      <c r="L36" s="149"/>
      <c r="M36" s="251"/>
      <c r="N36" s="149"/>
      <c r="Q36" s="149"/>
      <c r="V36" s="251"/>
      <c r="W36" s="251"/>
      <c r="X36" s="251"/>
      <c r="Y36" s="251"/>
      <c r="Z36" s="251"/>
      <c r="AA36" s="251"/>
    </row>
    <row r="37" spans="1:183">
      <c r="E37" s="270"/>
      <c r="F37" s="132"/>
      <c r="G37" s="270"/>
      <c r="H37" s="333"/>
      <c r="I37" s="270"/>
      <c r="J37" s="132"/>
      <c r="K37" s="270"/>
      <c r="L37" s="132"/>
      <c r="M37" s="270"/>
      <c r="N37" s="132"/>
      <c r="Q37" s="351"/>
      <c r="V37" s="270"/>
      <c r="W37" s="270"/>
      <c r="X37" s="270"/>
      <c r="Y37" s="270"/>
      <c r="Z37" s="270"/>
      <c r="AA37" s="270"/>
    </row>
    <row r="38" spans="1:183">
      <c r="E38" s="270"/>
      <c r="F38" s="351"/>
      <c r="H38" s="333"/>
      <c r="I38" s="270"/>
      <c r="J38" s="351"/>
      <c r="L38" s="351"/>
      <c r="M38" s="270"/>
      <c r="N38" s="351"/>
      <c r="Q38" s="351"/>
      <c r="V38" s="270"/>
      <c r="W38" s="270"/>
      <c r="X38" s="270"/>
      <c r="Y38" s="270"/>
      <c r="Z38" s="270"/>
      <c r="AA38" s="270"/>
    </row>
    <row r="39" spans="1:183">
      <c r="E39" s="270"/>
      <c r="F39" s="132"/>
      <c r="G39" s="270"/>
      <c r="H39" s="333"/>
      <c r="I39" s="270"/>
      <c r="J39" s="132"/>
      <c r="K39" s="270"/>
      <c r="L39" s="132"/>
      <c r="M39" s="270"/>
      <c r="N39" s="132"/>
      <c r="Q39" s="351"/>
      <c r="V39" s="270"/>
      <c r="W39" s="270"/>
      <c r="X39" s="270"/>
      <c r="Y39" s="270"/>
      <c r="Z39" s="270"/>
      <c r="AA39" s="270"/>
    </row>
    <row r="40" spans="1:183">
      <c r="E40" s="270"/>
      <c r="F40" s="132"/>
      <c r="G40" s="270"/>
      <c r="H40" s="333"/>
      <c r="I40" s="270"/>
      <c r="J40" s="132"/>
      <c r="K40" s="270"/>
      <c r="L40" s="132"/>
      <c r="M40" s="270"/>
      <c r="N40" s="132"/>
      <c r="Q40" s="351"/>
      <c r="V40" s="270"/>
      <c r="W40" s="270"/>
      <c r="X40" s="270"/>
      <c r="Y40" s="270"/>
      <c r="Z40" s="270"/>
      <c r="AA40" s="270"/>
    </row>
    <row r="41" spans="1:183">
      <c r="E41" s="270"/>
      <c r="F41" s="132"/>
      <c r="G41" s="270"/>
      <c r="H41" s="333"/>
      <c r="I41" s="270"/>
      <c r="J41" s="132"/>
      <c r="K41" s="270"/>
      <c r="L41" s="132"/>
      <c r="M41" s="270"/>
      <c r="N41" s="132"/>
      <c r="Q41" s="351"/>
      <c r="V41" s="270"/>
      <c r="W41" s="270"/>
      <c r="X41" s="270"/>
      <c r="Y41" s="270"/>
      <c r="Z41" s="270"/>
      <c r="AA41" s="270"/>
    </row>
    <row r="42" spans="1:183">
      <c r="E42" s="270"/>
      <c r="F42" s="132"/>
      <c r="G42" s="270"/>
      <c r="H42" s="333"/>
      <c r="I42" s="270"/>
      <c r="J42" s="132"/>
      <c r="K42" s="270"/>
      <c r="L42" s="132"/>
      <c r="M42" s="270"/>
      <c r="N42" s="132"/>
      <c r="Q42" s="351"/>
      <c r="V42" s="270"/>
      <c r="W42" s="270"/>
      <c r="X42" s="270"/>
      <c r="Y42" s="270"/>
      <c r="Z42" s="270"/>
      <c r="AA42" s="270"/>
    </row>
    <row r="43" spans="1:183">
      <c r="E43" s="270"/>
      <c r="F43" s="132"/>
      <c r="G43" s="270"/>
      <c r="H43" s="333"/>
      <c r="I43" s="270"/>
      <c r="J43" s="132"/>
      <c r="K43" s="270"/>
      <c r="L43" s="132"/>
      <c r="M43" s="270"/>
      <c r="N43" s="132"/>
      <c r="Q43" s="351"/>
      <c r="V43" s="270"/>
      <c r="W43" s="270"/>
      <c r="X43" s="270"/>
      <c r="Y43" s="270"/>
      <c r="Z43" s="270"/>
      <c r="AA43" s="270"/>
    </row>
    <row r="44" spans="1:183">
      <c r="E44" s="270"/>
      <c r="F44" s="132"/>
      <c r="G44" s="270"/>
      <c r="H44" s="333"/>
      <c r="I44" s="270"/>
      <c r="J44" s="132"/>
      <c r="K44" s="270"/>
      <c r="L44" s="132"/>
      <c r="M44" s="270"/>
      <c r="N44" s="132"/>
      <c r="Q44" s="351"/>
      <c r="V44" s="270"/>
      <c r="W44" s="270"/>
      <c r="X44" s="270"/>
      <c r="Y44" s="270"/>
      <c r="Z44" s="270"/>
      <c r="AA44" s="270"/>
    </row>
    <row r="45" spans="1:183">
      <c r="E45" s="270"/>
      <c r="F45" s="132"/>
      <c r="G45" s="270"/>
      <c r="H45" s="333"/>
      <c r="I45" s="270"/>
      <c r="J45" s="132"/>
      <c r="K45" s="270"/>
      <c r="L45" s="132"/>
      <c r="M45" s="270"/>
      <c r="N45" s="132"/>
      <c r="Q45" s="351"/>
      <c r="V45" s="270"/>
      <c r="W45" s="270"/>
      <c r="X45" s="270"/>
      <c r="Y45" s="270"/>
      <c r="Z45" s="270"/>
      <c r="AA45" s="270"/>
    </row>
    <row r="46" spans="1:183">
      <c r="E46" s="270"/>
      <c r="F46" s="132"/>
      <c r="G46" s="270"/>
      <c r="H46" s="333"/>
      <c r="I46" s="270"/>
      <c r="J46" s="132"/>
      <c r="K46" s="270"/>
      <c r="L46" s="132"/>
      <c r="M46" s="270"/>
      <c r="N46" s="132"/>
      <c r="Q46" s="351"/>
      <c r="V46" s="270"/>
      <c r="W46" s="270"/>
      <c r="X46" s="270"/>
      <c r="Y46" s="270"/>
      <c r="Z46" s="270"/>
      <c r="AA46" s="270"/>
    </row>
    <row r="47" spans="1:183">
      <c r="E47" s="270"/>
      <c r="F47" s="132"/>
      <c r="G47" s="270"/>
      <c r="H47" s="333"/>
      <c r="I47" s="270"/>
      <c r="J47" s="132"/>
      <c r="K47" s="270"/>
      <c r="L47" s="132"/>
      <c r="M47" s="270"/>
      <c r="N47" s="132"/>
      <c r="Q47" s="351"/>
      <c r="V47" s="270"/>
      <c r="W47" s="270"/>
      <c r="X47" s="270"/>
      <c r="Y47" s="270"/>
      <c r="Z47" s="270"/>
      <c r="AA47" s="270"/>
    </row>
    <row r="48" spans="1:183">
      <c r="E48" s="270"/>
      <c r="F48" s="132"/>
      <c r="G48" s="270"/>
      <c r="H48" s="333"/>
      <c r="I48" s="270"/>
      <c r="J48" s="132"/>
      <c r="K48" s="270"/>
      <c r="L48" s="132"/>
      <c r="M48" s="270"/>
      <c r="N48" s="132"/>
      <c r="Q48" s="351"/>
      <c r="V48" s="270"/>
      <c r="W48" s="270"/>
      <c r="X48" s="270"/>
      <c r="Y48" s="270"/>
      <c r="Z48" s="270"/>
      <c r="AA48" s="270"/>
    </row>
    <row r="49" spans="5:27">
      <c r="E49" s="270"/>
      <c r="F49" s="132"/>
      <c r="G49" s="270"/>
      <c r="H49" s="333"/>
      <c r="I49" s="270"/>
      <c r="J49" s="132"/>
      <c r="K49" s="270"/>
      <c r="L49" s="132"/>
      <c r="M49" s="270"/>
      <c r="N49" s="132"/>
      <c r="Q49" s="351"/>
      <c r="V49" s="270"/>
      <c r="W49" s="270"/>
      <c r="X49" s="270"/>
      <c r="Y49" s="270"/>
      <c r="Z49" s="270"/>
      <c r="AA49" s="270"/>
    </row>
    <row r="51" spans="5:27">
      <c r="E51" s="353">
        <f>E10+E11+E13+E14+E15+E16+E17+E18+E21+E24+E26+E27+E30+E31+E32+E34-E35+E29</f>
        <v>-1.5499999999883585</v>
      </c>
      <c r="G51" s="353">
        <f>G10+G11+G13+G14+G15+G16+G17+G18+G21+G24+G26+G27+G30+G31+G32+G34-G35+G29</f>
        <v>-1.9999999989522621E-2</v>
      </c>
      <c r="I51" s="353">
        <f>I10+I11+I13+I14+I15+I16+I17+I18+I21+I24+I26+I27+I30+I31+I32+I34-I35+I29</f>
        <v>-0.29000000000814907</v>
      </c>
      <c r="K51" s="353">
        <f>K10+K11+K13+K14+K15+K16+K17+K18+K21+K24+K26+K27+K30+K31+K32+K34-K35+K29</f>
        <v>-1.0000000067520887E-2</v>
      </c>
      <c r="M51" s="353">
        <f>M10+M11+M13+M14+M15+M16+M17+M18+M21+M24+M26+M27+M30+M31+M32+M34-M35+M29</f>
        <v>1.0000000067520887E-2</v>
      </c>
      <c r="O51" s="353">
        <f>O10+O11+O13+O14+O15+O16+O17+O18+O21+O24+O26+O27+O30+O31+O32+O34-O35+O29</f>
        <v>-1.5300000000424916</v>
      </c>
      <c r="R51" s="353">
        <f>R10+R11+R13+R14+R15+R16+R17+R18+R21+R24+R26+R27+R30+R31+R32+R34-R35+R29</f>
        <v>-1.5600000000431464</v>
      </c>
      <c r="V51" s="353">
        <f t="shared" ref="V51:AA51" si="13">V10+V11+V13+V14+V15+V16+V17+V18+V21+V24+V26+V27+V30+V31+V32+V34-V35+V29</f>
        <v>-1.5699999999487773</v>
      </c>
      <c r="W51" s="353">
        <f t="shared" si="13"/>
        <v>-1.9999999989522621E-2</v>
      </c>
      <c r="X51" s="353">
        <f t="shared" si="13"/>
        <v>-0.30000000039581209</v>
      </c>
      <c r="Y51" s="353">
        <f t="shared" si="13"/>
        <v>-1.0000000067520887E-2</v>
      </c>
      <c r="Z51" s="353">
        <f t="shared" si="13"/>
        <v>0</v>
      </c>
      <c r="AA51" s="353">
        <f t="shared" si="13"/>
        <v>-1.0000000067520887E-2</v>
      </c>
    </row>
    <row r="52" spans="5:27">
      <c r="E52" s="353">
        <f>E12-E10-E11</f>
        <v>0</v>
      </c>
      <c r="G52" s="353">
        <f>G12-G10-G11</f>
        <v>0</v>
      </c>
      <c r="I52" s="353">
        <f>I12-I10-I11</f>
        <v>0</v>
      </c>
      <c r="K52" s="353">
        <f>K12-K10-K11</f>
        <v>0</v>
      </c>
      <c r="M52" s="353">
        <f>M12-M10-M11</f>
        <v>0</v>
      </c>
      <c r="O52" s="353">
        <f>O12-O10-O11</f>
        <v>0</v>
      </c>
      <c r="R52" s="353">
        <f>R12-R10-R11</f>
        <v>0</v>
      </c>
      <c r="V52" s="353">
        <f t="shared" ref="V52:AA52" si="14">V12-V10-V11</f>
        <v>0</v>
      </c>
      <c r="W52" s="353">
        <f t="shared" si="14"/>
        <v>0</v>
      </c>
      <c r="X52" s="353">
        <f t="shared" si="14"/>
        <v>0</v>
      </c>
      <c r="Y52" s="353">
        <f t="shared" si="14"/>
        <v>0</v>
      </c>
      <c r="Z52" s="353">
        <f t="shared" si="14"/>
        <v>0</v>
      </c>
      <c r="AA52" s="353">
        <f t="shared" si="14"/>
        <v>0</v>
      </c>
    </row>
    <row r="53" spans="5:27">
      <c r="E53" s="353">
        <f>E20-SUM(E12:E18)</f>
        <v>0.99999999994179234</v>
      </c>
      <c r="G53" s="353">
        <f>G20-SUM(G12:G18)</f>
        <v>0</v>
      </c>
      <c r="I53" s="353">
        <f>I20-SUM(I12:I18)</f>
        <v>0</v>
      </c>
      <c r="K53" s="353">
        <f>K20-SUM(K12:K18)</f>
        <v>0</v>
      </c>
      <c r="M53" s="353">
        <f>M20-SUM(M12:M18)</f>
        <v>0</v>
      </c>
      <c r="O53" s="353">
        <f>O20-SUM(O12:O18)</f>
        <v>0.99999999997089617</v>
      </c>
      <c r="R53" s="353">
        <f>R20-SUM(R12:R18)</f>
        <v>0.99999999997089617</v>
      </c>
      <c r="V53" s="353">
        <f t="shared" ref="V53:AA53" si="15">V20-SUM(V12:V18)</f>
        <v>0.99999999988358468</v>
      </c>
      <c r="W53" s="353">
        <f t="shared" si="15"/>
        <v>0</v>
      </c>
      <c r="X53" s="353">
        <f t="shared" si="15"/>
        <v>0</v>
      </c>
      <c r="Y53" s="353">
        <f t="shared" si="15"/>
        <v>0</v>
      </c>
      <c r="Z53" s="353">
        <f t="shared" si="15"/>
        <v>0</v>
      </c>
      <c r="AA53" s="353">
        <f t="shared" si="15"/>
        <v>0</v>
      </c>
    </row>
    <row r="54" spans="5:27">
      <c r="E54" s="353">
        <f>E25-E20-E22-E23-E24</f>
        <v>9.9999999874853529E-3</v>
      </c>
      <c r="G54" s="353">
        <f>G25-G20-G22-G23-G24</f>
        <v>-1.0000000002037268E-2</v>
      </c>
      <c r="I54" s="353">
        <f>I25-I20-I22-I23-I24</f>
        <v>-1.4551915228366852E-10</v>
      </c>
      <c r="K54" s="353">
        <f>K25-K20-K22-K23-K24</f>
        <v>2.9103830456733704E-11</v>
      </c>
      <c r="M54" s="353">
        <f>M25-M20-M22-M23-M24</f>
        <v>-1.0000000012951205E-2</v>
      </c>
      <c r="O54" s="353">
        <f>O25-O20-O22-O23-O24</f>
        <v>1.9999999989522621E-2</v>
      </c>
      <c r="R54" s="353">
        <f>R25-R20-R22-R23-R24</f>
        <v>2.0000000000436557E-2</v>
      </c>
      <c r="V54" s="353">
        <f t="shared" ref="V54:AA54" si="16">V25-V20-V22-V23-V24</f>
        <v>0</v>
      </c>
      <c r="W54" s="353">
        <f t="shared" si="16"/>
        <v>-1.0000000002037268E-2</v>
      </c>
      <c r="X54" s="353">
        <f t="shared" si="16"/>
        <v>-1.1641532182693481E-10</v>
      </c>
      <c r="Y54" s="353">
        <f t="shared" si="16"/>
        <v>0</v>
      </c>
      <c r="Z54" s="353">
        <f t="shared" si="16"/>
        <v>0</v>
      </c>
      <c r="AA54" s="353">
        <f t="shared" si="16"/>
        <v>1.0000000012951205E-2</v>
      </c>
    </row>
    <row r="55" spans="5:27">
      <c r="E55" s="353">
        <f>E21-E22-E23</f>
        <v>9.9999999947613105E-3</v>
      </c>
      <c r="G55" s="353">
        <f>G21-G22-G23</f>
        <v>-9.9999999947613105E-3</v>
      </c>
      <c r="I55" s="353">
        <f>I21-I22-I23</f>
        <v>-5.8207660913467407E-11</v>
      </c>
      <c r="K55" s="353">
        <f>K21-K22-K23</f>
        <v>5.8207660913467407E-11</v>
      </c>
      <c r="M55" s="353">
        <f>M21-M22-M23</f>
        <v>-1.0000000016589183E-2</v>
      </c>
      <c r="O55" s="353">
        <f>O21-O22-O23</f>
        <v>1.9999999989522621E-2</v>
      </c>
      <c r="R55" s="353">
        <f>R21-R22-R23</f>
        <v>2.0000000011350494E-2</v>
      </c>
      <c r="V55" s="353">
        <f t="shared" ref="V55:AA55" si="17">V21-V22-V23</f>
        <v>0</v>
      </c>
      <c r="W55" s="353">
        <f t="shared" si="17"/>
        <v>-9.9999999947613105E-3</v>
      </c>
      <c r="X55" s="353">
        <f t="shared" si="17"/>
        <v>0</v>
      </c>
      <c r="Y55" s="353">
        <f t="shared" si="17"/>
        <v>0</v>
      </c>
      <c r="Z55" s="353">
        <f t="shared" si="17"/>
        <v>0</v>
      </c>
      <c r="AA55" s="353">
        <f t="shared" si="17"/>
        <v>1.0000000016589183E-2</v>
      </c>
    </row>
    <row r="56" spans="5:27">
      <c r="E56" s="353">
        <f>E28-SUM(E25:E27)</f>
        <v>0</v>
      </c>
      <c r="G56" s="353">
        <f>G28-SUM(G25:G27)</f>
        <v>0</v>
      </c>
      <c r="I56" s="353">
        <f>I28-SUM(I25:I27)</f>
        <v>0</v>
      </c>
      <c r="K56" s="353">
        <f>K28-SUM(K25:K27)</f>
        <v>0</v>
      </c>
      <c r="M56" s="353">
        <f>M28-SUM(M25:M27)</f>
        <v>0</v>
      </c>
      <c r="O56" s="353">
        <f>O28-SUM(O25:O27)</f>
        <v>8.0035533756017685E-11</v>
      </c>
      <c r="R56" s="353">
        <f>R28-SUM(R25:R27)</f>
        <v>6.5483618527650833E-11</v>
      </c>
      <c r="V56" s="353">
        <f t="shared" ref="V56:AA56" si="18">V28-SUM(V25:V27)</f>
        <v>0</v>
      </c>
      <c r="W56" s="353">
        <f t="shared" si="18"/>
        <v>0</v>
      </c>
      <c r="X56" s="353">
        <f t="shared" si="18"/>
        <v>0</v>
      </c>
      <c r="Y56" s="353">
        <f t="shared" si="18"/>
        <v>0</v>
      </c>
      <c r="Z56" s="353">
        <f t="shared" si="18"/>
        <v>0</v>
      </c>
      <c r="AA56" s="353">
        <f t="shared" si="18"/>
        <v>0</v>
      </c>
    </row>
    <row r="57" spans="5:27">
      <c r="E57" s="353">
        <f>E33-SUM(E28:E32)</f>
        <v>0.55999999996856786</v>
      </c>
      <c r="G57" s="353">
        <f>G33-SUM(G28:G32)</f>
        <v>2.0000000018626451E-2</v>
      </c>
      <c r="I57" s="353">
        <f>I33-SUM(I28:I32)</f>
        <v>0.29000000005180482</v>
      </c>
      <c r="K57" s="353">
        <f>K33-SUM(K28:K32)</f>
        <v>9.9999999802093953E-3</v>
      </c>
      <c r="M57" s="353">
        <f>M33-SUM(M28:M32)</f>
        <v>0</v>
      </c>
      <c r="O57" s="353">
        <f>O33-SUM(O28:O32)</f>
        <v>0.53999999995721737</v>
      </c>
      <c r="R57" s="353">
        <f>R33-SUM(R28:R32)</f>
        <v>0.55999999997402483</v>
      </c>
      <c r="V57" s="353">
        <f t="shared" ref="V57:AA57" si="19">V33-SUM(V28:V32)</f>
        <v>0.57999999998719431</v>
      </c>
      <c r="W57" s="353">
        <f t="shared" si="19"/>
        <v>2.0000000018626451E-2</v>
      </c>
      <c r="X57" s="353">
        <f t="shared" si="19"/>
        <v>0.30000000004656613</v>
      </c>
      <c r="Y57" s="353">
        <f t="shared" si="19"/>
        <v>1.0000000009313226E-2</v>
      </c>
      <c r="Z57" s="353">
        <f t="shared" si="19"/>
        <v>0</v>
      </c>
      <c r="AA57" s="353">
        <f t="shared" si="19"/>
        <v>0</v>
      </c>
    </row>
    <row r="58" spans="5:27">
      <c r="E58" s="353">
        <f>E35-SUM(E33:E34)</f>
        <v>-9.9999999802093953E-3</v>
      </c>
      <c r="G58" s="353">
        <f>G35-SUM(G33:G34)</f>
        <v>0</v>
      </c>
      <c r="I58" s="353">
        <f>I35-SUM(I33:I34)</f>
        <v>0</v>
      </c>
      <c r="K58" s="353">
        <f>K35-SUM(K33:K34)</f>
        <v>0</v>
      </c>
      <c r="M58" s="353">
        <f>M35-SUM(M33:M34)</f>
        <v>-9.9999999947613105E-3</v>
      </c>
      <c r="O58" s="353">
        <f>O35-SUM(O33:O34)</f>
        <v>-9.9999999656574801E-3</v>
      </c>
      <c r="R58" s="353">
        <f>R35-SUM(R33:R34)</f>
        <v>1.8189894035458565E-11</v>
      </c>
      <c r="V58" s="353">
        <f t="shared" ref="V58:AA58" si="20">V35-SUM(V33:V34)</f>
        <v>-9.9999999802093953E-3</v>
      </c>
      <c r="W58" s="353">
        <f t="shared" si="20"/>
        <v>0</v>
      </c>
      <c r="X58" s="353">
        <f t="shared" si="20"/>
        <v>0</v>
      </c>
      <c r="Y58" s="353">
        <f t="shared" si="20"/>
        <v>0</v>
      </c>
      <c r="Z58" s="353">
        <f t="shared" si="20"/>
        <v>0</v>
      </c>
      <c r="AA58" s="353">
        <f t="shared" si="20"/>
        <v>9.9999999947613105E-3</v>
      </c>
    </row>
    <row r="59" spans="5:27">
      <c r="E59" s="353"/>
      <c r="I59" s="353"/>
      <c r="M59" s="353"/>
      <c r="V59" s="353"/>
      <c r="W59" s="353"/>
      <c r="X59" s="353"/>
      <c r="Y59" s="353"/>
      <c r="Z59" s="353"/>
      <c r="AA59" s="353"/>
    </row>
    <row r="60" spans="5:27">
      <c r="E60" s="352">
        <f>E27+E30+E29</f>
        <v>-32745.880000000008</v>
      </c>
      <c r="F60" s="351"/>
      <c r="G60" s="352">
        <f>G27+G30+G29</f>
        <v>-39947.440000000002</v>
      </c>
      <c r="I60" s="352">
        <f>I27+I30+I29</f>
        <v>-55058.14</v>
      </c>
      <c r="J60" s="351"/>
      <c r="K60" s="352">
        <f>K27+K30+K29</f>
        <v>-47510.27</v>
      </c>
      <c r="L60" s="351"/>
      <c r="M60" s="352">
        <f>M27+M30+M29</f>
        <v>-39546.11</v>
      </c>
      <c r="N60" s="351"/>
      <c r="O60" s="154">
        <f>$E60-G60</f>
        <v>7201.559999999994</v>
      </c>
      <c r="P60" s="237">
        <f>IF(G60=0,1,E60/G60-1)</f>
        <v>-0.18027588250961746</v>
      </c>
      <c r="Q60" s="351"/>
      <c r="R60" s="154">
        <f>$E60-J60</f>
        <v>-32745.880000000008</v>
      </c>
      <c r="S60" s="237">
        <f>IF(J60=0,1,H60/J60-1)</f>
        <v>1</v>
      </c>
      <c r="V60" s="352">
        <f t="shared" ref="V60:AA60" si="21">V27+V30+V29</f>
        <v>-72693.320000000007</v>
      </c>
      <c r="W60" s="352">
        <f t="shared" si="21"/>
        <v>-39947.440000000002</v>
      </c>
      <c r="X60" s="352">
        <f t="shared" si="21"/>
        <v>-196831.41</v>
      </c>
      <c r="Y60" s="352">
        <f t="shared" si="21"/>
        <v>-141773.26999999999</v>
      </c>
      <c r="Z60" s="352">
        <f t="shared" si="21"/>
        <v>-94263</v>
      </c>
      <c r="AA60" s="352">
        <f t="shared" si="21"/>
        <v>-54716.89</v>
      </c>
    </row>
    <row r="61" spans="5:27">
      <c r="E61" s="352">
        <f>E26+E31+E32</f>
        <v>-34161.47</v>
      </c>
      <c r="G61" s="352">
        <f>G26+G31+G32</f>
        <v>-22385.4</v>
      </c>
      <c r="I61" s="352">
        <f>I26+I31+I32</f>
        <v>-19373.110000000011</v>
      </c>
      <c r="K61" s="352">
        <f>K26+K31+K32</f>
        <v>-87674.19</v>
      </c>
      <c r="M61" s="352">
        <f>M26+M31+M32</f>
        <v>-72026.009999999995</v>
      </c>
      <c r="O61" s="154">
        <f>$E61-G61</f>
        <v>-11776.07</v>
      </c>
      <c r="P61" s="237">
        <f>IF(G61=0,1,E61/G61-1)</f>
        <v>0.52606028929570159</v>
      </c>
      <c r="Q61" s="351"/>
      <c r="R61" s="154">
        <f>$E61-J61</f>
        <v>-34161.47</v>
      </c>
      <c r="S61" s="237">
        <f>IF(J61=0,1,H61/J61-1)</f>
        <v>1</v>
      </c>
      <c r="V61" s="352">
        <f t="shared" ref="V61:AA61" si="22">V26+V31+V32</f>
        <v>-56546.87</v>
      </c>
      <c r="W61" s="352">
        <f t="shared" si="22"/>
        <v>-22385.4</v>
      </c>
      <c r="X61" s="352">
        <f t="shared" si="22"/>
        <v>-233730.30000000002</v>
      </c>
      <c r="Y61" s="352">
        <f t="shared" si="22"/>
        <v>-214357.19</v>
      </c>
      <c r="Z61" s="352">
        <f t="shared" si="22"/>
        <v>-126683</v>
      </c>
      <c r="AA61" s="352">
        <f t="shared" si="22"/>
        <v>-54656.99</v>
      </c>
    </row>
    <row r="62" spans="5:27">
      <c r="E62" s="352">
        <f>E21+E24</f>
        <v>-188655.42</v>
      </c>
      <c r="G62" s="352">
        <f>G21+G24</f>
        <v>-182864.91</v>
      </c>
      <c r="I62" s="352">
        <f>I21+I24</f>
        <v>-187762.88000000003</v>
      </c>
      <c r="K62" s="352">
        <f>K21+K24</f>
        <v>-185303.62999999998</v>
      </c>
      <c r="M62" s="352">
        <f>M21+M24</f>
        <v>-187048.98</v>
      </c>
      <c r="O62" s="154">
        <f>$E62-G62</f>
        <v>-5790.5100000000093</v>
      </c>
      <c r="P62" s="237">
        <f>IF(G62=0,1,E62/G62-1)</f>
        <v>3.1665506520633269E-2</v>
      </c>
      <c r="Q62" s="351"/>
      <c r="R62" s="154">
        <f>$E62-J62</f>
        <v>-188655.42</v>
      </c>
      <c r="S62" s="237">
        <f>IF(J62=0,1,H62/J62-1)</f>
        <v>1</v>
      </c>
      <c r="V62" s="352">
        <f t="shared" ref="V62:AA62" si="23">V21+V24</f>
        <v>-371520.33</v>
      </c>
      <c r="W62" s="352">
        <f t="shared" si="23"/>
        <v>-182864.91</v>
      </c>
      <c r="X62" s="352">
        <f t="shared" si="23"/>
        <v>-732955.51</v>
      </c>
      <c r="Y62" s="352">
        <f t="shared" si="23"/>
        <v>-545192.63</v>
      </c>
      <c r="Z62" s="352">
        <f t="shared" si="23"/>
        <v>-359889</v>
      </c>
      <c r="AA62" s="352">
        <f t="shared" si="23"/>
        <v>-172840.02</v>
      </c>
    </row>
    <row r="63" spans="5:27">
      <c r="E63" s="352"/>
      <c r="G63" s="352"/>
      <c r="I63" s="352"/>
      <c r="K63" s="352"/>
      <c r="M63" s="352"/>
      <c r="O63" s="154"/>
      <c r="P63" s="237"/>
      <c r="Q63" s="351"/>
      <c r="R63" s="154"/>
      <c r="S63" s="237"/>
      <c r="V63" s="352"/>
      <c r="W63" s="352"/>
      <c r="X63" s="352"/>
      <c r="Y63" s="352"/>
      <c r="Z63" s="352"/>
      <c r="AA63" s="352"/>
    </row>
    <row r="64" spans="5:27">
      <c r="E64" s="353"/>
      <c r="I64" s="353"/>
      <c r="M64" s="353"/>
      <c r="V64" s="353"/>
      <c r="W64" s="353"/>
      <c r="X64" s="353"/>
      <c r="Y64" s="353"/>
      <c r="Z64" s="353"/>
      <c r="AA64" s="353"/>
    </row>
    <row r="65" spans="1:27">
      <c r="A65" s="158">
        <v>1</v>
      </c>
      <c r="B65" s="132">
        <f>A65+1</f>
        <v>2</v>
      </c>
      <c r="C65" s="132">
        <f t="shared" ref="C65:Q65" si="24">B65+1</f>
        <v>3</v>
      </c>
      <c r="D65" s="132">
        <f t="shared" ref="D65" si="25">C65+1</f>
        <v>4</v>
      </c>
      <c r="E65" s="132">
        <f t="shared" ref="E65" si="26">D65+1</f>
        <v>5</v>
      </c>
      <c r="F65" s="132">
        <f t="shared" ref="F65" si="27">E65+1</f>
        <v>6</v>
      </c>
      <c r="G65" s="132">
        <f t="shared" ref="G65" si="28">F65+1</f>
        <v>7</v>
      </c>
      <c r="H65" s="132">
        <f t="shared" ref="H65" si="29">G65+1</f>
        <v>8</v>
      </c>
      <c r="I65" s="132">
        <f t="shared" ref="I65" si="30">H65+1</f>
        <v>9</v>
      </c>
      <c r="J65" s="132">
        <f t="shared" ref="J65" si="31">I65+1</f>
        <v>10</v>
      </c>
      <c r="K65" s="132">
        <f t="shared" ref="K65" si="32">J65+1</f>
        <v>11</v>
      </c>
      <c r="L65" s="132">
        <f t="shared" ref="L65" si="33">K65+1</f>
        <v>12</v>
      </c>
      <c r="M65" s="132">
        <f t="shared" ref="M65" si="34">L65+1</f>
        <v>13</v>
      </c>
      <c r="N65" s="132">
        <f t="shared" ref="N65" si="35">M65+1</f>
        <v>14</v>
      </c>
      <c r="O65" s="132">
        <f t="shared" ref="O65" si="36">N65+1</f>
        <v>15</v>
      </c>
      <c r="P65" s="132">
        <f t="shared" ref="P65" si="37">O65+1</f>
        <v>16</v>
      </c>
      <c r="Q65" s="132">
        <f t="shared" si="24"/>
        <v>17</v>
      </c>
      <c r="R65" s="132">
        <f>K65+1</f>
        <v>12</v>
      </c>
      <c r="S65" s="132">
        <f t="shared" ref="S65:T65" si="38">R65+1</f>
        <v>13</v>
      </c>
      <c r="T65" s="132">
        <f t="shared" si="38"/>
        <v>14</v>
      </c>
      <c r="V65" s="132">
        <f t="shared" ref="V65:AA65" si="39">U65+1</f>
        <v>1</v>
      </c>
      <c r="W65" s="132">
        <f t="shared" si="39"/>
        <v>2</v>
      </c>
      <c r="X65" s="132">
        <f t="shared" si="39"/>
        <v>3</v>
      </c>
      <c r="Y65" s="132">
        <f t="shared" si="39"/>
        <v>4</v>
      </c>
      <c r="Z65" s="132">
        <f t="shared" si="39"/>
        <v>5</v>
      </c>
      <c r="AA65" s="132">
        <f t="shared" si="39"/>
        <v>6</v>
      </c>
    </row>
    <row r="66" spans="1:27">
      <c r="E66" s="353"/>
      <c r="I66" s="353"/>
      <c r="M66" s="353"/>
      <c r="V66" s="353"/>
      <c r="W66" s="353"/>
      <c r="X66" s="353"/>
      <c r="Y66" s="353"/>
      <c r="Z66" s="353"/>
      <c r="AA66" s="353"/>
    </row>
    <row r="67" spans="1:27">
      <c r="E67" s="142">
        <f>E15/E20</f>
        <v>0.23362780654130355</v>
      </c>
      <c r="G67" s="142">
        <f>G15/G20</f>
        <v>0.22478054650765328</v>
      </c>
      <c r="I67" s="142">
        <f>I15/I20</f>
        <v>0.21692931329980725</v>
      </c>
      <c r="K67" s="142">
        <f>K15/K20</f>
        <v>0.19806406432036652</v>
      </c>
      <c r="M67" s="142">
        <f>M15/M20</f>
        <v>0.20376181660496631</v>
      </c>
      <c r="O67" s="142"/>
      <c r="R67" s="142"/>
      <c r="V67" s="142">
        <f t="shared" ref="V67:AA67" si="40">V15/V20</f>
        <v>0.22904211955317297</v>
      </c>
      <c r="W67" s="142">
        <f t="shared" si="40"/>
        <v>0.22478054650765328</v>
      </c>
      <c r="X67" s="142">
        <f t="shared" si="40"/>
        <v>0.19851155106445559</v>
      </c>
      <c r="Y67" s="142">
        <f t="shared" si="40"/>
        <v>0.19299173319550164</v>
      </c>
      <c r="Z67" s="142">
        <f t="shared" si="40"/>
        <v>0.19038522723095508</v>
      </c>
      <c r="AA67" s="142">
        <f t="shared" si="40"/>
        <v>0.17640642044973073</v>
      </c>
    </row>
    <row r="68" spans="1:27">
      <c r="E68" s="142">
        <f>E15/E21</f>
        <v>-0.49245871391979457</v>
      </c>
      <c r="G68" s="142">
        <f>G15/G21</f>
        <v>-0.52531951434299506</v>
      </c>
      <c r="I68" s="142">
        <f>I15/I21</f>
        <v>-0.46706193566960591</v>
      </c>
      <c r="K68" s="142">
        <f>K15/K21</f>
        <v>-0.49013061653575968</v>
      </c>
      <c r="M68" s="142">
        <f>M15/M21</f>
        <v>-0.4926033686176971</v>
      </c>
      <c r="O68" s="142"/>
      <c r="R68" s="142"/>
      <c r="V68" s="142">
        <f t="shared" ref="V68:AA68" si="41">V15/V21</f>
        <v>-0.50864350473594955</v>
      </c>
      <c r="W68" s="142">
        <f t="shared" si="41"/>
        <v>-0.52531951434299506</v>
      </c>
      <c r="X68" s="142">
        <f t="shared" si="41"/>
        <v>-0.47409331287725487</v>
      </c>
      <c r="Y68" s="142">
        <f t="shared" si="41"/>
        <v>-0.47650991573850376</v>
      </c>
      <c r="Z68" s="142">
        <f t="shared" si="41"/>
        <v>-0.46953436391203091</v>
      </c>
      <c r="AA68" s="142">
        <f t="shared" si="41"/>
        <v>-0.44441255419600789</v>
      </c>
    </row>
    <row r="69" spans="1:27">
      <c r="E69" s="142">
        <f>E15/'[1]Datos significativos'!E14</f>
        <v>0.10894756757513979</v>
      </c>
      <c r="I69" s="142">
        <f>I15/'[1]Datos significativos'!K14</f>
        <v>9.6932464942643765E-2</v>
      </c>
      <c r="M69" s="142"/>
      <c r="V69" s="142" t="e">
        <f>V15/'[1]Datos significativos'!Y14</f>
        <v>#N/A</v>
      </c>
      <c r="W69" s="142" t="e">
        <f>W15/'[1]Datos significativos'!AA14</f>
        <v>#N/A</v>
      </c>
      <c r="X69" s="142" t="e">
        <f>X15/'[1]Datos significativos'!AD14</f>
        <v>#N/A</v>
      </c>
      <c r="Y69" s="142">
        <f>Y15/'[1]Datos significativos'!AE14</f>
        <v>0.30432411472048998</v>
      </c>
      <c r="Z69" s="142" t="e">
        <f>Z15/'[1]Datos significativos'!AF14</f>
        <v>#DIV/0!</v>
      </c>
      <c r="AA69" s="142">
        <f>AA15/'[1]Datos significativos'!AG14</f>
        <v>0.17561740893509173</v>
      </c>
    </row>
    <row r="70" spans="1:27">
      <c r="E70" s="142">
        <f>E12/'[1]Datos significativos'!E14</f>
        <v>0.35192824577818893</v>
      </c>
      <c r="G70" s="142">
        <f>G12/'[1]Datos significativos'!K14</f>
        <v>0.34219078187744817</v>
      </c>
      <c r="I70" s="142">
        <f>I12/'[1]Datos significativos'!K14</f>
        <v>0.36163166184645823</v>
      </c>
      <c r="K70" s="142" t="e">
        <f>K12/'[1]Datos significativos'!O14</f>
        <v>#DIV/0!</v>
      </c>
      <c r="M70" s="142" t="e">
        <f>M12/'[1]Datos significativos'!Q14</f>
        <v>#DIV/0!</v>
      </c>
      <c r="V70" s="142" t="e">
        <f>V12/'[1]Datos significativos'!Y14</f>
        <v>#N/A</v>
      </c>
      <c r="W70" s="142" t="e">
        <f>W12/'[1]Datos significativos'!AA14</f>
        <v>#N/A</v>
      </c>
      <c r="X70" s="142" t="e">
        <f>X12/'[1]Datos significativos'!AD14</f>
        <v>#N/A</v>
      </c>
      <c r="Y70" s="142">
        <f>Y12/'[1]Datos significativos'!AE14</f>
        <v>1.2221238944713158</v>
      </c>
      <c r="Z70" s="142" t="e">
        <f>Z12/'[1]Datos significativos'!AF14</f>
        <v>#DIV/0!</v>
      </c>
      <c r="AA70" s="142">
        <f>AA12/'[1]Datos significativos'!AG14</f>
        <v>0.78777056559694769</v>
      </c>
    </row>
    <row r="73" spans="1:27">
      <c r="E73" s="367"/>
    </row>
    <row r="74" spans="1:27">
      <c r="E74" s="430">
        <f>E1</f>
        <v>45838</v>
      </c>
      <c r="F74" s="227"/>
      <c r="G74" s="430">
        <f>G1</f>
        <v>45747</v>
      </c>
      <c r="H74" s="333"/>
      <c r="I74" s="430">
        <f>I1</f>
        <v>45657</v>
      </c>
      <c r="J74" s="227"/>
      <c r="K74" s="430">
        <f>K1</f>
        <v>45565</v>
      </c>
      <c r="L74" s="227"/>
      <c r="M74" s="430">
        <f>M1</f>
        <v>45473</v>
      </c>
      <c r="N74" s="227"/>
      <c r="O74" s="434" t="s">
        <v>269</v>
      </c>
      <c r="P74" s="434"/>
      <c r="Q74" s="227"/>
      <c r="R74" s="434" t="s">
        <v>269</v>
      </c>
      <c r="S74" s="434"/>
    </row>
    <row r="75" spans="1:27">
      <c r="C75" s="222" t="s">
        <v>270</v>
      </c>
      <c r="E75" s="431"/>
      <c r="F75" s="227"/>
      <c r="G75" s="431"/>
      <c r="H75" s="333"/>
      <c r="I75" s="431"/>
      <c r="J75" s="227"/>
      <c r="K75" s="431"/>
      <c r="L75" s="227"/>
      <c r="M75" s="431"/>
      <c r="N75" s="227"/>
      <c r="O75" s="354" t="s">
        <v>8</v>
      </c>
      <c r="P75" s="355" t="s">
        <v>4</v>
      </c>
      <c r="Q75" s="227"/>
      <c r="R75" s="354" t="s">
        <v>8</v>
      </c>
      <c r="S75" s="355" t="s">
        <v>4</v>
      </c>
    </row>
    <row r="76" spans="1:27">
      <c r="C76" s="356" t="s">
        <v>106</v>
      </c>
      <c r="E76" s="368">
        <v>-309152.78799999994</v>
      </c>
      <c r="G76" s="368">
        <v>-354402.64599999995</v>
      </c>
      <c r="I76" s="368">
        <v>-391274.03199999983</v>
      </c>
      <c r="K76" s="368">
        <v>-386708.43000000017</v>
      </c>
      <c r="M76" s="368">
        <v>-379059.18999999994</v>
      </c>
      <c r="O76" s="368">
        <v>45249.858000000007</v>
      </c>
      <c r="P76" s="368">
        <v>10.507688680594441</v>
      </c>
      <c r="R76" s="368">
        <v>69906.402000000002</v>
      </c>
      <c r="S76" s="368">
        <v>12.09930553176013</v>
      </c>
    </row>
    <row r="77" spans="1:27">
      <c r="C77" s="356" t="s">
        <v>107</v>
      </c>
      <c r="E77" s="368">
        <v>195780.80099999998</v>
      </c>
      <c r="G77" s="368">
        <v>216349.29300000001</v>
      </c>
      <c r="I77" s="368">
        <v>227043.21000000002</v>
      </c>
      <c r="K77" s="368">
        <v>225651.91</v>
      </c>
      <c r="M77" s="368">
        <v>226488.22</v>
      </c>
      <c r="O77" s="368">
        <v>-20568.491999999998</v>
      </c>
      <c r="P77" s="368">
        <v>-6.3627167749480851</v>
      </c>
      <c r="R77" s="368">
        <v>-30707.419000000009</v>
      </c>
      <c r="S77" s="368">
        <v>-15.688458035403563</v>
      </c>
    </row>
    <row r="78" spans="1:27">
      <c r="C78" s="150" t="s">
        <v>66</v>
      </c>
      <c r="E78" s="368">
        <v>-113371.98699999996</v>
      </c>
      <c r="G78" s="368">
        <v>-138053.35299999994</v>
      </c>
      <c r="I78" s="368">
        <v>-164230.82200000004</v>
      </c>
      <c r="K78" s="368">
        <v>-161056.52000000002</v>
      </c>
      <c r="M78" s="368">
        <v>-152570.96999999997</v>
      </c>
      <c r="O78" s="368">
        <v>24681.36599999998</v>
      </c>
      <c r="P78" s="368">
        <v>11.38304785680263</v>
      </c>
      <c r="R78" s="368">
        <v>39198.983000000007</v>
      </c>
      <c r="S78" s="368">
        <v>15.473146707421826</v>
      </c>
      <c r="V78" s="368"/>
      <c r="W78" s="357"/>
      <c r="X78" s="357"/>
      <c r="Y78" s="357"/>
      <c r="Z78" s="357"/>
      <c r="AA78" s="357"/>
    </row>
    <row r="79" spans="1:27">
      <c r="C79" s="356" t="s">
        <v>108</v>
      </c>
      <c r="E79" s="368">
        <v>830.34499999999935</v>
      </c>
      <c r="G79" s="368">
        <v>1712.5560000000005</v>
      </c>
      <c r="I79" s="368">
        <v>601.54399999999987</v>
      </c>
      <c r="K79" s="368">
        <v>-956.82999999999993</v>
      </c>
      <c r="M79" s="368">
        <v>1684.5900000000001</v>
      </c>
      <c r="O79" s="368">
        <v>-882.21100000000115</v>
      </c>
      <c r="P79" s="368">
        <v>-57.268016461658021</v>
      </c>
      <c r="R79" s="368">
        <v>-854.2450000000008</v>
      </c>
      <c r="S79" s="368">
        <v>-116.83343446956711</v>
      </c>
      <c r="V79" s="368"/>
      <c r="W79" s="357"/>
      <c r="X79" s="357"/>
      <c r="Y79" s="357"/>
      <c r="Z79" s="357"/>
      <c r="AA79" s="357"/>
    </row>
    <row r="80" spans="1:27">
      <c r="C80" s="356" t="s">
        <v>67</v>
      </c>
      <c r="E80" s="368">
        <v>-1333.5589999999993</v>
      </c>
      <c r="G80" s="368">
        <v>-3999.0180000000037</v>
      </c>
      <c r="I80" s="368">
        <v>150.93900000000212</v>
      </c>
      <c r="K80" s="368">
        <v>-5237.260000000002</v>
      </c>
      <c r="M80" s="368">
        <v>4835.9500000000007</v>
      </c>
      <c r="O80" s="368">
        <v>2665.4590000000044</v>
      </c>
      <c r="P80" s="368">
        <v>28.757482079370757</v>
      </c>
      <c r="R80" s="368">
        <v>-6169.509</v>
      </c>
      <c r="S80" s="368">
        <v>-46.106911440554619</v>
      </c>
      <c r="V80" s="368"/>
      <c r="W80" s="357"/>
      <c r="X80" s="357"/>
      <c r="Y80" s="357"/>
      <c r="Z80" s="357"/>
      <c r="AA80" s="357"/>
    </row>
    <row r="81" spans="3:27">
      <c r="C81" s="356" t="s">
        <v>68</v>
      </c>
      <c r="E81" s="368">
        <v>-29979.789000000019</v>
      </c>
      <c r="G81" s="368">
        <v>-22821.313000000009</v>
      </c>
      <c r="I81" s="368">
        <v>-28907.199999999997</v>
      </c>
      <c r="K81" s="368">
        <v>-18821.990000000005</v>
      </c>
      <c r="M81" s="368">
        <v>-5816.6100000000006</v>
      </c>
      <c r="O81" s="368">
        <v>-7158.4760000000097</v>
      </c>
      <c r="P81" s="368">
        <v>-8.884887065429826</v>
      </c>
      <c r="R81" s="368">
        <v>-24163.179000000018</v>
      </c>
      <c r="S81" s="368">
        <v>-36.438709359484669</v>
      </c>
      <c r="V81" s="368"/>
      <c r="W81" s="357"/>
      <c r="X81" s="357"/>
      <c r="Y81" s="357"/>
      <c r="Z81" s="357"/>
      <c r="AA81" s="357"/>
    </row>
    <row r="82" spans="3:27">
      <c r="C82" s="356" t="s">
        <v>69</v>
      </c>
      <c r="E82" s="368">
        <v>6006.8210000000136</v>
      </c>
      <c r="G82" s="368">
        <v>28611.606999999982</v>
      </c>
      <c r="I82" s="368">
        <v>179876.05499999999</v>
      </c>
      <c r="K82" s="368">
        <v>16930.349999999999</v>
      </c>
      <c r="M82" s="368">
        <v>-4962.92</v>
      </c>
      <c r="O82" s="368">
        <v>-22604.785999999967</v>
      </c>
      <c r="P82" s="368">
        <v>122.71519187482983</v>
      </c>
      <c r="R82" s="368">
        <v>10969.741000000013</v>
      </c>
      <c r="S82" s="368">
        <v>-1724.4805896317648</v>
      </c>
      <c r="V82" s="368"/>
      <c r="W82" s="357"/>
      <c r="X82" s="357"/>
      <c r="Y82" s="357"/>
      <c r="Z82" s="357"/>
      <c r="AA82" s="357"/>
    </row>
    <row r="83" spans="3:27">
      <c r="C83" s="356" t="s">
        <v>109</v>
      </c>
      <c r="E83" s="368">
        <v>292.78700000000003</v>
      </c>
      <c r="G83" s="368">
        <v>206.21099999999979</v>
      </c>
      <c r="I83" s="368">
        <v>205.69500000000005</v>
      </c>
      <c r="K83" s="368">
        <v>-977.91</v>
      </c>
      <c r="M83" s="368">
        <v>1178.24</v>
      </c>
      <c r="O83" s="368">
        <v>86.576000000000249</v>
      </c>
      <c r="P83" s="368">
        <v>33.233959048847758</v>
      </c>
      <c r="R83" s="368">
        <v>-885.45299999999997</v>
      </c>
      <c r="S83" s="368">
        <v>-55.341686851968696</v>
      </c>
      <c r="V83" s="368"/>
      <c r="W83" s="357"/>
      <c r="X83" s="357"/>
      <c r="Y83" s="357"/>
      <c r="Z83" s="357"/>
      <c r="AA83" s="357"/>
    </row>
    <row r="84" spans="3:27">
      <c r="C84" s="356" t="s">
        <v>70</v>
      </c>
      <c r="E84" s="368">
        <v>-16865.393</v>
      </c>
      <c r="G84" s="368">
        <v>-11107.850999999999</v>
      </c>
      <c r="I84" s="368">
        <v>-13144.418000000001</v>
      </c>
      <c r="K84" s="368">
        <v>-1916.9699999999993</v>
      </c>
      <c r="M84" s="368">
        <v>-3860.01</v>
      </c>
      <c r="O84" s="368">
        <v>-5757.5419999999995</v>
      </c>
      <c r="P84" s="368">
        <v>191.57619913892572</v>
      </c>
      <c r="R84" s="368">
        <v>-13005.382999999998</v>
      </c>
      <c r="S84" s="368">
        <v>341.58239141595095</v>
      </c>
      <c r="V84" s="368"/>
      <c r="W84" s="357"/>
      <c r="X84" s="357"/>
      <c r="Y84" s="357"/>
      <c r="Z84" s="357"/>
      <c r="AA84" s="357"/>
    </row>
    <row r="85" spans="3:27">
      <c r="C85" s="236" t="s">
        <v>129</v>
      </c>
      <c r="E85" s="368">
        <v>3945.4859999999999</v>
      </c>
      <c r="G85" s="368">
        <v>8078.2509999999993</v>
      </c>
      <c r="I85" s="368">
        <v>2815.2140000000013</v>
      </c>
      <c r="K85" s="368">
        <v>4716.4099999999989</v>
      </c>
      <c r="M85" s="368">
        <v>4510.6400000000003</v>
      </c>
      <c r="O85" s="368">
        <v>-4132.7649999999994</v>
      </c>
      <c r="P85" s="368">
        <v>-26.578064727061246</v>
      </c>
      <c r="R85" s="368">
        <v>-565.15400000000022</v>
      </c>
      <c r="S85" s="368">
        <v>-1195.8779178293862</v>
      </c>
      <c r="V85" s="368"/>
      <c r="W85" s="357"/>
      <c r="X85" s="357"/>
      <c r="Y85" s="357"/>
      <c r="Z85" s="357"/>
      <c r="AA85" s="357"/>
    </row>
    <row r="86" spans="3:27">
      <c r="C86" s="150" t="s">
        <v>71</v>
      </c>
      <c r="E86" s="368">
        <v>-154420.77500000008</v>
      </c>
      <c r="G86" s="368">
        <v>-145451.1610000002</v>
      </c>
      <c r="I86" s="368">
        <v>-25448.206999999937</v>
      </c>
      <c r="K86" s="368">
        <v>-172037.13</v>
      </c>
      <c r="M86" s="368">
        <v>-159511.72999999998</v>
      </c>
      <c r="O86" s="368">
        <v>-8969.613999999885</v>
      </c>
      <c r="P86" s="368">
        <v>8.9355418355641092E-3</v>
      </c>
      <c r="R86" s="368">
        <v>5090.9549999998999</v>
      </c>
      <c r="S86" s="368">
        <v>1.2051986343974641</v>
      </c>
      <c r="V86" s="368"/>
      <c r="W86" s="357"/>
      <c r="X86" s="357"/>
      <c r="Y86" s="357"/>
      <c r="Z86" s="357"/>
      <c r="AA86" s="357"/>
    </row>
    <row r="87" spans="3:27">
      <c r="C87" s="356" t="s">
        <v>112</v>
      </c>
      <c r="E87" s="368">
        <v>33125.775999999983</v>
      </c>
      <c r="G87" s="368">
        <v>37288.934000000037</v>
      </c>
      <c r="I87" s="368">
        <v>40117.023999999947</v>
      </c>
      <c r="K87" s="368">
        <v>37864.040000000037</v>
      </c>
      <c r="M87" s="368">
        <v>23993.359999999986</v>
      </c>
      <c r="O87" s="368">
        <v>-4163.158000000054</v>
      </c>
      <c r="P87" s="368">
        <v>2.5983640948644693</v>
      </c>
      <c r="R87" s="368">
        <v>9132.4159999999974</v>
      </c>
      <c r="S87" s="368">
        <v>-5.9200776799393395</v>
      </c>
      <c r="V87" s="368"/>
      <c r="W87" s="357"/>
      <c r="X87" s="357"/>
      <c r="Y87" s="357"/>
      <c r="Z87" s="357"/>
      <c r="AA87" s="357"/>
    </row>
    <row r="88" spans="3:27">
      <c r="C88" s="236" t="s">
        <v>131</v>
      </c>
      <c r="E88" s="368">
        <v>20562.167999999991</v>
      </c>
      <c r="G88" s="368">
        <v>26850.104999999981</v>
      </c>
      <c r="I88" s="368">
        <v>21553.991000000009</v>
      </c>
      <c r="K88" s="368">
        <v>27832.53</v>
      </c>
      <c r="M88" s="368">
        <v>14445.380000000005</v>
      </c>
      <c r="O88" s="368">
        <v>-6287.9369999999908</v>
      </c>
      <c r="P88" s="368">
        <v>6.4843847121974889</v>
      </c>
      <c r="R88" s="368">
        <v>6116.7879999999859</v>
      </c>
      <c r="S88" s="368">
        <v>-6.2480167493434324</v>
      </c>
      <c r="V88" s="368"/>
      <c r="W88" s="357"/>
      <c r="X88" s="357"/>
      <c r="Y88" s="357"/>
      <c r="Z88" s="357"/>
      <c r="AA88" s="357"/>
    </row>
    <row r="89" spans="3:27">
      <c r="C89" s="236" t="s">
        <v>113</v>
      </c>
      <c r="E89" s="368">
        <v>12563.597999999998</v>
      </c>
      <c r="G89" s="368">
        <v>10438.828999999998</v>
      </c>
      <c r="I89" s="368">
        <v>18564.023000000016</v>
      </c>
      <c r="K89" s="368">
        <v>10030.510000000002</v>
      </c>
      <c r="M89" s="368">
        <v>9547.989999999998</v>
      </c>
      <c r="O89" s="368">
        <v>2124.7690000000002</v>
      </c>
      <c r="P89" s="368">
        <v>-4.2353996338710616</v>
      </c>
      <c r="R89" s="368">
        <v>3015.6080000000002</v>
      </c>
      <c r="S89" s="368">
        <v>-5.341935756242977</v>
      </c>
      <c r="V89" s="368"/>
      <c r="W89" s="357"/>
      <c r="X89" s="357"/>
      <c r="Y89" s="357"/>
      <c r="Z89" s="357"/>
      <c r="AA89" s="357"/>
    </row>
    <row r="90" spans="3:27">
      <c r="C90" s="356" t="s">
        <v>130</v>
      </c>
      <c r="E90" s="368">
        <v>3069.247000000003</v>
      </c>
      <c r="G90" s="368">
        <v>5437.9970000000067</v>
      </c>
      <c r="I90" s="368">
        <v>6297.9379999999983</v>
      </c>
      <c r="K90" s="368">
        <v>5708.23</v>
      </c>
      <c r="M90" s="368">
        <v>5042.66</v>
      </c>
      <c r="O90" s="368">
        <v>-2368.7500000000036</v>
      </c>
      <c r="P90" s="368">
        <v>12.725471498174123</v>
      </c>
      <c r="R90" s="368">
        <v>-1973.4129999999968</v>
      </c>
      <c r="S90" s="368">
        <v>14.381168432080216</v>
      </c>
      <c r="V90" s="368"/>
      <c r="W90" s="357"/>
      <c r="X90" s="357"/>
      <c r="Y90" s="357"/>
      <c r="Z90" s="357"/>
      <c r="AA90" s="357"/>
    </row>
    <row r="91" spans="3:27">
      <c r="C91" s="150" t="s">
        <v>241</v>
      </c>
      <c r="E91" s="368">
        <v>-118225.75200000001</v>
      </c>
      <c r="G91" s="368">
        <v>-102724.23000000004</v>
      </c>
      <c r="I91" s="368">
        <v>20966.755000000063</v>
      </c>
      <c r="K91" s="368">
        <v>-128464.86000000002</v>
      </c>
      <c r="M91" s="368">
        <v>-130475.70999999999</v>
      </c>
      <c r="O91" s="368">
        <v>-15501.521999999968</v>
      </c>
      <c r="P91" s="368">
        <v>1.1974963409591588</v>
      </c>
      <c r="R91" s="368">
        <v>12249.957999999984</v>
      </c>
      <c r="S91" s="368">
        <v>3.1577282176022958</v>
      </c>
      <c r="V91" s="368"/>
      <c r="W91" s="357"/>
      <c r="X91" s="357"/>
      <c r="Y91" s="357"/>
      <c r="Z91" s="357"/>
      <c r="AA91" s="357"/>
    </row>
    <row r="92" spans="3:27">
      <c r="C92" s="358" t="s">
        <v>111</v>
      </c>
      <c r="E92" s="368">
        <v>10367.491000000002</v>
      </c>
      <c r="G92" s="368">
        <v>7620.6740000000136</v>
      </c>
      <c r="I92" s="368">
        <v>58176.283999999985</v>
      </c>
      <c r="K92" s="368">
        <v>56211.21</v>
      </c>
      <c r="M92" s="368">
        <v>53169.62</v>
      </c>
      <c r="O92" s="368">
        <v>2746.8169999999882</v>
      </c>
      <c r="P92" s="368">
        <v>244.78638696456483</v>
      </c>
      <c r="R92" s="368">
        <v>-42802.129000000001</v>
      </c>
      <c r="S92" s="368">
        <v>-182.04591419302804</v>
      </c>
      <c r="V92" s="368"/>
      <c r="W92" s="357"/>
      <c r="X92" s="357"/>
      <c r="Y92" s="357"/>
      <c r="Z92" s="357"/>
      <c r="AA92" s="357"/>
    </row>
    <row r="93" spans="3:27">
      <c r="C93" s="358" t="s">
        <v>239</v>
      </c>
      <c r="E93" s="368">
        <v>-26911.741999999991</v>
      </c>
      <c r="G93" s="368">
        <v>19533.83600000001</v>
      </c>
      <c r="I93" s="368">
        <v>-101872.79700000001</v>
      </c>
      <c r="K93" s="368">
        <v>-18066.199999999997</v>
      </c>
      <c r="M93" s="368">
        <v>-22887.940000000002</v>
      </c>
      <c r="O93" s="368">
        <v>-46445.578000000001</v>
      </c>
      <c r="P93" s="368">
        <v>112.82520948148647</v>
      </c>
      <c r="R93" s="368">
        <v>-4023.8019999999888</v>
      </c>
      <c r="S93" s="368">
        <v>13.560939178087139</v>
      </c>
      <c r="V93" s="368"/>
      <c r="W93" s="357"/>
      <c r="X93" s="357"/>
      <c r="Y93" s="357"/>
      <c r="Z93" s="357"/>
      <c r="AA93" s="357"/>
    </row>
    <row r="94" spans="3:27">
      <c r="C94" s="150" t="s">
        <v>72</v>
      </c>
      <c r="E94" s="368">
        <v>-134770.003</v>
      </c>
      <c r="G94" s="368">
        <v>-75569.719999999958</v>
      </c>
      <c r="I94" s="368">
        <v>-22729.758000000016</v>
      </c>
      <c r="K94" s="368">
        <v>-90319.85</v>
      </c>
      <c r="M94" s="368">
        <v>-100194.03</v>
      </c>
      <c r="O94" s="368">
        <v>-59200.283000000039</v>
      </c>
      <c r="P94" s="368">
        <v>-123.79815000944836</v>
      </c>
      <c r="R94" s="368">
        <v>-34575.972999999998</v>
      </c>
      <c r="S94" s="368">
        <v>-104.77710775190604</v>
      </c>
      <c r="V94" s="368"/>
      <c r="W94" s="357"/>
      <c r="X94" s="357"/>
      <c r="Y94" s="357"/>
      <c r="Z94" s="357"/>
      <c r="AA94" s="357"/>
    </row>
    <row r="95" spans="3:27">
      <c r="C95" s="356" t="s">
        <v>174</v>
      </c>
      <c r="E95" s="368">
        <v>0</v>
      </c>
      <c r="G95" s="368">
        <v>0</v>
      </c>
      <c r="I95" s="368">
        <v>0</v>
      </c>
      <c r="K95" s="368">
        <v>0</v>
      </c>
      <c r="M95" s="368">
        <v>0</v>
      </c>
      <c r="O95" s="368">
        <v>0</v>
      </c>
      <c r="P95" s="368">
        <v>0</v>
      </c>
      <c r="R95" s="368">
        <v>0</v>
      </c>
      <c r="S95" s="368">
        <v>0</v>
      </c>
      <c r="V95" s="368"/>
      <c r="W95" s="357"/>
      <c r="X95" s="357"/>
      <c r="Y95" s="357"/>
      <c r="Z95" s="357"/>
      <c r="AA95" s="357"/>
    </row>
    <row r="96" spans="3:27">
      <c r="C96" s="356" t="s">
        <v>238</v>
      </c>
      <c r="E96" s="368">
        <v>-5484.4319999999971</v>
      </c>
      <c r="G96" s="368">
        <v>-29614.328999999998</v>
      </c>
      <c r="I96" s="368">
        <v>-33373.442999999999</v>
      </c>
      <c r="K96" s="368">
        <v>-393.12000000000012</v>
      </c>
      <c r="M96" s="368">
        <v>-3694.17</v>
      </c>
      <c r="O96" s="368">
        <v>24129.897000000001</v>
      </c>
      <c r="P96" s="368">
        <v>84.561947038726132</v>
      </c>
      <c r="R96" s="368">
        <v>-1790.2619999999965</v>
      </c>
      <c r="S96" s="368">
        <v>256.88974218945043</v>
      </c>
      <c r="V96" s="368"/>
      <c r="W96" s="357"/>
      <c r="X96" s="357"/>
      <c r="Y96" s="357"/>
      <c r="Z96" s="357"/>
      <c r="AA96" s="357"/>
    </row>
    <row r="97" spans="3:27">
      <c r="C97" s="356" t="s">
        <v>114</v>
      </c>
      <c r="E97" s="368">
        <v>1816.5169999999994</v>
      </c>
      <c r="G97" s="368">
        <v>4548.4579999999987</v>
      </c>
      <c r="I97" s="368">
        <v>-11162.938999999998</v>
      </c>
      <c r="K97" s="368">
        <v>-6088.58</v>
      </c>
      <c r="M97" s="368">
        <v>-3060.76</v>
      </c>
      <c r="O97" s="368">
        <v>-2731.9409999999993</v>
      </c>
      <c r="P97" s="368">
        <v>4.9439198648453475</v>
      </c>
      <c r="R97" s="368">
        <v>4877.2769999999991</v>
      </c>
      <c r="S97" s="368">
        <v>-99.155155455108542</v>
      </c>
      <c r="V97" s="368"/>
      <c r="W97" s="357"/>
      <c r="X97" s="357"/>
      <c r="Y97" s="357"/>
      <c r="Z97" s="357"/>
      <c r="AA97" s="357"/>
    </row>
    <row r="98" spans="3:27">
      <c r="C98" s="356" t="s">
        <v>110</v>
      </c>
      <c r="E98" s="368">
        <v>-2283.2570000000014</v>
      </c>
      <c r="G98" s="368">
        <v>4972.1310000000012</v>
      </c>
      <c r="I98" s="368">
        <v>-7392.9570000000022</v>
      </c>
      <c r="K98" s="368">
        <v>10907.2</v>
      </c>
      <c r="M98" s="368">
        <v>4886.13</v>
      </c>
      <c r="O98" s="368">
        <v>-7255.3880000000026</v>
      </c>
      <c r="P98" s="368">
        <v>139.55844802831086</v>
      </c>
      <c r="R98" s="368">
        <v>-7169.3870000000015</v>
      </c>
      <c r="S98" s="368">
        <v>86.251199162641797</v>
      </c>
      <c r="V98" s="368"/>
      <c r="W98" s="357"/>
      <c r="X98" s="357"/>
      <c r="Y98" s="357"/>
      <c r="Z98" s="357"/>
      <c r="AA98" s="357"/>
    </row>
    <row r="99" spans="3:27">
      <c r="C99" s="150" t="s">
        <v>73</v>
      </c>
      <c r="E99" s="368">
        <v>-140721.196</v>
      </c>
      <c r="G99" s="368">
        <v>-95663.748000000007</v>
      </c>
      <c r="I99" s="368">
        <v>-74659.127999999997</v>
      </c>
      <c r="K99" s="368">
        <v>-85894.33</v>
      </c>
      <c r="M99" s="368">
        <v>-102063.83</v>
      </c>
      <c r="O99" s="368">
        <v>-45057.447999999997</v>
      </c>
      <c r="P99" s="368">
        <v>-7750.0992115644267</v>
      </c>
      <c r="R99" s="368">
        <v>-38657.366000000002</v>
      </c>
      <c r="S99" s="368">
        <v>-522.76670993156506</v>
      </c>
      <c r="V99" s="368"/>
      <c r="W99" s="357"/>
      <c r="X99" s="357"/>
      <c r="Y99" s="357"/>
      <c r="Z99" s="357"/>
      <c r="AA99" s="357"/>
    </row>
    <row r="100" spans="3:27">
      <c r="C100" s="356" t="s">
        <v>74</v>
      </c>
      <c r="E100" s="368">
        <v>58992.887999999999</v>
      </c>
      <c r="G100" s="368">
        <v>11715.865000000002</v>
      </c>
      <c r="I100" s="368">
        <v>3803.9669999999987</v>
      </c>
      <c r="K100" s="368">
        <v>15754.09</v>
      </c>
      <c r="M100" s="368">
        <v>25772.05</v>
      </c>
      <c r="O100" s="368">
        <v>47277.023000000001</v>
      </c>
      <c r="P100" s="368">
        <v>-686.79284030400368</v>
      </c>
      <c r="R100" s="368">
        <v>33220.838000000003</v>
      </c>
      <c r="S100" s="368">
        <v>-93.097705751793129</v>
      </c>
      <c r="V100" s="368"/>
      <c r="W100" s="357"/>
      <c r="X100" s="357"/>
      <c r="Y100" s="357"/>
      <c r="Z100" s="357"/>
      <c r="AA100" s="357"/>
    </row>
    <row r="101" spans="3:27">
      <c r="C101" s="150" t="s">
        <v>75</v>
      </c>
      <c r="E101" s="368">
        <v>-81728.30799999999</v>
      </c>
      <c r="G101" s="368">
        <v>-83947.882999999987</v>
      </c>
      <c r="I101" s="368">
        <v>-70855.160999999993</v>
      </c>
      <c r="K101" s="368">
        <v>-70140.23</v>
      </c>
      <c r="M101" s="368">
        <v>-76291.911999999997</v>
      </c>
      <c r="O101" s="368">
        <v>2219.5749999999971</v>
      </c>
      <c r="P101" s="368">
        <v>-363.83360001739595</v>
      </c>
      <c r="R101" s="368">
        <v>-5436.3959999999988</v>
      </c>
      <c r="S101" s="368">
        <v>-16.930919674475696</v>
      </c>
      <c r="V101" s="368"/>
      <c r="W101" s="357"/>
      <c r="X101" s="357"/>
      <c r="Y101" s="357"/>
      <c r="Z101" s="357"/>
      <c r="AA101" s="357"/>
    </row>
  </sheetData>
  <mergeCells count="22">
    <mergeCell ref="O74:P74"/>
    <mergeCell ref="R74:S74"/>
    <mergeCell ref="E74:E75"/>
    <mergeCell ref="G74:G75"/>
    <mergeCell ref="I74:I75"/>
    <mergeCell ref="K74:K75"/>
    <mergeCell ref="M74:M75"/>
    <mergeCell ref="AA7:AA8"/>
    <mergeCell ref="O6:P6"/>
    <mergeCell ref="R6:S6"/>
    <mergeCell ref="E7:E8"/>
    <mergeCell ref="G7:G8"/>
    <mergeCell ref="I7:I8"/>
    <mergeCell ref="K7:K8"/>
    <mergeCell ref="M7:M8"/>
    <mergeCell ref="O7:P7"/>
    <mergeCell ref="R7:S7"/>
    <mergeCell ref="V7:V8"/>
    <mergeCell ref="W7:W8"/>
    <mergeCell ref="X7:X8"/>
    <mergeCell ref="Y7:Y8"/>
    <mergeCell ref="Z7:Z8"/>
  </mergeCells>
  <pageMargins left="0.2" right="0.2" top="0.17" bottom="0.15748031496062992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L139"/>
  <sheetViews>
    <sheetView showGridLines="0" topLeftCell="A3" zoomScaleNormal="100" workbookViewId="0">
      <selection activeCell="I23" sqref="I23"/>
    </sheetView>
  </sheetViews>
  <sheetFormatPr baseColWidth="10" defaultColWidth="11.44140625" defaultRowHeight="13.2"/>
  <cols>
    <col min="1" max="1" width="10.5546875" style="67" bestFit="1" customWidth="1"/>
    <col min="2" max="2" width="3.109375" style="67" customWidth="1"/>
    <col min="3" max="3" width="59.88671875" style="17" customWidth="1"/>
    <col min="4" max="4" width="1.88671875" style="17" customWidth="1"/>
    <col min="5" max="5" width="13.88671875" style="31" customWidth="1"/>
    <col min="6" max="6" width="1.88671875" style="17" customWidth="1"/>
    <col min="7" max="7" width="13.88671875" style="31" customWidth="1"/>
    <col min="8" max="8" width="1.88671875" style="17" customWidth="1"/>
    <col min="9" max="9" width="13.88671875" style="31" customWidth="1"/>
    <col min="10" max="10" width="1.88671875" style="17" customWidth="1"/>
    <col min="11" max="11" width="10.88671875" style="31" customWidth="1"/>
    <col min="12" max="12" width="7.88671875" style="31" customWidth="1"/>
    <col min="13" max="13" width="1.88671875" style="17" customWidth="1"/>
    <col min="14" max="14" width="10.88671875" style="31" customWidth="1"/>
    <col min="15" max="15" width="7.88671875" style="31" customWidth="1"/>
    <col min="16" max="16" width="8.109375" style="17" customWidth="1"/>
    <col min="17" max="17" width="6.109375" style="17" customWidth="1"/>
    <col min="18" max="18" width="6.88671875" style="17" customWidth="1"/>
    <col min="19" max="19" width="11.44140625" style="17"/>
    <col min="20" max="20" width="1.109375" style="17" customWidth="1"/>
    <col min="21" max="21" width="11.44140625" style="17"/>
    <col min="22" max="22" width="1.109375" style="17" customWidth="1"/>
    <col min="23" max="23" width="11.44140625" style="17"/>
    <col min="24" max="24" width="1.109375" style="17" customWidth="1"/>
    <col min="25" max="25" width="11.44140625" style="17"/>
    <col min="26" max="26" width="1.109375" style="17" customWidth="1"/>
    <col min="27" max="27" width="11.44140625" style="17"/>
    <col min="28" max="28" width="1.109375" style="17" customWidth="1"/>
    <col min="29" max="29" width="11.44140625" style="17"/>
    <col min="30" max="30" width="1.109375" style="17" customWidth="1"/>
    <col min="31" max="31" width="11.44140625" style="17"/>
    <col min="32" max="32" width="1.109375" style="17" customWidth="1"/>
    <col min="33" max="33" width="11.44140625" style="17"/>
    <col min="34" max="34" width="1.109375" style="17" customWidth="1"/>
    <col min="35" max="37" width="11.44140625" style="17"/>
    <col min="38" max="53" width="2.88671875" style="17" customWidth="1"/>
    <col min="54" max="54" width="4.5546875" style="17" bestFit="1" customWidth="1"/>
    <col min="55" max="55" width="4.88671875" style="17" customWidth="1"/>
    <col min="56" max="56" width="2.88671875" style="17" customWidth="1"/>
    <col min="57" max="57" width="1.88671875" style="17" customWidth="1"/>
    <col min="58" max="58" width="2.88671875" style="17" customWidth="1"/>
    <col min="59" max="59" width="1.88671875" style="17" customWidth="1"/>
    <col min="60" max="60" width="2.88671875" style="17" customWidth="1"/>
    <col min="61" max="61" width="1.88671875" style="17" customWidth="1"/>
    <col min="62" max="62" width="2.88671875" style="17" customWidth="1"/>
    <col min="63" max="63" width="1.109375" style="17" customWidth="1"/>
    <col min="64" max="64" width="2.88671875" style="17" customWidth="1"/>
    <col min="65" max="16384" width="11.44140625" style="17"/>
  </cols>
  <sheetData>
    <row r="1" spans="1:64" s="28" customFormat="1" ht="13.8">
      <c r="A1" s="66"/>
      <c r="B1" s="66"/>
      <c r="E1" s="91">
        <f>'Most significant figures'!E1</f>
        <v>0</v>
      </c>
      <c r="F1" s="92"/>
      <c r="G1" s="91">
        <f>DATE(YEAR(E1)-1,12,31)</f>
        <v>693962</v>
      </c>
      <c r="H1" s="92"/>
      <c r="I1" s="91">
        <f>DATE(YEAR(E1)-1,MONTH(E1)+1,1)-1</f>
        <v>693628</v>
      </c>
      <c r="K1" s="29"/>
      <c r="L1" s="29"/>
      <c r="N1" s="29"/>
      <c r="O1" s="29"/>
      <c r="S1" s="4" t="e">
        <f>'[1]Datos significativos'!#REF!</f>
        <v>#REF!</v>
      </c>
      <c r="T1" s="4"/>
      <c r="U1" s="4" t="e">
        <f>DATE(YEAR(S1),MONTH(S1)-2,1)-1</f>
        <v>#REF!</v>
      </c>
      <c r="V1" s="4"/>
      <c r="W1" s="4" t="e">
        <f>DATE(YEAR(U1),MONTH(U1)-2,1)-1</f>
        <v>#REF!</v>
      </c>
      <c r="X1" s="4"/>
      <c r="Y1" s="4" t="e">
        <f>DATE(YEAR(W1),MONTH(W1)-2,1)-1</f>
        <v>#REF!</v>
      </c>
      <c r="Z1" s="4"/>
      <c r="AA1" s="4" t="e">
        <f>DATE(YEAR(Y1),MONTH(Y1)-2,1)-1</f>
        <v>#REF!</v>
      </c>
      <c r="AB1" s="4"/>
      <c r="AC1" s="4" t="e">
        <f>DATE(YEAR(AA1),MONTH(AA1)-2,1)-1</f>
        <v>#REF!</v>
      </c>
      <c r="AD1" s="4"/>
      <c r="AE1" s="4" t="e">
        <f t="shared" ref="AE1" si="0">DATE(YEAR(AC1),MONTH(AC1)-2,1)-1</f>
        <v>#REF!</v>
      </c>
      <c r="AF1" s="4"/>
      <c r="AG1" s="4" t="e">
        <f>DATE(YEAR(AE1),MONTH(AE1)-2,1)-1</f>
        <v>#REF!</v>
      </c>
      <c r="AH1" s="4"/>
      <c r="AI1" s="4" t="e">
        <f t="shared" ref="AI1" si="1">DATE(YEAR(AG1),MONTH(AG1)-2,1)-1</f>
        <v>#REF!</v>
      </c>
      <c r="AJ1"/>
      <c r="AK1"/>
    </row>
    <row r="2" spans="1:64">
      <c r="B2" s="30"/>
    </row>
    <row r="3" spans="1:64" s="33" customFormat="1" ht="66" customHeight="1">
      <c r="A3" s="68"/>
      <c r="B3" s="68"/>
      <c r="C3" s="32"/>
      <c r="E3" s="34"/>
      <c r="G3" s="34"/>
      <c r="I3" s="34"/>
      <c r="K3" s="34"/>
      <c r="L3" s="35"/>
      <c r="N3" s="34"/>
      <c r="O3" s="35"/>
    </row>
    <row r="4" spans="1:64" s="21" customFormat="1">
      <c r="A4" s="68"/>
      <c r="B4" s="68"/>
      <c r="E4" s="36"/>
      <c r="G4" s="36"/>
      <c r="I4" s="36"/>
      <c r="K4" s="36"/>
      <c r="L4" s="36"/>
      <c r="N4" s="36"/>
      <c r="O4" s="36"/>
    </row>
    <row r="5" spans="1:64" s="16" customFormat="1" ht="25.2">
      <c r="A5" s="95" t="s">
        <v>161</v>
      </c>
      <c r="B5" s="37"/>
      <c r="C5" s="38" t="s">
        <v>255</v>
      </c>
      <c r="D5" s="39"/>
      <c r="E5" s="40"/>
      <c r="F5" s="41"/>
      <c r="G5" s="42"/>
      <c r="H5" s="42"/>
      <c r="I5" s="42"/>
      <c r="J5" s="42"/>
      <c r="K5" s="42"/>
      <c r="L5" s="42"/>
      <c r="M5" s="42"/>
    </row>
    <row r="6" spans="1:64" s="16" customFormat="1" ht="16.5" customHeight="1">
      <c r="A6" s="69" t="s">
        <v>162</v>
      </c>
      <c r="B6" s="37"/>
      <c r="C6" s="43" t="s">
        <v>37</v>
      </c>
      <c r="D6" s="39"/>
      <c r="E6" s="40"/>
      <c r="F6" s="40"/>
      <c r="G6" s="40"/>
      <c r="H6" s="40"/>
      <c r="I6" s="40"/>
      <c r="J6" s="40"/>
      <c r="K6" s="440"/>
      <c r="L6" s="440"/>
      <c r="M6" s="440"/>
    </row>
    <row r="7" spans="1:64" s="47" customFormat="1" ht="15" customHeight="1">
      <c r="A7" s="69" t="s">
        <v>163</v>
      </c>
      <c r="B7" s="44"/>
      <c r="C7" s="45"/>
      <c r="D7" s="46"/>
      <c r="E7" s="435">
        <f>E1</f>
        <v>0</v>
      </c>
      <c r="F7" s="46"/>
      <c r="G7" s="435">
        <f>G1</f>
        <v>693962</v>
      </c>
      <c r="H7" s="46"/>
      <c r="I7" s="435">
        <f>I1</f>
        <v>693628</v>
      </c>
      <c r="J7" s="46"/>
      <c r="K7" s="439" t="s">
        <v>52</v>
      </c>
      <c r="L7" s="439"/>
      <c r="M7" s="5"/>
      <c r="N7" s="439" t="s">
        <v>53</v>
      </c>
      <c r="O7" s="439"/>
      <c r="S7" s="435" t="e">
        <f>S1</f>
        <v>#REF!</v>
      </c>
      <c r="U7" s="435" t="e">
        <f>U1</f>
        <v>#REF!</v>
      </c>
      <c r="W7" s="435" t="e">
        <f>W1</f>
        <v>#REF!</v>
      </c>
      <c r="Y7" s="435" t="e">
        <f>Y1</f>
        <v>#REF!</v>
      </c>
      <c r="AA7" s="435" t="e">
        <f>AA1</f>
        <v>#REF!</v>
      </c>
      <c r="AC7" s="435" t="e">
        <f>AC1</f>
        <v>#REF!</v>
      </c>
      <c r="AE7" s="435" t="e">
        <f>AE1</f>
        <v>#REF!</v>
      </c>
      <c r="AG7" s="435" t="e">
        <f>AG1</f>
        <v>#REF!</v>
      </c>
      <c r="AI7" s="435" t="e">
        <f>AI1</f>
        <v>#REF!</v>
      </c>
    </row>
    <row r="8" spans="1:64" s="47" customFormat="1" ht="15" customHeight="1">
      <c r="A8" s="44"/>
      <c r="B8" s="44"/>
      <c r="C8" s="48"/>
      <c r="D8" s="46"/>
      <c r="E8" s="436"/>
      <c r="F8" s="46" t="s">
        <v>3</v>
      </c>
      <c r="G8" s="436"/>
      <c r="H8" s="46"/>
      <c r="I8" s="436"/>
      <c r="J8" s="46"/>
      <c r="K8" s="120" t="s">
        <v>8</v>
      </c>
      <c r="L8" s="121" t="s">
        <v>4</v>
      </c>
      <c r="M8" s="5"/>
      <c r="N8" s="120" t="s">
        <v>8</v>
      </c>
      <c r="O8" s="122" t="s">
        <v>4</v>
      </c>
      <c r="S8" s="436"/>
      <c r="U8" s="436"/>
      <c r="W8" s="436"/>
      <c r="Y8" s="436"/>
      <c r="AA8" s="436"/>
      <c r="AC8" s="436"/>
      <c r="AE8" s="436"/>
      <c r="AG8" s="436"/>
      <c r="AI8" s="436"/>
    </row>
    <row r="9" spans="1:64" ht="8.1" customHeight="1">
      <c r="E9" s="17"/>
      <c r="G9" s="17"/>
      <c r="I9" s="17"/>
      <c r="K9" s="17"/>
      <c r="L9" s="17"/>
      <c r="N9" s="17"/>
      <c r="O9" s="17"/>
    </row>
    <row r="10" spans="1:64" s="49" customFormat="1" ht="14.4">
      <c r="A10" s="96" t="s">
        <v>172</v>
      </c>
      <c r="B10" s="97"/>
      <c r="C10" s="13" t="s">
        <v>225</v>
      </c>
      <c r="D10" s="98"/>
      <c r="E10" s="14" t="e">
        <v>#N/A</v>
      </c>
      <c r="F10" s="99"/>
      <c r="G10" s="14" t="e">
        <v>#N/A</v>
      </c>
      <c r="H10" s="99"/>
      <c r="I10" s="14" t="e">
        <v>#N/A</v>
      </c>
      <c r="J10" s="99"/>
      <c r="K10" s="14" t="e">
        <f t="shared" ref="K10:K12" si="2">$E10-I10</f>
        <v>#N/A</v>
      </c>
      <c r="L10" s="100" t="e">
        <f t="shared" ref="L10:L12" si="3">IF(I10=0,1,E10/I10-1)</f>
        <v>#N/A</v>
      </c>
      <c r="M10" s="101"/>
      <c r="N10" s="14" t="e">
        <f t="shared" ref="N10:N12" si="4">$E10-G10</f>
        <v>#N/A</v>
      </c>
      <c r="O10" s="100" t="e">
        <f t="shared" ref="O10:O12" si="5">IF(G10=0,1,E10/G10-1)</f>
        <v>#N/A</v>
      </c>
      <c r="S10" s="14" t="e">
        <f>HLOOKUP(S$1,#REF!,ROWS(S$1:S10),FALSE)</f>
        <v>#REF!</v>
      </c>
      <c r="U10" s="14" t="e">
        <f>HLOOKUP(U$1,#REF!,ROWS(U$1:U10),FALSE)</f>
        <v>#REF!</v>
      </c>
      <c r="W10" s="14" t="e">
        <f>HLOOKUP(W$1,#REF!,ROWS(W$1:W10),FALSE)</f>
        <v>#REF!</v>
      </c>
      <c r="Y10" s="14" t="e">
        <f>HLOOKUP(Y$1,#REF!,ROWS(Y$1:Y10),FALSE)</f>
        <v>#REF!</v>
      </c>
      <c r="AA10" s="14" t="e">
        <f>HLOOKUP(AA$1,#REF!,ROWS(AA$1:AA10),FALSE)</f>
        <v>#REF!</v>
      </c>
      <c r="AC10" s="14" t="e">
        <f>HLOOKUP(AC$1,#REF!,ROWS(AC$1:AC10),FALSE)</f>
        <v>#REF!</v>
      </c>
      <c r="AE10" s="14" t="e">
        <f>HLOOKUP(AE$1,#REF!,ROWS(AE$1:AE10),FALSE)</f>
        <v>#REF!</v>
      </c>
      <c r="AG10" s="14" t="e">
        <f>HLOOKUP(AG$1,#REF!,ROWS(AG$1:AG10),FALSE)</f>
        <v>#REF!</v>
      </c>
      <c r="AI10" s="14" t="e">
        <f>HLOOKUP(AI$1,#REF!,ROWS(AI$1:AI10),FALSE)</f>
        <v>#REF!</v>
      </c>
      <c r="AL10" s="24" t="e">
        <f>S10-#REF!</f>
        <v>#REF!</v>
      </c>
      <c r="AM10" s="24"/>
      <c r="AN10" s="24" t="e">
        <f>U10-#REF!</f>
        <v>#REF!</v>
      </c>
      <c r="AP10" s="24" t="e">
        <f>W10-#REF!</f>
        <v>#REF!</v>
      </c>
      <c r="AR10" s="24" t="e">
        <f>Y10-#REF!</f>
        <v>#REF!</v>
      </c>
      <c r="AT10" s="24" t="e">
        <f>AA10-#REF!</f>
        <v>#REF!</v>
      </c>
      <c r="AV10" s="24" t="e">
        <f>AC10-#REF!</f>
        <v>#REF!</v>
      </c>
      <c r="AX10" s="24" t="e">
        <f>AE10-#REF!</f>
        <v>#REF!</v>
      </c>
      <c r="AZ10" s="24" t="e">
        <f>AG10-#REF!</f>
        <v>#REF!</v>
      </c>
      <c r="BB10" s="24" t="e">
        <f>AI10-#REF!</f>
        <v>#REF!</v>
      </c>
      <c r="BD10" s="24" t="e">
        <f>E10-#REF!</f>
        <v>#N/A</v>
      </c>
      <c r="BF10" s="24" t="e">
        <f>G10-#REF!</f>
        <v>#N/A</v>
      </c>
      <c r="BH10" s="24" t="e">
        <f>I10-#REF!</f>
        <v>#N/A</v>
      </c>
      <c r="BJ10" s="24" t="e">
        <f>K10-#REF!</f>
        <v>#N/A</v>
      </c>
      <c r="BL10" s="24" t="e">
        <f>N10-#REF!</f>
        <v>#N/A</v>
      </c>
    </row>
    <row r="11" spans="1:64" s="49" customFormat="1" ht="15" customHeight="1">
      <c r="A11" s="117" t="s">
        <v>247</v>
      </c>
      <c r="B11" s="97"/>
      <c r="C11" s="13" t="s">
        <v>253</v>
      </c>
      <c r="D11" s="98"/>
      <c r="E11" s="14" t="e">
        <f>VLOOKUP($A11,[2]Negocio!$R$3:$XFD$1000061,HLOOKUP(E$1,[2]Negocio!$S$1:$XFD$2,2,FALSE),FALSE)*-1</f>
        <v>#N/A</v>
      </c>
      <c r="F11" s="99"/>
      <c r="G11" s="14" t="e">
        <f>VLOOKUP($A11,[2]Negocio!$R$3:$XFD$1000061,HLOOKUP(G$1,[2]Negocio!$S$1:$XFD$2,2,FALSE),FALSE)*-1</f>
        <v>#N/A</v>
      </c>
      <c r="H11" s="99"/>
      <c r="I11" s="14" t="e">
        <f>VLOOKUP($A11,[2]Negocio!$R$3:$XFD$1000061,HLOOKUP(I$1,[2]Negocio!$S$1:$XFD$2,2,FALSE),FALSE)*-1</f>
        <v>#N/A</v>
      </c>
      <c r="J11" s="99"/>
      <c r="K11" s="14" t="e">
        <f t="shared" si="2"/>
        <v>#N/A</v>
      </c>
      <c r="L11" s="100" t="e">
        <f t="shared" si="3"/>
        <v>#N/A</v>
      </c>
      <c r="M11" s="101"/>
      <c r="N11" s="14" t="e">
        <f t="shared" si="4"/>
        <v>#N/A</v>
      </c>
      <c r="O11" s="100" t="e">
        <f t="shared" si="5"/>
        <v>#N/A</v>
      </c>
      <c r="S11" s="14" t="e">
        <f>HLOOKUP(S$1,#REF!,ROWS(S$1:S11),FALSE)</f>
        <v>#REF!</v>
      </c>
      <c r="U11" s="14" t="e">
        <f>HLOOKUP(U$1,#REF!,ROWS(U$1:U11),FALSE)</f>
        <v>#REF!</v>
      </c>
      <c r="W11" s="14" t="e">
        <f>HLOOKUP(W$1,#REF!,ROWS(W$1:W11),FALSE)</f>
        <v>#REF!</v>
      </c>
      <c r="Y11" s="14" t="e">
        <f>HLOOKUP(Y$1,#REF!,ROWS(Y$1:Y11),FALSE)</f>
        <v>#REF!</v>
      </c>
      <c r="AA11" s="14" t="e">
        <f>HLOOKUP(AA$1,#REF!,ROWS(AA$1:AA11),FALSE)</f>
        <v>#REF!</v>
      </c>
      <c r="AC11" s="14" t="e">
        <f>HLOOKUP(AC$1,#REF!,ROWS(AC$1:AC11),FALSE)</f>
        <v>#REF!</v>
      </c>
      <c r="AE11" s="14" t="e">
        <f>HLOOKUP(AE$1,#REF!,ROWS(AE$1:AE11),FALSE)</f>
        <v>#REF!</v>
      </c>
      <c r="AG11" s="14" t="e">
        <f>HLOOKUP(AG$1,#REF!,ROWS(AG$1:AG11),FALSE)</f>
        <v>#REF!</v>
      </c>
      <c r="AI11" s="14" t="e">
        <f>HLOOKUP(AI$1,#REF!,ROWS(AI$1:AI11),FALSE)</f>
        <v>#REF!</v>
      </c>
      <c r="AL11" s="24" t="e">
        <f>S11-#REF!</f>
        <v>#REF!</v>
      </c>
      <c r="AM11" s="24"/>
      <c r="AN11" s="24" t="e">
        <f>U11-#REF!</f>
        <v>#REF!</v>
      </c>
      <c r="AP11" s="24" t="e">
        <f>W11-#REF!</f>
        <v>#REF!</v>
      </c>
      <c r="AR11" s="24" t="e">
        <f>Y11-#REF!</f>
        <v>#REF!</v>
      </c>
      <c r="AT11" s="24" t="e">
        <f>AA11-#REF!</f>
        <v>#REF!</v>
      </c>
      <c r="AV11" s="24" t="e">
        <f>AC11-#REF!</f>
        <v>#REF!</v>
      </c>
      <c r="AX11" s="24" t="e">
        <f>AE11-#REF!</f>
        <v>#REF!</v>
      </c>
      <c r="AZ11" s="24" t="e">
        <f>AG11-#REF!</f>
        <v>#REF!</v>
      </c>
      <c r="BB11" s="24" t="e">
        <f>AI11-#REF!</f>
        <v>#REF!</v>
      </c>
      <c r="BD11" s="24" t="e">
        <f>E11-#REF!</f>
        <v>#N/A</v>
      </c>
      <c r="BF11" s="24" t="e">
        <f>G11-#REF!</f>
        <v>#N/A</v>
      </c>
      <c r="BH11" s="24" t="e">
        <f>I11-#REF!</f>
        <v>#N/A</v>
      </c>
      <c r="BJ11" s="24" t="e">
        <f>K11-#REF!</f>
        <v>#N/A</v>
      </c>
      <c r="BL11" s="24" t="e">
        <f>N11-#REF!</f>
        <v>#N/A</v>
      </c>
    </row>
    <row r="12" spans="1:64" s="49" customFormat="1" ht="15" customHeight="1">
      <c r="A12" s="96" t="s">
        <v>172</v>
      </c>
      <c r="B12" s="97"/>
      <c r="C12" s="13" t="s">
        <v>226</v>
      </c>
      <c r="D12" s="98"/>
      <c r="E12" s="14" t="e">
        <v>#N/A</v>
      </c>
      <c r="F12" s="99"/>
      <c r="G12" s="14" t="e">
        <v>#N/A</v>
      </c>
      <c r="H12" s="99"/>
      <c r="I12" s="14" t="e">
        <v>#N/A</v>
      </c>
      <c r="J12" s="99"/>
      <c r="K12" s="14" t="e">
        <f t="shared" si="2"/>
        <v>#N/A</v>
      </c>
      <c r="L12" s="100" t="e">
        <f t="shared" si="3"/>
        <v>#N/A</v>
      </c>
      <c r="M12" s="101"/>
      <c r="N12" s="14" t="e">
        <f t="shared" si="4"/>
        <v>#N/A</v>
      </c>
      <c r="O12" s="100" t="e">
        <f t="shared" si="5"/>
        <v>#N/A</v>
      </c>
      <c r="S12" s="14" t="e">
        <f>HLOOKUP(S$1,#REF!,ROWS(S$1:S12),FALSE)</f>
        <v>#REF!</v>
      </c>
      <c r="U12" s="14" t="e">
        <f>HLOOKUP(U$1,#REF!,ROWS(U$1:U12),FALSE)</f>
        <v>#REF!</v>
      </c>
      <c r="W12" s="14" t="e">
        <f>HLOOKUP(W$1,#REF!,ROWS(W$1:W12),FALSE)</f>
        <v>#REF!</v>
      </c>
      <c r="Y12" s="14" t="e">
        <f>HLOOKUP(Y$1,#REF!,ROWS(Y$1:Y12),FALSE)</f>
        <v>#REF!</v>
      </c>
      <c r="AA12" s="14" t="e">
        <f>HLOOKUP(AA$1,#REF!,ROWS(AA$1:AA12),FALSE)</f>
        <v>#REF!</v>
      </c>
      <c r="AC12" s="14" t="e">
        <f>HLOOKUP(AC$1,#REF!,ROWS(AC$1:AC12),FALSE)</f>
        <v>#REF!</v>
      </c>
      <c r="AE12" s="14" t="e">
        <f>HLOOKUP(AE$1,#REF!,ROWS(AE$1:AE12),FALSE)</f>
        <v>#REF!</v>
      </c>
      <c r="AG12" s="14" t="e">
        <f>HLOOKUP(AG$1,#REF!,ROWS(AG$1:AG12),FALSE)</f>
        <v>#REF!</v>
      </c>
      <c r="AI12" s="14" t="e">
        <f>HLOOKUP(AI$1,#REF!,ROWS(AI$1:AI12),FALSE)</f>
        <v>#REF!</v>
      </c>
      <c r="AL12" s="24" t="e">
        <f>S12-#REF!</f>
        <v>#REF!</v>
      </c>
      <c r="AM12" s="24"/>
      <c r="AN12" s="24" t="e">
        <f>U12-#REF!</f>
        <v>#REF!</v>
      </c>
      <c r="AP12" s="24" t="e">
        <f>W12-#REF!</f>
        <v>#REF!</v>
      </c>
      <c r="AR12" s="24" t="e">
        <f>Y12-#REF!</f>
        <v>#REF!</v>
      </c>
      <c r="AT12" s="24" t="e">
        <f>AA12-#REF!</f>
        <v>#REF!</v>
      </c>
      <c r="AV12" s="24" t="e">
        <f>AC12-#REF!</f>
        <v>#REF!</v>
      </c>
      <c r="AX12" s="24" t="e">
        <f>AE12-#REF!</f>
        <v>#REF!</v>
      </c>
      <c r="AZ12" s="24" t="e">
        <f>AG12-#REF!</f>
        <v>#REF!</v>
      </c>
      <c r="BB12" s="24" t="e">
        <f>AI12-#REF!</f>
        <v>#REF!</v>
      </c>
      <c r="BD12" s="24" t="e">
        <f>E12-#REF!</f>
        <v>#N/A</v>
      </c>
      <c r="BF12" s="24" t="e">
        <f>G12-#REF!</f>
        <v>#N/A</v>
      </c>
      <c r="BH12" s="24" t="e">
        <f>I12-#REF!</f>
        <v>#N/A</v>
      </c>
      <c r="BJ12" s="24" t="e">
        <f>K12-#REF!</f>
        <v>#N/A</v>
      </c>
      <c r="BL12" s="24" t="e">
        <f>N12-#REF!</f>
        <v>#N/A</v>
      </c>
    </row>
    <row r="13" spans="1:64" s="104" customFormat="1" ht="4.3499999999999996" customHeight="1">
      <c r="A13" s="18"/>
      <c r="B13" s="102"/>
      <c r="C13" s="103"/>
      <c r="E13" s="20"/>
      <c r="G13" s="20"/>
      <c r="I13" s="20"/>
      <c r="K13" s="20"/>
      <c r="L13" s="26"/>
      <c r="M13" s="105"/>
      <c r="N13" s="20"/>
      <c r="O13" s="26"/>
      <c r="P13" s="106"/>
      <c r="Q13" s="106"/>
      <c r="R13" s="106"/>
      <c r="S13" s="20"/>
      <c r="U13" s="20"/>
      <c r="W13" s="20"/>
      <c r="Y13" s="20"/>
      <c r="AA13" s="20"/>
      <c r="AC13" s="20"/>
      <c r="AE13" s="20"/>
      <c r="AG13" s="20"/>
      <c r="AI13" s="20"/>
    </row>
    <row r="14" spans="1:64" s="23" customFormat="1" ht="15" customHeight="1">
      <c r="A14" s="96" t="s">
        <v>172</v>
      </c>
      <c r="B14" s="44"/>
      <c r="C14" s="52" t="s">
        <v>224</v>
      </c>
      <c r="D14" s="39"/>
      <c r="E14" s="62" t="e">
        <v>#N/A</v>
      </c>
      <c r="F14" s="39"/>
      <c r="G14" s="62" t="e">
        <v>#N/A</v>
      </c>
      <c r="H14" s="39"/>
      <c r="I14" s="62" t="e">
        <v>#N/A</v>
      </c>
      <c r="J14" s="39"/>
      <c r="K14" s="15" t="e">
        <f>($E14-I14)*100</f>
        <v>#N/A</v>
      </c>
      <c r="L14" s="15"/>
      <c r="M14" s="39"/>
      <c r="N14" s="15" t="e">
        <f>($E14-G14)*100</f>
        <v>#N/A</v>
      </c>
      <c r="O14" s="15"/>
      <c r="S14" s="62" t="e">
        <f>HLOOKUP(S$1,#REF!,ROWS(S$1:S14),FALSE)</f>
        <v>#REF!</v>
      </c>
      <c r="U14" s="62" t="e">
        <f>HLOOKUP(U$1,#REF!,ROWS(U$1:U14),FALSE)</f>
        <v>#REF!</v>
      </c>
      <c r="W14" s="62" t="e">
        <f>HLOOKUP(W$1,#REF!,ROWS(W$1:W14),FALSE)</f>
        <v>#REF!</v>
      </c>
      <c r="Y14" s="62" t="e">
        <f>HLOOKUP(Y$1,#REF!,ROWS(Y$1:Y14),FALSE)</f>
        <v>#REF!</v>
      </c>
      <c r="AA14" s="62" t="e">
        <f>HLOOKUP(AA$1,#REF!,ROWS(AA$1:AA14),FALSE)</f>
        <v>#REF!</v>
      </c>
      <c r="AC14" s="62" t="e">
        <f>HLOOKUP(AC$1,#REF!,ROWS(AC$1:AC14),FALSE)</f>
        <v>#REF!</v>
      </c>
      <c r="AE14" s="62" t="e">
        <f>HLOOKUP(AE$1,#REF!,ROWS(AE$1:AE14),FALSE)</f>
        <v>#REF!</v>
      </c>
      <c r="AG14" s="62" t="e">
        <f>HLOOKUP(AG$1,#REF!,ROWS(AG$1:AG14),FALSE)</f>
        <v>#REF!</v>
      </c>
      <c r="AI14" s="62" t="e">
        <f>HLOOKUP(AI$1,#REF!,ROWS(AI$1:AI14),FALSE)</f>
        <v>#REF!</v>
      </c>
    </row>
    <row r="15" spans="1:64" customFormat="1" ht="13.8">
      <c r="A15" s="19" t="s">
        <v>172</v>
      </c>
      <c r="B15" s="27"/>
      <c r="C15" s="127" t="s">
        <v>254</v>
      </c>
      <c r="D15" s="10"/>
      <c r="E15" s="124" t="e">
        <v>#N/A</v>
      </c>
      <c r="F15" s="10"/>
      <c r="G15" s="124" t="e">
        <v>#N/A</v>
      </c>
      <c r="H15" s="10"/>
      <c r="I15" s="124" t="e">
        <v>#N/A</v>
      </c>
      <c r="J15" s="10"/>
      <c r="K15" s="125" t="e">
        <f>($E15-I15)*100</f>
        <v>#N/A</v>
      </c>
      <c r="L15" s="125"/>
      <c r="M15" s="10"/>
      <c r="N15" s="125" t="e">
        <f>($E15-G15)*100</f>
        <v>#N/A</v>
      </c>
      <c r="O15" s="125"/>
      <c r="P15" s="123"/>
      <c r="S15" s="124" t="e">
        <f>HLOOKUP(S$1,#REF!,ROWS(S$1:S15),FALSE)</f>
        <v>#REF!</v>
      </c>
      <c r="U15" s="124" t="e">
        <f>HLOOKUP(U$1,#REF!,ROWS(U$1:U15),FALSE)</f>
        <v>#REF!</v>
      </c>
      <c r="W15" s="124" t="e">
        <f>HLOOKUP(W$1,#REF!,ROWS(W$1:W15),FALSE)</f>
        <v>#REF!</v>
      </c>
      <c r="Y15" s="124" t="e">
        <f>HLOOKUP(Y$1,#REF!,ROWS(Y$1:Y15),FALSE)</f>
        <v>#REF!</v>
      </c>
      <c r="AA15" s="124" t="e">
        <f>HLOOKUP(AA$1,#REF!,ROWS(AA$1:AA15),FALSE)</f>
        <v>#REF!</v>
      </c>
      <c r="AC15" s="124" t="e">
        <f>HLOOKUP(AC$1,#REF!,ROWS(AC$1:AC15),FALSE)</f>
        <v>#REF!</v>
      </c>
      <c r="AE15" s="124" t="e">
        <f>HLOOKUP(AE$1,#REF!,ROWS(AE$1:AE15),FALSE)</f>
        <v>#REF!</v>
      </c>
      <c r="AG15" s="124" t="e">
        <f>HLOOKUP(AG$1,#REF!,ROWS(AG$1:AG15),FALSE)</f>
        <v>#REF!</v>
      </c>
      <c r="AI15" s="124" t="e">
        <f>HLOOKUP(AI$1,#REF!,ROWS(AI$1:AI15),FALSE)</f>
        <v>#REF!</v>
      </c>
    </row>
    <row r="16" spans="1:64" ht="9.75" customHeight="1">
      <c r="C16" s="2"/>
      <c r="D16" s="61"/>
      <c r="E16" s="3"/>
      <c r="F16" s="61"/>
      <c r="G16" s="50"/>
      <c r="H16" s="61"/>
      <c r="I16" s="50"/>
      <c r="J16" s="61"/>
      <c r="K16" s="50"/>
      <c r="M16" s="61"/>
      <c r="N16" s="50"/>
      <c r="O16" s="17"/>
      <c r="S16" s="3"/>
      <c r="U16" s="3"/>
      <c r="W16" s="3"/>
      <c r="Y16" s="3"/>
      <c r="AA16" s="3"/>
      <c r="AC16" s="3"/>
      <c r="AE16" s="3"/>
      <c r="AG16" s="3"/>
      <c r="AI16" s="3"/>
    </row>
    <row r="17" spans="1:64" s="16" customFormat="1" ht="18">
      <c r="A17" s="95"/>
      <c r="B17" s="37"/>
      <c r="C17" s="107" t="s">
        <v>249</v>
      </c>
      <c r="D17" s="39"/>
      <c r="E17" s="40"/>
      <c r="F17" s="41"/>
      <c r="G17" s="42"/>
      <c r="H17" s="42"/>
      <c r="I17" s="42"/>
      <c r="J17" s="42"/>
      <c r="K17" s="42"/>
      <c r="L17" s="42"/>
      <c r="M17" s="42"/>
    </row>
    <row r="18" spans="1:64" s="21" customFormat="1" ht="9.6" customHeight="1">
      <c r="A18" s="68" t="s">
        <v>166</v>
      </c>
      <c r="B18" s="68"/>
      <c r="C18" s="54"/>
      <c r="D18" s="22"/>
      <c r="E18" s="53"/>
      <c r="F18" s="22"/>
      <c r="G18" s="53"/>
      <c r="H18" s="22"/>
      <c r="I18" s="53"/>
      <c r="J18" s="22"/>
      <c r="K18" s="36"/>
      <c r="L18" s="36"/>
      <c r="M18" s="22"/>
      <c r="N18" s="36"/>
      <c r="O18" s="36"/>
      <c r="S18" s="53"/>
      <c r="U18" s="53"/>
      <c r="W18" s="53"/>
      <c r="Y18" s="53"/>
      <c r="AA18" s="53"/>
      <c r="AC18" s="53"/>
      <c r="AE18" s="53"/>
      <c r="AG18" s="53"/>
      <c r="AI18" s="53"/>
    </row>
    <row r="19" spans="1:64" s="57" customFormat="1" ht="15.6">
      <c r="A19" s="96" t="s">
        <v>172</v>
      </c>
      <c r="B19" s="69"/>
      <c r="C19" s="90" t="s">
        <v>225</v>
      </c>
      <c r="D19" s="39"/>
      <c r="E19" s="55" t="e">
        <v>#N/A</v>
      </c>
      <c r="F19" s="56"/>
      <c r="G19" s="55" t="e">
        <v>#N/A</v>
      </c>
      <c r="H19" s="56"/>
      <c r="I19" s="55" t="e">
        <v>#N/A</v>
      </c>
      <c r="J19" s="56"/>
      <c r="K19" s="128" t="e">
        <f t="shared" ref="K19:K26" si="6">$E19-I19</f>
        <v>#N/A</v>
      </c>
      <c r="L19" s="93" t="e">
        <f t="shared" ref="L19:L26" si="7">IF(I19=0,1,E19/I19-1)</f>
        <v>#N/A</v>
      </c>
      <c r="M19" s="56"/>
      <c r="N19" s="9" t="e">
        <f t="shared" ref="N19:N26" si="8">$E19-G19</f>
        <v>#N/A</v>
      </c>
      <c r="O19" s="93" t="e">
        <f t="shared" ref="O19:O26" si="9">IF(G19=0,1,E19/G19-1)</f>
        <v>#N/A</v>
      </c>
      <c r="S19" s="55" t="e">
        <f>HLOOKUP(S$1,#REF!,ROWS(S$1:S19),FALSE)</f>
        <v>#REF!</v>
      </c>
      <c r="U19" s="55" t="e">
        <f>HLOOKUP(U$1,#REF!,ROWS(U$1:U19),FALSE)</f>
        <v>#REF!</v>
      </c>
      <c r="W19" s="55" t="e">
        <f>HLOOKUP(W$1,#REF!,ROWS(W$1:W19),FALSE)</f>
        <v>#REF!</v>
      </c>
      <c r="Y19" s="55" t="e">
        <f>HLOOKUP(Y$1,#REF!,ROWS(Y$1:Y19),FALSE)</f>
        <v>#REF!</v>
      </c>
      <c r="AA19" s="55" t="e">
        <f>HLOOKUP(AA$1,#REF!,ROWS(AA$1:AA19),FALSE)</f>
        <v>#REF!</v>
      </c>
      <c r="AC19" s="55" t="e">
        <f>HLOOKUP(AC$1,#REF!,ROWS(AC$1:AC19),FALSE)</f>
        <v>#REF!</v>
      </c>
      <c r="AE19" s="55" t="e">
        <f>HLOOKUP(AE$1,#REF!,ROWS(AE$1:AE19),FALSE)</f>
        <v>#REF!</v>
      </c>
      <c r="AG19" s="55" t="e">
        <f>HLOOKUP(AG$1,#REF!,ROWS(AG$1:AG19),FALSE)</f>
        <v>#REF!</v>
      </c>
      <c r="AI19" s="55" t="e">
        <f>HLOOKUP(AI$1,#REF!,ROWS(AI$1:AI19),FALSE)</f>
        <v>#REF!</v>
      </c>
      <c r="AL19" s="24" t="e">
        <f>S19-#REF!</f>
        <v>#REF!</v>
      </c>
      <c r="AM19" s="24"/>
      <c r="AN19" s="24" t="e">
        <f>U19-#REF!</f>
        <v>#REF!</v>
      </c>
      <c r="AO19" s="49"/>
      <c r="AP19" s="24" t="e">
        <f>W19-#REF!</f>
        <v>#REF!</v>
      </c>
      <c r="AQ19" s="49"/>
      <c r="AR19" s="24" t="e">
        <f>Y19-#REF!</f>
        <v>#REF!</v>
      </c>
      <c r="AS19" s="49"/>
      <c r="AT19" s="24" t="e">
        <f>AA19-#REF!</f>
        <v>#REF!</v>
      </c>
      <c r="AU19" s="49"/>
      <c r="AV19" s="24" t="e">
        <f>AC19-#REF!</f>
        <v>#REF!</v>
      </c>
      <c r="AW19" s="49"/>
      <c r="AX19" s="24" t="e">
        <f>AE19-#REF!</f>
        <v>#REF!</v>
      </c>
      <c r="AY19" s="49"/>
      <c r="AZ19" s="24" t="e">
        <f>AG19-#REF!</f>
        <v>#REF!</v>
      </c>
      <c r="BA19" s="49"/>
      <c r="BB19" s="24" t="e">
        <f>AI19-#REF!</f>
        <v>#REF!</v>
      </c>
      <c r="BC19" s="49"/>
      <c r="BD19" s="24" t="e">
        <f>E19-#REF!</f>
        <v>#N/A</v>
      </c>
      <c r="BF19" s="24" t="e">
        <f>G19-#REF!</f>
        <v>#N/A</v>
      </c>
      <c r="BH19" s="24" t="e">
        <f>I19-#REF!</f>
        <v>#N/A</v>
      </c>
      <c r="BJ19" s="24" t="e">
        <f>K19-#REF!</f>
        <v>#N/A</v>
      </c>
      <c r="BL19" s="24" t="e">
        <f>N19-#REF!</f>
        <v>#N/A</v>
      </c>
    </row>
    <row r="20" spans="1:64" s="57" customFormat="1" ht="15" customHeight="1">
      <c r="A20" s="95" t="s">
        <v>160</v>
      </c>
      <c r="B20" s="69"/>
      <c r="C20" s="58" t="s">
        <v>144</v>
      </c>
      <c r="D20" s="59"/>
      <c r="E20" s="11" t="e">
        <v>#N/A</v>
      </c>
      <c r="F20" s="59"/>
      <c r="G20" s="11" t="e">
        <v>#N/A</v>
      </c>
      <c r="H20" s="59"/>
      <c r="I20" s="11" t="e">
        <v>#N/A</v>
      </c>
      <c r="J20" s="59"/>
      <c r="K20" s="11" t="e">
        <f t="shared" si="6"/>
        <v>#N/A</v>
      </c>
      <c r="L20" s="12" t="e">
        <f t="shared" si="7"/>
        <v>#N/A</v>
      </c>
      <c r="M20" s="59"/>
      <c r="N20" s="11" t="e">
        <f t="shared" si="8"/>
        <v>#N/A</v>
      </c>
      <c r="O20" s="12" t="e">
        <f t="shared" si="9"/>
        <v>#N/A</v>
      </c>
      <c r="S20" s="11" t="e">
        <f>HLOOKUP(S$1,#REF!,ROWS(S$1:S20),FALSE)</f>
        <v>#REF!</v>
      </c>
      <c r="U20" s="11" t="e">
        <f>HLOOKUP(U$1,#REF!,ROWS(U$1:U20),FALSE)</f>
        <v>#REF!</v>
      </c>
      <c r="W20" s="11" t="e">
        <f>HLOOKUP(W$1,#REF!,ROWS(W$1:W20),FALSE)</f>
        <v>#REF!</v>
      </c>
      <c r="Y20" s="11" t="e">
        <f>HLOOKUP(Y$1,#REF!,ROWS(Y$1:Y20),FALSE)</f>
        <v>#REF!</v>
      </c>
      <c r="AA20" s="11" t="e">
        <f>HLOOKUP(AA$1,#REF!,ROWS(AA$1:AA20),FALSE)</f>
        <v>#REF!</v>
      </c>
      <c r="AC20" s="11" t="e">
        <f>HLOOKUP(AC$1,#REF!,ROWS(AC$1:AC20),FALSE)</f>
        <v>#REF!</v>
      </c>
      <c r="AE20" s="11" t="e">
        <f>HLOOKUP(AE$1,#REF!,ROWS(AE$1:AE20),FALSE)</f>
        <v>#REF!</v>
      </c>
      <c r="AG20" s="11" t="e">
        <f>HLOOKUP(AG$1,#REF!,ROWS(AG$1:AG20),FALSE)</f>
        <v>#REF!</v>
      </c>
      <c r="AI20" s="11" t="e">
        <f>HLOOKUP(AI$1,#REF!,ROWS(AI$1:AI20),FALSE)</f>
        <v>#REF!</v>
      </c>
      <c r="AL20" s="24" t="e">
        <f>S20-#REF!</f>
        <v>#REF!</v>
      </c>
      <c r="AM20" s="24"/>
      <c r="AN20" s="24" t="e">
        <f>U20-#REF!</f>
        <v>#REF!</v>
      </c>
      <c r="AO20" s="49"/>
      <c r="AP20" s="24" t="e">
        <f>W20-#REF!</f>
        <v>#REF!</v>
      </c>
      <c r="AQ20" s="49"/>
      <c r="AR20" s="24" t="e">
        <f>Y20-#REF!</f>
        <v>#REF!</v>
      </c>
      <c r="AS20" s="49"/>
      <c r="AT20" s="24" t="e">
        <f>AA20-#REF!</f>
        <v>#REF!</v>
      </c>
      <c r="AU20" s="49"/>
      <c r="AV20" s="24" t="e">
        <f>AC20-#REF!</f>
        <v>#REF!</v>
      </c>
      <c r="AW20" s="49"/>
      <c r="AX20" s="24" t="e">
        <f>AE20-#REF!</f>
        <v>#REF!</v>
      </c>
      <c r="AY20" s="49"/>
      <c r="AZ20" s="24" t="e">
        <f>AG20-#REF!</f>
        <v>#REF!</v>
      </c>
      <c r="BA20" s="49"/>
      <c r="BB20" s="24" t="e">
        <f>AI20-#REF!</f>
        <v>#REF!</v>
      </c>
      <c r="BC20" s="49"/>
      <c r="BD20" s="24" t="e">
        <f>E20-#REF!</f>
        <v>#N/A</v>
      </c>
      <c r="BF20" s="24" t="e">
        <f>G20-#REF!</f>
        <v>#N/A</v>
      </c>
      <c r="BH20" s="24" t="e">
        <f>I20-#REF!</f>
        <v>#N/A</v>
      </c>
      <c r="BJ20" s="24" t="e">
        <f>K20-#REF!</f>
        <v>#N/A</v>
      </c>
      <c r="BL20" s="24" t="e">
        <f>N20-#REF!</f>
        <v>#N/A</v>
      </c>
    </row>
    <row r="21" spans="1:64" s="57" customFormat="1" ht="15" customHeight="1">
      <c r="A21" s="69" t="s">
        <v>163</v>
      </c>
      <c r="B21" s="69"/>
      <c r="C21" s="60" t="s">
        <v>145</v>
      </c>
      <c r="D21" s="59"/>
      <c r="E21" s="7" t="e">
        <v>#N/A</v>
      </c>
      <c r="F21" s="59"/>
      <c r="G21" s="7" t="e">
        <v>#N/A</v>
      </c>
      <c r="H21" s="59"/>
      <c r="I21" s="7" t="e">
        <v>#N/A</v>
      </c>
      <c r="J21" s="59"/>
      <c r="K21" s="7" t="e">
        <f t="shared" si="6"/>
        <v>#N/A</v>
      </c>
      <c r="L21" s="8" t="e">
        <f t="shared" si="7"/>
        <v>#N/A</v>
      </c>
      <c r="M21" s="59"/>
      <c r="N21" s="7" t="e">
        <f t="shared" si="8"/>
        <v>#N/A</v>
      </c>
      <c r="O21" s="8" t="e">
        <f t="shared" si="9"/>
        <v>#N/A</v>
      </c>
      <c r="S21" s="7" t="e">
        <f>HLOOKUP(S$1,#REF!,ROWS(S$1:S21),FALSE)</f>
        <v>#REF!</v>
      </c>
      <c r="U21" s="7" t="e">
        <f>HLOOKUP(U$1,#REF!,ROWS(U$1:U21),FALSE)</f>
        <v>#REF!</v>
      </c>
      <c r="W21" s="7" t="e">
        <f>HLOOKUP(W$1,#REF!,ROWS(W$1:W21),FALSE)</f>
        <v>#REF!</v>
      </c>
      <c r="Y21" s="7" t="e">
        <f>HLOOKUP(Y$1,#REF!,ROWS(Y$1:Y21),FALSE)</f>
        <v>#REF!</v>
      </c>
      <c r="AA21" s="7" t="e">
        <f>HLOOKUP(AA$1,#REF!,ROWS(AA$1:AA21),FALSE)</f>
        <v>#REF!</v>
      </c>
      <c r="AC21" s="7" t="e">
        <f>HLOOKUP(AC$1,#REF!,ROWS(AC$1:AC21),FALSE)</f>
        <v>#REF!</v>
      </c>
      <c r="AE21" s="7" t="e">
        <f>HLOOKUP(AE$1,#REF!,ROWS(AE$1:AE21),FALSE)</f>
        <v>#REF!</v>
      </c>
      <c r="AG21" s="7" t="e">
        <f>HLOOKUP(AG$1,#REF!,ROWS(AG$1:AG21),FALSE)</f>
        <v>#REF!</v>
      </c>
      <c r="AI21" s="7" t="e">
        <f>HLOOKUP(AI$1,#REF!,ROWS(AI$1:AI21),FALSE)</f>
        <v>#REF!</v>
      </c>
      <c r="AL21" s="24" t="e">
        <f>S21-#REF!</f>
        <v>#REF!</v>
      </c>
      <c r="AM21" s="24"/>
      <c r="AN21" s="24" t="e">
        <f>U21-#REF!</f>
        <v>#REF!</v>
      </c>
      <c r="AO21" s="49"/>
      <c r="AP21" s="24" t="e">
        <f>W21-#REF!</f>
        <v>#REF!</v>
      </c>
      <c r="AQ21" s="49"/>
      <c r="AR21" s="24" t="e">
        <f>Y21-#REF!</f>
        <v>#REF!</v>
      </c>
      <c r="AS21" s="49"/>
      <c r="AT21" s="24" t="e">
        <f>AA21-#REF!</f>
        <v>#REF!</v>
      </c>
      <c r="AU21" s="49"/>
      <c r="AV21" s="24" t="e">
        <f>AC21-#REF!</f>
        <v>#REF!</v>
      </c>
      <c r="AW21" s="49"/>
      <c r="AX21" s="24" t="e">
        <f>AE21-#REF!</f>
        <v>#REF!</v>
      </c>
      <c r="AY21" s="49"/>
      <c r="AZ21" s="24" t="e">
        <f>AG21-#REF!</f>
        <v>#REF!</v>
      </c>
      <c r="BA21" s="49"/>
      <c r="BB21" s="24" t="e">
        <f>AI21-#REF!</f>
        <v>#REF!</v>
      </c>
      <c r="BC21" s="49"/>
      <c r="BD21" s="24" t="e">
        <f>E21-#REF!</f>
        <v>#N/A</v>
      </c>
      <c r="BF21" s="24" t="e">
        <f>G21-#REF!</f>
        <v>#N/A</v>
      </c>
      <c r="BH21" s="24" t="e">
        <f>I21-#REF!</f>
        <v>#N/A</v>
      </c>
      <c r="BJ21" s="24" t="e">
        <f>K21-#REF!</f>
        <v>#N/A</v>
      </c>
      <c r="BL21" s="24" t="e">
        <f>N21-#REF!</f>
        <v>#N/A</v>
      </c>
    </row>
    <row r="22" spans="1:64" s="57" customFormat="1" ht="15" customHeight="1">
      <c r="A22" s="95" t="s">
        <v>161</v>
      </c>
      <c r="B22" s="69"/>
      <c r="C22" s="60" t="s">
        <v>146</v>
      </c>
      <c r="D22" s="59"/>
      <c r="E22" s="7" t="e">
        <v>#N/A</v>
      </c>
      <c r="F22" s="59"/>
      <c r="G22" s="7" t="e">
        <v>#N/A</v>
      </c>
      <c r="H22" s="59"/>
      <c r="I22" s="7" t="e">
        <v>#N/A</v>
      </c>
      <c r="J22" s="59"/>
      <c r="K22" s="7" t="e">
        <f t="shared" si="6"/>
        <v>#N/A</v>
      </c>
      <c r="L22" s="8" t="e">
        <f t="shared" si="7"/>
        <v>#N/A</v>
      </c>
      <c r="M22" s="59"/>
      <c r="N22" s="7" t="e">
        <f t="shared" si="8"/>
        <v>#N/A</v>
      </c>
      <c r="O22" s="8" t="e">
        <f t="shared" si="9"/>
        <v>#N/A</v>
      </c>
      <c r="S22" s="7" t="e">
        <f>HLOOKUP(S$1,#REF!,ROWS(S$1:S22),FALSE)</f>
        <v>#REF!</v>
      </c>
      <c r="U22" s="7" t="e">
        <f>HLOOKUP(U$1,#REF!,ROWS(U$1:U22),FALSE)</f>
        <v>#REF!</v>
      </c>
      <c r="W22" s="7" t="e">
        <f>HLOOKUP(W$1,#REF!,ROWS(W$1:W22),FALSE)</f>
        <v>#REF!</v>
      </c>
      <c r="Y22" s="7" t="e">
        <f>HLOOKUP(Y$1,#REF!,ROWS(Y$1:Y22),FALSE)</f>
        <v>#REF!</v>
      </c>
      <c r="AA22" s="7" t="e">
        <f>HLOOKUP(AA$1,#REF!,ROWS(AA$1:AA22),FALSE)</f>
        <v>#REF!</v>
      </c>
      <c r="AC22" s="7" t="e">
        <f>HLOOKUP(AC$1,#REF!,ROWS(AC$1:AC22),FALSE)</f>
        <v>#REF!</v>
      </c>
      <c r="AE22" s="7" t="e">
        <f>HLOOKUP(AE$1,#REF!,ROWS(AE$1:AE22),FALSE)</f>
        <v>#REF!</v>
      </c>
      <c r="AG22" s="7" t="e">
        <f>HLOOKUP(AG$1,#REF!,ROWS(AG$1:AG22),FALSE)</f>
        <v>#REF!</v>
      </c>
      <c r="AI22" s="7" t="e">
        <f>HLOOKUP(AI$1,#REF!,ROWS(AI$1:AI22),FALSE)</f>
        <v>#REF!</v>
      </c>
      <c r="AL22" s="24" t="e">
        <f>S22-#REF!</f>
        <v>#REF!</v>
      </c>
      <c r="AM22" s="24"/>
      <c r="AN22" s="24" t="e">
        <f>U22-#REF!</f>
        <v>#REF!</v>
      </c>
      <c r="AO22" s="49"/>
      <c r="AP22" s="24" t="e">
        <f>W22-#REF!</f>
        <v>#REF!</v>
      </c>
      <c r="AQ22" s="49"/>
      <c r="AR22" s="24" t="e">
        <f>Y22-#REF!</f>
        <v>#REF!</v>
      </c>
      <c r="AS22" s="49"/>
      <c r="AT22" s="24" t="e">
        <f>AA22-#REF!</f>
        <v>#REF!</v>
      </c>
      <c r="AU22" s="49"/>
      <c r="AV22" s="24" t="e">
        <f>AC22-#REF!</f>
        <v>#REF!</v>
      </c>
      <c r="AW22" s="49"/>
      <c r="AX22" s="24" t="e">
        <f>AE22-#REF!</f>
        <v>#REF!</v>
      </c>
      <c r="AY22" s="49"/>
      <c r="AZ22" s="24" t="e">
        <f>AG22-#REF!</f>
        <v>#REF!</v>
      </c>
      <c r="BA22" s="49"/>
      <c r="BB22" s="24" t="e">
        <f>AI22-#REF!</f>
        <v>#REF!</v>
      </c>
      <c r="BC22" s="49"/>
      <c r="BD22" s="24" t="e">
        <f>E22-#REF!</f>
        <v>#N/A</v>
      </c>
      <c r="BF22" s="24" t="e">
        <f>G22-#REF!</f>
        <v>#N/A</v>
      </c>
      <c r="BH22" s="24" t="e">
        <f>I22-#REF!</f>
        <v>#N/A</v>
      </c>
      <c r="BJ22" s="24" t="e">
        <f>K22-#REF!</f>
        <v>#N/A</v>
      </c>
      <c r="BL22" s="24" t="e">
        <f>N22-#REF!</f>
        <v>#N/A</v>
      </c>
    </row>
    <row r="23" spans="1:64" s="57" customFormat="1" ht="15" customHeight="1">
      <c r="A23" s="69" t="s">
        <v>162</v>
      </c>
      <c r="B23" s="69"/>
      <c r="C23" s="60" t="s">
        <v>147</v>
      </c>
      <c r="D23" s="59"/>
      <c r="E23" s="7" t="e">
        <v>#N/A</v>
      </c>
      <c r="F23" s="59"/>
      <c r="G23" s="7" t="e">
        <v>#N/A</v>
      </c>
      <c r="H23" s="59"/>
      <c r="I23" s="7" t="e">
        <v>#N/A</v>
      </c>
      <c r="J23" s="59"/>
      <c r="K23" s="7" t="e">
        <f t="shared" si="6"/>
        <v>#N/A</v>
      </c>
      <c r="L23" s="8" t="e">
        <f t="shared" si="7"/>
        <v>#N/A</v>
      </c>
      <c r="M23" s="59"/>
      <c r="N23" s="7" t="e">
        <f t="shared" si="8"/>
        <v>#N/A</v>
      </c>
      <c r="O23" s="8" t="e">
        <f t="shared" si="9"/>
        <v>#N/A</v>
      </c>
      <c r="S23" s="7" t="e">
        <f>HLOOKUP(S$1,#REF!,ROWS(S$1:S23),FALSE)</f>
        <v>#REF!</v>
      </c>
      <c r="U23" s="7" t="e">
        <f>HLOOKUP(U$1,#REF!,ROWS(U$1:U23),FALSE)</f>
        <v>#REF!</v>
      </c>
      <c r="W23" s="7" t="e">
        <f>HLOOKUP(W$1,#REF!,ROWS(W$1:W23),FALSE)</f>
        <v>#REF!</v>
      </c>
      <c r="Y23" s="7" t="e">
        <f>HLOOKUP(Y$1,#REF!,ROWS(Y$1:Y23),FALSE)</f>
        <v>#REF!</v>
      </c>
      <c r="AA23" s="7" t="e">
        <f>HLOOKUP(AA$1,#REF!,ROWS(AA$1:AA23),FALSE)</f>
        <v>#REF!</v>
      </c>
      <c r="AC23" s="7" t="e">
        <f>HLOOKUP(AC$1,#REF!,ROWS(AC$1:AC23),FALSE)</f>
        <v>#REF!</v>
      </c>
      <c r="AE23" s="7" t="e">
        <f>HLOOKUP(AE$1,#REF!,ROWS(AE$1:AE23),FALSE)</f>
        <v>#REF!</v>
      </c>
      <c r="AG23" s="7" t="e">
        <f>HLOOKUP(AG$1,#REF!,ROWS(AG$1:AG23),FALSE)</f>
        <v>#REF!</v>
      </c>
      <c r="AI23" s="7" t="e">
        <f>HLOOKUP(AI$1,#REF!,ROWS(AI$1:AI23),FALSE)</f>
        <v>#REF!</v>
      </c>
      <c r="AL23" s="24" t="e">
        <f>S23-#REF!</f>
        <v>#REF!</v>
      </c>
      <c r="AM23" s="24"/>
      <c r="AN23" s="24" t="e">
        <f>U23-#REF!</f>
        <v>#REF!</v>
      </c>
      <c r="AO23" s="49"/>
      <c r="AP23" s="24" t="e">
        <f>W23-#REF!</f>
        <v>#REF!</v>
      </c>
      <c r="AQ23" s="49"/>
      <c r="AR23" s="24" t="e">
        <f>Y23-#REF!</f>
        <v>#REF!</v>
      </c>
      <c r="AS23" s="49"/>
      <c r="AT23" s="24" t="e">
        <f>AA23-#REF!</f>
        <v>#REF!</v>
      </c>
      <c r="AU23" s="49"/>
      <c r="AV23" s="24" t="e">
        <f>AC23-#REF!</f>
        <v>#REF!</v>
      </c>
      <c r="AW23" s="49"/>
      <c r="AX23" s="24" t="e">
        <f>AE23-#REF!</f>
        <v>#REF!</v>
      </c>
      <c r="AY23" s="49"/>
      <c r="AZ23" s="24" t="e">
        <f>AG23-#REF!</f>
        <v>#REF!</v>
      </c>
      <c r="BA23" s="49"/>
      <c r="BB23" s="24" t="e">
        <f>AI23-#REF!</f>
        <v>#REF!</v>
      </c>
      <c r="BC23" s="49"/>
      <c r="BD23" s="24" t="e">
        <f>E23-#REF!</f>
        <v>#N/A</v>
      </c>
      <c r="BF23" s="24" t="e">
        <f>G23-#REF!</f>
        <v>#N/A</v>
      </c>
      <c r="BH23" s="24" t="e">
        <f>I23-#REF!</f>
        <v>#N/A</v>
      </c>
      <c r="BJ23" s="24" t="e">
        <f>K23-#REF!</f>
        <v>#N/A</v>
      </c>
      <c r="BL23" s="24" t="e">
        <f>N23-#REF!</f>
        <v>#N/A</v>
      </c>
    </row>
    <row r="24" spans="1:64" s="57" customFormat="1" ht="15" customHeight="1">
      <c r="A24" s="69" t="s">
        <v>164</v>
      </c>
      <c r="B24" s="69"/>
      <c r="C24" s="58" t="s">
        <v>159</v>
      </c>
      <c r="D24" s="59"/>
      <c r="E24" s="11" t="e">
        <v>#N/A</v>
      </c>
      <c r="F24" s="59"/>
      <c r="G24" s="11" t="e">
        <v>#N/A</v>
      </c>
      <c r="H24" s="59"/>
      <c r="I24" s="11" t="e">
        <v>#N/A</v>
      </c>
      <c r="J24" s="59"/>
      <c r="K24" s="11" t="e">
        <f t="shared" si="6"/>
        <v>#N/A</v>
      </c>
      <c r="L24" s="12" t="e">
        <f t="shared" si="7"/>
        <v>#N/A</v>
      </c>
      <c r="M24" s="59"/>
      <c r="N24" s="11" t="e">
        <f t="shared" si="8"/>
        <v>#N/A</v>
      </c>
      <c r="O24" s="12" t="e">
        <f t="shared" si="9"/>
        <v>#N/A</v>
      </c>
      <c r="S24" s="11" t="e">
        <f>HLOOKUP(S$1,#REF!,ROWS(S$1:S24),FALSE)</f>
        <v>#REF!</v>
      </c>
      <c r="U24" s="11" t="e">
        <f>HLOOKUP(U$1,#REF!,ROWS(U$1:U24),FALSE)</f>
        <v>#REF!</v>
      </c>
      <c r="W24" s="11" t="e">
        <f>HLOOKUP(W$1,#REF!,ROWS(W$1:W24),FALSE)</f>
        <v>#REF!</v>
      </c>
      <c r="Y24" s="11" t="e">
        <f>HLOOKUP(Y$1,#REF!,ROWS(Y$1:Y24),FALSE)</f>
        <v>#REF!</v>
      </c>
      <c r="AA24" s="11" t="e">
        <f>HLOOKUP(AA$1,#REF!,ROWS(AA$1:AA24),FALSE)</f>
        <v>#REF!</v>
      </c>
      <c r="AC24" s="11" t="e">
        <f>HLOOKUP(AC$1,#REF!,ROWS(AC$1:AC24),FALSE)</f>
        <v>#REF!</v>
      </c>
      <c r="AE24" s="11" t="e">
        <f>HLOOKUP(AE$1,#REF!,ROWS(AE$1:AE24),FALSE)</f>
        <v>#REF!</v>
      </c>
      <c r="AG24" s="11" t="e">
        <f>HLOOKUP(AG$1,#REF!,ROWS(AG$1:AG24),FALSE)</f>
        <v>#REF!</v>
      </c>
      <c r="AI24" s="11" t="e">
        <f>HLOOKUP(AI$1,#REF!,ROWS(AI$1:AI24),FALSE)</f>
        <v>#REF!</v>
      </c>
      <c r="AL24" s="24" t="e">
        <f>S24-#REF!</f>
        <v>#REF!</v>
      </c>
      <c r="AM24" s="24"/>
      <c r="AN24" s="24" t="e">
        <f>U24-#REF!</f>
        <v>#REF!</v>
      </c>
      <c r="AO24" s="49"/>
      <c r="AP24" s="24" t="e">
        <f>W24-#REF!</f>
        <v>#REF!</v>
      </c>
      <c r="AQ24" s="49"/>
      <c r="AR24" s="24" t="e">
        <f>Y24-#REF!</f>
        <v>#REF!</v>
      </c>
      <c r="AS24" s="49"/>
      <c r="AT24" s="24" t="e">
        <f>AA24-#REF!</f>
        <v>#REF!</v>
      </c>
      <c r="AU24" s="49"/>
      <c r="AV24" s="24" t="e">
        <f>AC24-#REF!</f>
        <v>#REF!</v>
      </c>
      <c r="AW24" s="49"/>
      <c r="AX24" s="24" t="e">
        <f>AE24-#REF!</f>
        <v>#REF!</v>
      </c>
      <c r="AY24" s="49"/>
      <c r="AZ24" s="24" t="e">
        <f>AG24-#REF!</f>
        <v>#REF!</v>
      </c>
      <c r="BA24" s="49"/>
      <c r="BB24" s="24" t="e">
        <f>AI24-#REF!</f>
        <v>#REF!</v>
      </c>
      <c r="BC24" s="49"/>
      <c r="BD24" s="24" t="e">
        <f>E24-#REF!</f>
        <v>#N/A</v>
      </c>
      <c r="BF24" s="24" t="e">
        <f>G24-#REF!</f>
        <v>#N/A</v>
      </c>
      <c r="BH24" s="24" t="e">
        <f>I24-#REF!</f>
        <v>#N/A</v>
      </c>
      <c r="BJ24" s="24" t="e">
        <f>K24-#REF!</f>
        <v>#N/A</v>
      </c>
      <c r="BL24" s="24" t="e">
        <f>N24-#REF!</f>
        <v>#N/A</v>
      </c>
    </row>
    <row r="25" spans="1:64" s="57" customFormat="1" ht="15" customHeight="1">
      <c r="A25" s="95" t="s">
        <v>165</v>
      </c>
      <c r="B25" s="69"/>
      <c r="C25" s="58" t="s">
        <v>148</v>
      </c>
      <c r="D25" s="59"/>
      <c r="E25" s="11" t="e">
        <v>#N/A</v>
      </c>
      <c r="F25" s="59"/>
      <c r="G25" s="11" t="e">
        <v>#N/A</v>
      </c>
      <c r="H25" s="59"/>
      <c r="I25" s="11" t="e">
        <v>#N/A</v>
      </c>
      <c r="J25" s="59"/>
      <c r="K25" s="11" t="e">
        <f t="shared" si="6"/>
        <v>#N/A</v>
      </c>
      <c r="L25" s="12" t="e">
        <f t="shared" si="7"/>
        <v>#N/A</v>
      </c>
      <c r="M25" s="59"/>
      <c r="N25" s="11" t="e">
        <f t="shared" si="8"/>
        <v>#N/A</v>
      </c>
      <c r="O25" s="12" t="e">
        <f t="shared" si="9"/>
        <v>#N/A</v>
      </c>
      <c r="S25" s="11" t="e">
        <f>HLOOKUP(S$1,#REF!,ROWS(S$1:S25),FALSE)</f>
        <v>#REF!</v>
      </c>
      <c r="U25" s="11" t="e">
        <f>HLOOKUP(U$1,#REF!,ROWS(U$1:U25),FALSE)</f>
        <v>#REF!</v>
      </c>
      <c r="W25" s="11" t="e">
        <f>HLOOKUP(W$1,#REF!,ROWS(W$1:W25),FALSE)</f>
        <v>#REF!</v>
      </c>
      <c r="Y25" s="11" t="e">
        <f>HLOOKUP(Y$1,#REF!,ROWS(Y$1:Y25),FALSE)</f>
        <v>#REF!</v>
      </c>
      <c r="AA25" s="11" t="e">
        <f>HLOOKUP(AA$1,#REF!,ROWS(AA$1:AA25),FALSE)</f>
        <v>#REF!</v>
      </c>
      <c r="AC25" s="11" t="e">
        <f>HLOOKUP(AC$1,#REF!,ROWS(AC$1:AC25),FALSE)</f>
        <v>#REF!</v>
      </c>
      <c r="AE25" s="11" t="e">
        <f>HLOOKUP(AE$1,#REF!,ROWS(AE$1:AE25),FALSE)</f>
        <v>#REF!</v>
      </c>
      <c r="AG25" s="11" t="e">
        <f>HLOOKUP(AG$1,#REF!,ROWS(AG$1:AG25),FALSE)</f>
        <v>#REF!</v>
      </c>
      <c r="AI25" s="11" t="e">
        <f>HLOOKUP(AI$1,#REF!,ROWS(AI$1:AI25),FALSE)</f>
        <v>#REF!</v>
      </c>
      <c r="AL25" s="24" t="e">
        <f>S25-#REF!</f>
        <v>#REF!</v>
      </c>
      <c r="AM25" s="24"/>
      <c r="AN25" s="24" t="e">
        <f>U25-#REF!</f>
        <v>#REF!</v>
      </c>
      <c r="AO25" s="49"/>
      <c r="AP25" s="24" t="e">
        <f>W25-#REF!</f>
        <v>#REF!</v>
      </c>
      <c r="AQ25" s="49"/>
      <c r="AR25" s="24" t="e">
        <f>Y25-#REF!</f>
        <v>#REF!</v>
      </c>
      <c r="AS25" s="49"/>
      <c r="AT25" s="24" t="e">
        <f>AA25-#REF!</f>
        <v>#REF!</v>
      </c>
      <c r="AU25" s="49"/>
      <c r="AV25" s="24" t="e">
        <f>AC25-#REF!</f>
        <v>#REF!</v>
      </c>
      <c r="AW25" s="49"/>
      <c r="AX25" s="24" t="e">
        <f>AE25-#REF!</f>
        <v>#REF!</v>
      </c>
      <c r="AY25" s="49"/>
      <c r="AZ25" s="24" t="e">
        <f>AG25-#REF!</f>
        <v>#REF!</v>
      </c>
      <c r="BA25" s="49"/>
      <c r="BB25" s="24" t="e">
        <f>AI25-#REF!</f>
        <v>#REF!</v>
      </c>
      <c r="BC25" s="49"/>
      <c r="BD25" s="24" t="e">
        <f>E25-#REF!</f>
        <v>#N/A</v>
      </c>
      <c r="BF25" s="24" t="e">
        <f>G25-#REF!</f>
        <v>#N/A</v>
      </c>
      <c r="BH25" s="24" t="e">
        <f>I25-#REF!</f>
        <v>#N/A</v>
      </c>
      <c r="BJ25" s="24" t="e">
        <f>K25-#REF!</f>
        <v>#N/A</v>
      </c>
      <c r="BL25" s="24" t="e">
        <f>N25-#REF!</f>
        <v>#N/A</v>
      </c>
    </row>
    <row r="26" spans="1:64" s="57" customFormat="1" ht="26.1" hidden="1" customHeight="1">
      <c r="A26" s="108" t="s">
        <v>173</v>
      </c>
      <c r="B26" s="69"/>
      <c r="C26" s="78" t="s">
        <v>171</v>
      </c>
      <c r="D26" s="59"/>
      <c r="E26" s="79" t="e">
        <v>#N/A</v>
      </c>
      <c r="F26" s="80"/>
      <c r="G26" s="79" t="e">
        <v>#N/A</v>
      </c>
      <c r="H26" s="80"/>
      <c r="I26" s="79" t="e">
        <v>#N/A</v>
      </c>
      <c r="J26" s="80"/>
      <c r="K26" s="79" t="e">
        <f t="shared" si="6"/>
        <v>#N/A</v>
      </c>
      <c r="L26" s="81" t="e">
        <f t="shared" si="7"/>
        <v>#N/A</v>
      </c>
      <c r="M26" s="80"/>
      <c r="N26" s="79" t="e">
        <f t="shared" si="8"/>
        <v>#N/A</v>
      </c>
      <c r="O26" s="81" t="e">
        <f t="shared" si="9"/>
        <v>#N/A</v>
      </c>
      <c r="S26" s="79" t="e">
        <f>HLOOKUP(S$1,#REF!,ROWS(S$1:S26),FALSE)</f>
        <v>#REF!</v>
      </c>
      <c r="U26" s="79" t="e">
        <f>HLOOKUP(U$1,#REF!,ROWS(U$1:U26),FALSE)</f>
        <v>#REF!</v>
      </c>
      <c r="W26" s="79" t="e">
        <f>HLOOKUP(W$1,#REF!,ROWS(W$1:W26),FALSE)</f>
        <v>#REF!</v>
      </c>
      <c r="Y26" s="79" t="e">
        <f>HLOOKUP(Y$1,#REF!,ROWS(Y$1:Y26),FALSE)</f>
        <v>#REF!</v>
      </c>
      <c r="AA26" s="79" t="e">
        <f>HLOOKUP(AA$1,#REF!,ROWS(AA$1:AA26),FALSE)</f>
        <v>#REF!</v>
      </c>
      <c r="AC26" s="79" t="e">
        <f>HLOOKUP(AC$1,#REF!,ROWS(AC$1:AC26),FALSE)</f>
        <v>#REF!</v>
      </c>
      <c r="AE26" s="79" t="e">
        <f>HLOOKUP(AE$1,#REF!,ROWS(AE$1:AE26),FALSE)</f>
        <v>#REF!</v>
      </c>
      <c r="AG26" s="79" t="e">
        <f>HLOOKUP(AG$1,#REF!,ROWS(AG$1:AG26),FALSE)</f>
        <v>#REF!</v>
      </c>
      <c r="AI26" s="79" t="e">
        <f>HLOOKUP(AI$1,#REF!,ROWS(AI$1:AI26),FALSE)</f>
        <v>#REF!</v>
      </c>
      <c r="AL26" s="24" t="e">
        <f>S26-#REF!</f>
        <v>#REF!</v>
      </c>
      <c r="AM26" s="24"/>
      <c r="AN26" s="24" t="e">
        <f>U26-#REF!</f>
        <v>#REF!</v>
      </c>
      <c r="AO26" s="49"/>
      <c r="AP26" s="24" t="e">
        <f>W26-#REF!</f>
        <v>#REF!</v>
      </c>
      <c r="AQ26" s="49"/>
      <c r="AR26" s="24" t="e">
        <f>Y26-#REF!</f>
        <v>#REF!</v>
      </c>
      <c r="AS26" s="49"/>
      <c r="AT26" s="24" t="e">
        <f>AA26-#REF!</f>
        <v>#REF!</v>
      </c>
      <c r="AU26" s="49"/>
      <c r="AV26" s="24" t="e">
        <f>AC26-#REF!</f>
        <v>#REF!</v>
      </c>
      <c r="AW26" s="49"/>
      <c r="AX26" s="24" t="e">
        <f>AE26-#REF!</f>
        <v>#REF!</v>
      </c>
      <c r="AY26" s="49"/>
      <c r="AZ26" s="24" t="e">
        <f>AG26-#REF!</f>
        <v>#REF!</v>
      </c>
      <c r="BA26" s="49"/>
      <c r="BB26" s="24" t="e">
        <f>AI26-#REF!</f>
        <v>#REF!</v>
      </c>
      <c r="BC26" s="49"/>
      <c r="BD26" s="24" t="e">
        <f>E26-#REF!</f>
        <v>#N/A</v>
      </c>
      <c r="BF26" s="24" t="e">
        <f>G26-#REF!</f>
        <v>#N/A</v>
      </c>
      <c r="BH26" s="24" t="e">
        <f>I26-#REF!</f>
        <v>#N/A</v>
      </c>
      <c r="BJ26" s="24" t="e">
        <f>K26-#REF!</f>
        <v>#N/A</v>
      </c>
      <c r="BL26" s="24" t="e">
        <f>N26-#REF!</f>
        <v>#N/A</v>
      </c>
    </row>
    <row r="27" spans="1:64" ht="3" customHeight="1">
      <c r="C27" s="2"/>
      <c r="D27" s="61"/>
      <c r="E27" s="50"/>
      <c r="F27" s="61"/>
      <c r="G27" s="50"/>
      <c r="H27" s="61"/>
      <c r="I27" s="50"/>
      <c r="J27" s="61"/>
      <c r="K27" s="50"/>
      <c r="L27" s="51"/>
      <c r="M27" s="61"/>
      <c r="N27" s="50"/>
      <c r="O27" s="51"/>
      <c r="S27" s="50"/>
      <c r="U27" s="50"/>
      <c r="W27" s="50"/>
      <c r="Y27" s="50"/>
      <c r="AA27" s="50"/>
      <c r="AC27" s="50"/>
      <c r="AE27" s="50"/>
      <c r="AG27" s="50"/>
      <c r="AI27" s="50"/>
    </row>
    <row r="28" spans="1:64" ht="12" customHeight="1">
      <c r="C28" s="2"/>
      <c r="D28" s="61"/>
      <c r="E28" s="3"/>
      <c r="F28" s="61"/>
      <c r="G28" s="50"/>
      <c r="H28" s="61"/>
      <c r="I28" s="50"/>
      <c r="J28" s="61"/>
      <c r="K28" s="50"/>
      <c r="M28" s="61"/>
      <c r="N28" s="50"/>
      <c r="O28" s="17"/>
      <c r="S28" s="3"/>
      <c r="U28" s="3"/>
      <c r="W28" s="3"/>
      <c r="Y28" s="3"/>
      <c r="AA28" s="3"/>
      <c r="AC28" s="3"/>
      <c r="AE28" s="3"/>
      <c r="AG28" s="3"/>
      <c r="AI28" s="3"/>
    </row>
    <row r="29" spans="1:64" s="57" customFormat="1" ht="15.6">
      <c r="A29" s="96"/>
      <c r="B29" s="69"/>
      <c r="C29" s="90" t="s">
        <v>206</v>
      </c>
      <c r="D29" s="39"/>
      <c r="E29" s="109" t="e">
        <f>E39-E19</f>
        <v>#N/A</v>
      </c>
      <c r="F29" s="56"/>
      <c r="G29" s="109" t="e">
        <f>G39-G19</f>
        <v>#N/A</v>
      </c>
      <c r="H29" s="56"/>
      <c r="I29" s="109" t="e">
        <f>I39-I19</f>
        <v>#N/A</v>
      </c>
      <c r="J29" s="56"/>
      <c r="K29" s="109" t="e">
        <f t="shared" ref="K29:K36" si="10">$E29-I29</f>
        <v>#N/A</v>
      </c>
      <c r="L29" s="93" t="e">
        <f t="shared" ref="L29:L36" si="11">IF(I29=0,1,E29/I29-1)</f>
        <v>#N/A</v>
      </c>
      <c r="M29" s="56"/>
      <c r="N29" s="9" t="e">
        <f t="shared" ref="N29:N36" si="12">$E29-G29</f>
        <v>#N/A</v>
      </c>
      <c r="O29" s="93" t="e">
        <f t="shared" ref="O29:O36" si="13">IF(G29=0,1,E29/G29-1)</f>
        <v>#N/A</v>
      </c>
      <c r="S29" s="109" t="e">
        <f>HLOOKUP(S$1,#REF!,ROWS(S$1:S29),FALSE)</f>
        <v>#REF!</v>
      </c>
      <c r="U29" s="109" t="e">
        <f>HLOOKUP(U$1,#REF!,ROWS(U$1:U29),FALSE)</f>
        <v>#REF!</v>
      </c>
      <c r="W29" s="109" t="e">
        <f>HLOOKUP(W$1,#REF!,ROWS(W$1:W29),FALSE)</f>
        <v>#REF!</v>
      </c>
      <c r="Y29" s="109" t="e">
        <f>HLOOKUP(Y$1,#REF!,ROWS(Y$1:Y29),FALSE)</f>
        <v>#REF!</v>
      </c>
      <c r="AA29" s="109" t="e">
        <f>HLOOKUP(AA$1,#REF!,ROWS(AA$1:AA29),FALSE)</f>
        <v>#REF!</v>
      </c>
      <c r="AC29" s="109" t="e">
        <f>HLOOKUP(AC$1,#REF!,ROWS(AC$1:AC29),FALSE)</f>
        <v>#REF!</v>
      </c>
      <c r="AE29" s="109" t="e">
        <f>HLOOKUP(AE$1,#REF!,ROWS(AE$1:AE29),FALSE)</f>
        <v>#REF!</v>
      </c>
      <c r="AG29" s="109" t="e">
        <f>HLOOKUP(AG$1,#REF!,ROWS(AG$1:AG29),FALSE)</f>
        <v>#REF!</v>
      </c>
      <c r="AI29" s="109" t="e">
        <f>HLOOKUP(AI$1,#REF!,ROWS(AI$1:AI29),FALSE)</f>
        <v>#REF!</v>
      </c>
      <c r="AL29" s="24" t="e">
        <f>S29-#REF!</f>
        <v>#REF!</v>
      </c>
      <c r="AM29" s="24"/>
      <c r="AN29" s="24" t="e">
        <f>U29-#REF!</f>
        <v>#REF!</v>
      </c>
      <c r="AO29" s="49"/>
      <c r="AP29" s="24" t="e">
        <f>W29-#REF!</f>
        <v>#REF!</v>
      </c>
      <c r="AQ29" s="49"/>
      <c r="AR29" s="24" t="e">
        <f>Y29-#REF!</f>
        <v>#REF!</v>
      </c>
      <c r="AS29" s="49"/>
      <c r="AT29" s="24" t="e">
        <f>AA29-#REF!</f>
        <v>#REF!</v>
      </c>
      <c r="AU29" s="49"/>
      <c r="AV29" s="24" t="e">
        <f>AC29-#REF!</f>
        <v>#REF!</v>
      </c>
      <c r="AW29" s="49"/>
      <c r="AX29" s="24" t="e">
        <f>AE29-#REF!</f>
        <v>#REF!</v>
      </c>
      <c r="AY29" s="49"/>
      <c r="AZ29" s="24" t="e">
        <f>AG29-#REF!</f>
        <v>#REF!</v>
      </c>
      <c r="BA29" s="49"/>
      <c r="BB29" s="24" t="e">
        <f>AI29-#REF!</f>
        <v>#REF!</v>
      </c>
      <c r="BC29" s="49"/>
      <c r="BD29" s="24" t="e">
        <f>E29-#REF!</f>
        <v>#N/A</v>
      </c>
      <c r="BF29" s="24" t="e">
        <f>G29-#REF!</f>
        <v>#N/A</v>
      </c>
      <c r="BH29" s="24" t="e">
        <f>I29-#REF!</f>
        <v>#N/A</v>
      </c>
      <c r="BJ29" s="24" t="e">
        <f>K29-#REF!</f>
        <v>#N/A</v>
      </c>
      <c r="BL29" s="24" t="e">
        <f>N29-#REF!</f>
        <v>#N/A</v>
      </c>
    </row>
    <row r="30" spans="1:64" s="57" customFormat="1" ht="15" customHeight="1">
      <c r="A30" s="95"/>
      <c r="B30" s="69"/>
      <c r="C30" s="58" t="s">
        <v>144</v>
      </c>
      <c r="D30" s="59"/>
      <c r="E30" s="110" t="e">
        <f t="shared" ref="E30:G36" si="14">E40-E20</f>
        <v>#N/A</v>
      </c>
      <c r="F30" s="59"/>
      <c r="G30" s="110" t="e">
        <f t="shared" si="14"/>
        <v>#N/A</v>
      </c>
      <c r="H30" s="59"/>
      <c r="I30" s="110" t="e">
        <f t="shared" ref="I30:I36" si="15">I40-I20</f>
        <v>#N/A</v>
      </c>
      <c r="J30" s="59"/>
      <c r="K30" s="110" t="e">
        <f t="shared" si="10"/>
        <v>#N/A</v>
      </c>
      <c r="L30" s="12" t="e">
        <f t="shared" si="11"/>
        <v>#N/A</v>
      </c>
      <c r="M30" s="59"/>
      <c r="N30" s="11" t="e">
        <f t="shared" si="12"/>
        <v>#N/A</v>
      </c>
      <c r="O30" s="12" t="e">
        <f t="shared" si="13"/>
        <v>#N/A</v>
      </c>
      <c r="S30" s="110" t="e">
        <f>HLOOKUP(S$1,#REF!,ROWS(S$1:S30),FALSE)</f>
        <v>#REF!</v>
      </c>
      <c r="U30" s="110" t="e">
        <f>HLOOKUP(U$1,#REF!,ROWS(U$1:U30),FALSE)</f>
        <v>#REF!</v>
      </c>
      <c r="W30" s="110" t="e">
        <f>HLOOKUP(W$1,#REF!,ROWS(W$1:W30),FALSE)</f>
        <v>#REF!</v>
      </c>
      <c r="Y30" s="110" t="e">
        <f>HLOOKUP(Y$1,#REF!,ROWS(Y$1:Y30),FALSE)</f>
        <v>#REF!</v>
      </c>
      <c r="AA30" s="110" t="e">
        <f>HLOOKUP(AA$1,#REF!,ROWS(AA$1:AA30),FALSE)</f>
        <v>#REF!</v>
      </c>
      <c r="AC30" s="110" t="e">
        <f>HLOOKUP(AC$1,#REF!,ROWS(AC$1:AC30),FALSE)</f>
        <v>#REF!</v>
      </c>
      <c r="AE30" s="110" t="e">
        <f>HLOOKUP(AE$1,#REF!,ROWS(AE$1:AE30),FALSE)</f>
        <v>#REF!</v>
      </c>
      <c r="AG30" s="110" t="e">
        <f>HLOOKUP(AG$1,#REF!,ROWS(AG$1:AG30),FALSE)</f>
        <v>#REF!</v>
      </c>
      <c r="AI30" s="110" t="e">
        <f>HLOOKUP(AI$1,#REF!,ROWS(AI$1:AI30),FALSE)</f>
        <v>#REF!</v>
      </c>
      <c r="AL30" s="24" t="e">
        <f>S30-#REF!</f>
        <v>#REF!</v>
      </c>
      <c r="AM30" s="24"/>
      <c r="AN30" s="24" t="e">
        <f>U30-#REF!</f>
        <v>#REF!</v>
      </c>
      <c r="AO30" s="49"/>
      <c r="AP30" s="24" t="e">
        <f>W30-#REF!</f>
        <v>#REF!</v>
      </c>
      <c r="AQ30" s="49"/>
      <c r="AR30" s="24" t="e">
        <f>Y30-#REF!</f>
        <v>#REF!</v>
      </c>
      <c r="AS30" s="49"/>
      <c r="AT30" s="24" t="e">
        <f>AA30-#REF!</f>
        <v>#REF!</v>
      </c>
      <c r="AU30" s="49"/>
      <c r="AV30" s="24" t="e">
        <f>AC30-#REF!</f>
        <v>#REF!</v>
      </c>
      <c r="AW30" s="49"/>
      <c r="AX30" s="24" t="e">
        <f>AE30-#REF!</f>
        <v>#REF!</v>
      </c>
      <c r="AY30" s="49"/>
      <c r="AZ30" s="24" t="e">
        <f>AG30-#REF!</f>
        <v>#REF!</v>
      </c>
      <c r="BA30" s="49"/>
      <c r="BB30" s="24" t="e">
        <f>AI30-#REF!</f>
        <v>#REF!</v>
      </c>
      <c r="BC30" s="49"/>
      <c r="BD30" s="24" t="e">
        <f>E30-#REF!</f>
        <v>#N/A</v>
      </c>
      <c r="BF30" s="24" t="e">
        <f>G30-#REF!</f>
        <v>#N/A</v>
      </c>
      <c r="BH30" s="24" t="e">
        <f>I30-#REF!</f>
        <v>#N/A</v>
      </c>
      <c r="BJ30" s="24" t="e">
        <f>K30-#REF!</f>
        <v>#N/A</v>
      </c>
      <c r="BL30" s="24" t="e">
        <f>N30-#REF!</f>
        <v>#N/A</v>
      </c>
    </row>
    <row r="31" spans="1:64" s="57" customFormat="1" ht="15" customHeight="1">
      <c r="A31" s="69"/>
      <c r="B31" s="69"/>
      <c r="C31" s="60" t="s">
        <v>145</v>
      </c>
      <c r="D31" s="59"/>
      <c r="E31" s="111" t="e">
        <f t="shared" si="14"/>
        <v>#N/A</v>
      </c>
      <c r="F31" s="59"/>
      <c r="G31" s="111" t="e">
        <f t="shared" si="14"/>
        <v>#N/A</v>
      </c>
      <c r="H31" s="59"/>
      <c r="I31" s="111" t="e">
        <f t="shared" si="15"/>
        <v>#N/A</v>
      </c>
      <c r="J31" s="59"/>
      <c r="K31" s="111" t="e">
        <f t="shared" si="10"/>
        <v>#N/A</v>
      </c>
      <c r="L31" s="8" t="e">
        <f t="shared" si="11"/>
        <v>#N/A</v>
      </c>
      <c r="M31" s="59"/>
      <c r="N31" s="7" t="e">
        <f t="shared" si="12"/>
        <v>#N/A</v>
      </c>
      <c r="O31" s="8" t="e">
        <f t="shared" si="13"/>
        <v>#N/A</v>
      </c>
      <c r="S31" s="111" t="e">
        <f>HLOOKUP(S$1,#REF!,ROWS(S$1:S31),FALSE)</f>
        <v>#REF!</v>
      </c>
      <c r="U31" s="111" t="e">
        <f>HLOOKUP(U$1,#REF!,ROWS(U$1:U31),FALSE)</f>
        <v>#REF!</v>
      </c>
      <c r="W31" s="111" t="e">
        <f>HLOOKUP(W$1,#REF!,ROWS(W$1:W31),FALSE)</f>
        <v>#REF!</v>
      </c>
      <c r="Y31" s="111" t="e">
        <f>HLOOKUP(Y$1,#REF!,ROWS(Y$1:Y31),FALSE)</f>
        <v>#REF!</v>
      </c>
      <c r="AA31" s="111" t="e">
        <f>HLOOKUP(AA$1,#REF!,ROWS(AA$1:AA31),FALSE)</f>
        <v>#REF!</v>
      </c>
      <c r="AC31" s="111" t="e">
        <f>HLOOKUP(AC$1,#REF!,ROWS(AC$1:AC31),FALSE)</f>
        <v>#REF!</v>
      </c>
      <c r="AE31" s="111" t="e">
        <f>HLOOKUP(AE$1,#REF!,ROWS(AE$1:AE31),FALSE)</f>
        <v>#REF!</v>
      </c>
      <c r="AG31" s="111" t="e">
        <f>HLOOKUP(AG$1,#REF!,ROWS(AG$1:AG31),FALSE)</f>
        <v>#REF!</v>
      </c>
      <c r="AI31" s="111" t="e">
        <f>HLOOKUP(AI$1,#REF!,ROWS(AI$1:AI31),FALSE)</f>
        <v>#REF!</v>
      </c>
      <c r="AL31" s="24" t="e">
        <f>S31-#REF!</f>
        <v>#REF!</v>
      </c>
      <c r="AM31" s="24"/>
      <c r="AN31" s="24" t="e">
        <f>U31-#REF!</f>
        <v>#REF!</v>
      </c>
      <c r="AO31" s="49"/>
      <c r="AP31" s="24" t="e">
        <f>W31-#REF!</f>
        <v>#REF!</v>
      </c>
      <c r="AQ31" s="49"/>
      <c r="AR31" s="24" t="e">
        <f>Y31-#REF!</f>
        <v>#REF!</v>
      </c>
      <c r="AS31" s="49"/>
      <c r="AT31" s="24" t="e">
        <f>AA31-#REF!</f>
        <v>#REF!</v>
      </c>
      <c r="AU31" s="49"/>
      <c r="AV31" s="24" t="e">
        <f>AC31-#REF!</f>
        <v>#REF!</v>
      </c>
      <c r="AW31" s="49"/>
      <c r="AX31" s="24" t="e">
        <f>AE31-#REF!</f>
        <v>#REF!</v>
      </c>
      <c r="AY31" s="49"/>
      <c r="AZ31" s="24" t="e">
        <f>AG31-#REF!</f>
        <v>#REF!</v>
      </c>
      <c r="BA31" s="49"/>
      <c r="BB31" s="24" t="e">
        <f>AI31-#REF!</f>
        <v>#REF!</v>
      </c>
      <c r="BC31" s="49"/>
      <c r="BD31" s="24" t="e">
        <f>E31-#REF!</f>
        <v>#N/A</v>
      </c>
      <c r="BF31" s="24" t="e">
        <f>G31-#REF!</f>
        <v>#N/A</v>
      </c>
      <c r="BH31" s="24" t="e">
        <f>I31-#REF!</f>
        <v>#N/A</v>
      </c>
      <c r="BJ31" s="24" t="e">
        <f>K31-#REF!</f>
        <v>#N/A</v>
      </c>
      <c r="BL31" s="24" t="e">
        <f>N31-#REF!</f>
        <v>#N/A</v>
      </c>
    </row>
    <row r="32" spans="1:64" s="57" customFormat="1" ht="15" customHeight="1">
      <c r="A32" s="95"/>
      <c r="B32" s="69"/>
      <c r="C32" s="60" t="s">
        <v>146</v>
      </c>
      <c r="D32" s="59"/>
      <c r="E32" s="111" t="e">
        <f t="shared" si="14"/>
        <v>#N/A</v>
      </c>
      <c r="F32" s="59"/>
      <c r="G32" s="111" t="e">
        <f t="shared" si="14"/>
        <v>#N/A</v>
      </c>
      <c r="H32" s="59"/>
      <c r="I32" s="111" t="e">
        <f t="shared" si="15"/>
        <v>#N/A</v>
      </c>
      <c r="J32" s="59"/>
      <c r="K32" s="111" t="e">
        <f t="shared" si="10"/>
        <v>#N/A</v>
      </c>
      <c r="L32" s="8" t="e">
        <f t="shared" si="11"/>
        <v>#N/A</v>
      </c>
      <c r="M32" s="59"/>
      <c r="N32" s="7" t="e">
        <f t="shared" si="12"/>
        <v>#N/A</v>
      </c>
      <c r="O32" s="8" t="e">
        <f t="shared" si="13"/>
        <v>#N/A</v>
      </c>
      <c r="S32" s="111" t="e">
        <f>HLOOKUP(S$1,#REF!,ROWS(S$1:S32),FALSE)</f>
        <v>#REF!</v>
      </c>
      <c r="U32" s="111" t="e">
        <f>HLOOKUP(U$1,#REF!,ROWS(U$1:U32),FALSE)</f>
        <v>#REF!</v>
      </c>
      <c r="W32" s="111" t="e">
        <f>HLOOKUP(W$1,#REF!,ROWS(W$1:W32),FALSE)</f>
        <v>#REF!</v>
      </c>
      <c r="Y32" s="111" t="e">
        <f>HLOOKUP(Y$1,#REF!,ROWS(Y$1:Y32),FALSE)</f>
        <v>#REF!</v>
      </c>
      <c r="AA32" s="111" t="e">
        <f>HLOOKUP(AA$1,#REF!,ROWS(AA$1:AA32),FALSE)</f>
        <v>#REF!</v>
      </c>
      <c r="AC32" s="111" t="e">
        <f>HLOOKUP(AC$1,#REF!,ROWS(AC$1:AC32),FALSE)</f>
        <v>#REF!</v>
      </c>
      <c r="AE32" s="111" t="e">
        <f>HLOOKUP(AE$1,#REF!,ROWS(AE$1:AE32),FALSE)</f>
        <v>#REF!</v>
      </c>
      <c r="AG32" s="111" t="e">
        <f>HLOOKUP(AG$1,#REF!,ROWS(AG$1:AG32),FALSE)</f>
        <v>#REF!</v>
      </c>
      <c r="AI32" s="111" t="e">
        <f>HLOOKUP(AI$1,#REF!,ROWS(AI$1:AI32),FALSE)</f>
        <v>#REF!</v>
      </c>
      <c r="AL32" s="24" t="e">
        <f>S32-#REF!</f>
        <v>#REF!</v>
      </c>
      <c r="AM32" s="24"/>
      <c r="AN32" s="24" t="e">
        <f>U32-#REF!</f>
        <v>#REF!</v>
      </c>
      <c r="AO32" s="49"/>
      <c r="AP32" s="24" t="e">
        <f>W32-#REF!</f>
        <v>#REF!</v>
      </c>
      <c r="AQ32" s="49"/>
      <c r="AR32" s="24" t="e">
        <f>Y32-#REF!</f>
        <v>#REF!</v>
      </c>
      <c r="AS32" s="49"/>
      <c r="AT32" s="24" t="e">
        <f>AA32-#REF!</f>
        <v>#REF!</v>
      </c>
      <c r="AU32" s="49"/>
      <c r="AV32" s="24" t="e">
        <f>AC32-#REF!</f>
        <v>#REF!</v>
      </c>
      <c r="AW32" s="49"/>
      <c r="AX32" s="24" t="e">
        <f>AE32-#REF!</f>
        <v>#REF!</v>
      </c>
      <c r="AY32" s="49"/>
      <c r="AZ32" s="24" t="e">
        <f>AG32-#REF!</f>
        <v>#REF!</v>
      </c>
      <c r="BA32" s="49"/>
      <c r="BB32" s="24" t="e">
        <f>AI32-#REF!</f>
        <v>#REF!</v>
      </c>
      <c r="BC32" s="49"/>
      <c r="BD32" s="24" t="e">
        <f>E32-#REF!</f>
        <v>#N/A</v>
      </c>
      <c r="BF32" s="24" t="e">
        <f>G32-#REF!</f>
        <v>#N/A</v>
      </c>
      <c r="BH32" s="24" t="e">
        <f>I32-#REF!</f>
        <v>#N/A</v>
      </c>
      <c r="BJ32" s="24" t="e">
        <f>K32-#REF!</f>
        <v>#N/A</v>
      </c>
      <c r="BL32" s="24" t="e">
        <f>N32-#REF!</f>
        <v>#N/A</v>
      </c>
    </row>
    <row r="33" spans="1:64" s="57" customFormat="1" ht="15" customHeight="1">
      <c r="A33" s="69"/>
      <c r="B33" s="69"/>
      <c r="C33" s="60" t="s">
        <v>147</v>
      </c>
      <c r="D33" s="59"/>
      <c r="E33" s="111" t="e">
        <f t="shared" si="14"/>
        <v>#N/A</v>
      </c>
      <c r="F33" s="59"/>
      <c r="G33" s="111" t="e">
        <f t="shared" si="14"/>
        <v>#N/A</v>
      </c>
      <c r="H33" s="59"/>
      <c r="I33" s="111" t="e">
        <f t="shared" si="15"/>
        <v>#N/A</v>
      </c>
      <c r="J33" s="59"/>
      <c r="K33" s="111" t="e">
        <f t="shared" si="10"/>
        <v>#N/A</v>
      </c>
      <c r="L33" s="8" t="e">
        <f t="shared" si="11"/>
        <v>#N/A</v>
      </c>
      <c r="M33" s="59"/>
      <c r="N33" s="7" t="e">
        <f t="shared" si="12"/>
        <v>#N/A</v>
      </c>
      <c r="O33" s="8" t="e">
        <f t="shared" si="13"/>
        <v>#N/A</v>
      </c>
      <c r="S33" s="111" t="e">
        <f>HLOOKUP(S$1,#REF!,ROWS(S$1:S33),FALSE)</f>
        <v>#REF!</v>
      </c>
      <c r="U33" s="111" t="e">
        <f>HLOOKUP(U$1,#REF!,ROWS(U$1:U33),FALSE)</f>
        <v>#REF!</v>
      </c>
      <c r="W33" s="111" t="e">
        <f>HLOOKUP(W$1,#REF!,ROWS(W$1:W33),FALSE)</f>
        <v>#REF!</v>
      </c>
      <c r="Y33" s="111" t="e">
        <f>HLOOKUP(Y$1,#REF!,ROWS(Y$1:Y33),FALSE)</f>
        <v>#REF!</v>
      </c>
      <c r="AA33" s="111" t="e">
        <f>HLOOKUP(AA$1,#REF!,ROWS(AA$1:AA33),FALSE)</f>
        <v>#REF!</v>
      </c>
      <c r="AC33" s="111" t="e">
        <f>HLOOKUP(AC$1,#REF!,ROWS(AC$1:AC33),FALSE)</f>
        <v>#REF!</v>
      </c>
      <c r="AE33" s="111" t="e">
        <f>HLOOKUP(AE$1,#REF!,ROWS(AE$1:AE33),FALSE)</f>
        <v>#REF!</v>
      </c>
      <c r="AG33" s="111" t="e">
        <f>HLOOKUP(AG$1,#REF!,ROWS(AG$1:AG33),FALSE)</f>
        <v>#REF!</v>
      </c>
      <c r="AI33" s="111" t="e">
        <f>HLOOKUP(AI$1,#REF!,ROWS(AI$1:AI33),FALSE)</f>
        <v>#REF!</v>
      </c>
      <c r="AL33" s="24" t="e">
        <f>S33-#REF!</f>
        <v>#REF!</v>
      </c>
      <c r="AM33" s="24"/>
      <c r="AN33" s="24" t="e">
        <f>U33-#REF!</f>
        <v>#REF!</v>
      </c>
      <c r="AO33" s="49"/>
      <c r="AP33" s="24" t="e">
        <f>W33-#REF!</f>
        <v>#REF!</v>
      </c>
      <c r="AQ33" s="49"/>
      <c r="AR33" s="24" t="e">
        <f>Y33-#REF!</f>
        <v>#REF!</v>
      </c>
      <c r="AS33" s="49"/>
      <c r="AT33" s="24" t="e">
        <f>AA33-#REF!</f>
        <v>#REF!</v>
      </c>
      <c r="AU33" s="49"/>
      <c r="AV33" s="24" t="e">
        <f>AC33-#REF!</f>
        <v>#REF!</v>
      </c>
      <c r="AW33" s="49"/>
      <c r="AX33" s="24" t="e">
        <f>AE33-#REF!</f>
        <v>#REF!</v>
      </c>
      <c r="AY33" s="49"/>
      <c r="AZ33" s="24" t="e">
        <f>AG33-#REF!</f>
        <v>#REF!</v>
      </c>
      <c r="BA33" s="49"/>
      <c r="BB33" s="24" t="e">
        <f>AI33-#REF!</f>
        <v>#REF!</v>
      </c>
      <c r="BC33" s="49"/>
      <c r="BD33" s="24" t="e">
        <f>E33-#REF!</f>
        <v>#N/A</v>
      </c>
      <c r="BF33" s="24" t="e">
        <f>G33-#REF!</f>
        <v>#N/A</v>
      </c>
      <c r="BH33" s="24" t="e">
        <f>I33-#REF!</f>
        <v>#N/A</v>
      </c>
      <c r="BJ33" s="24" t="e">
        <f>K33-#REF!</f>
        <v>#N/A</v>
      </c>
      <c r="BL33" s="24" t="e">
        <f>N33-#REF!</f>
        <v>#N/A</v>
      </c>
    </row>
    <row r="34" spans="1:64" s="57" customFormat="1" ht="15" customHeight="1">
      <c r="A34" s="69"/>
      <c r="B34" s="69"/>
      <c r="C34" s="58" t="s">
        <v>159</v>
      </c>
      <c r="D34" s="59"/>
      <c r="E34" s="110" t="e">
        <f t="shared" si="14"/>
        <v>#N/A</v>
      </c>
      <c r="F34" s="59"/>
      <c r="G34" s="110" t="e">
        <f t="shared" si="14"/>
        <v>#N/A</v>
      </c>
      <c r="H34" s="59"/>
      <c r="I34" s="110" t="e">
        <f t="shared" si="15"/>
        <v>#N/A</v>
      </c>
      <c r="J34" s="59"/>
      <c r="K34" s="110" t="e">
        <f t="shared" si="10"/>
        <v>#N/A</v>
      </c>
      <c r="L34" s="12" t="e">
        <f t="shared" si="11"/>
        <v>#N/A</v>
      </c>
      <c r="M34" s="59"/>
      <c r="N34" s="11" t="e">
        <f t="shared" si="12"/>
        <v>#N/A</v>
      </c>
      <c r="O34" s="12" t="e">
        <f t="shared" si="13"/>
        <v>#N/A</v>
      </c>
      <c r="S34" s="110" t="e">
        <f>HLOOKUP(S$1,#REF!,ROWS(S$1:S34),FALSE)</f>
        <v>#REF!</v>
      </c>
      <c r="U34" s="110" t="e">
        <f>HLOOKUP(U$1,#REF!,ROWS(U$1:U34),FALSE)</f>
        <v>#REF!</v>
      </c>
      <c r="W34" s="110" t="e">
        <f>HLOOKUP(W$1,#REF!,ROWS(W$1:W34),FALSE)</f>
        <v>#REF!</v>
      </c>
      <c r="Y34" s="110" t="e">
        <f>HLOOKUP(Y$1,#REF!,ROWS(Y$1:Y34),FALSE)</f>
        <v>#REF!</v>
      </c>
      <c r="AA34" s="110" t="e">
        <f>HLOOKUP(AA$1,#REF!,ROWS(AA$1:AA34),FALSE)</f>
        <v>#REF!</v>
      </c>
      <c r="AC34" s="110" t="e">
        <f>HLOOKUP(AC$1,#REF!,ROWS(AC$1:AC34),FALSE)</f>
        <v>#REF!</v>
      </c>
      <c r="AE34" s="110" t="e">
        <f>HLOOKUP(AE$1,#REF!,ROWS(AE$1:AE34),FALSE)</f>
        <v>#REF!</v>
      </c>
      <c r="AG34" s="110" t="e">
        <f>HLOOKUP(AG$1,#REF!,ROWS(AG$1:AG34),FALSE)</f>
        <v>#REF!</v>
      </c>
      <c r="AI34" s="110" t="e">
        <f>HLOOKUP(AI$1,#REF!,ROWS(AI$1:AI34),FALSE)</f>
        <v>#REF!</v>
      </c>
      <c r="AL34" s="24" t="e">
        <f>S34-#REF!</f>
        <v>#REF!</v>
      </c>
      <c r="AM34" s="24"/>
      <c r="AN34" s="24" t="e">
        <f>U34-#REF!</f>
        <v>#REF!</v>
      </c>
      <c r="AO34" s="49"/>
      <c r="AP34" s="24" t="e">
        <f>W34-#REF!</f>
        <v>#REF!</v>
      </c>
      <c r="AQ34" s="49"/>
      <c r="AR34" s="24" t="e">
        <f>Y34-#REF!</f>
        <v>#REF!</v>
      </c>
      <c r="AS34" s="49"/>
      <c r="AT34" s="24" t="e">
        <f>AA34-#REF!</f>
        <v>#REF!</v>
      </c>
      <c r="AU34" s="49"/>
      <c r="AV34" s="24" t="e">
        <f>AC34-#REF!</f>
        <v>#REF!</v>
      </c>
      <c r="AW34" s="49"/>
      <c r="AX34" s="24" t="e">
        <f>AE34-#REF!</f>
        <v>#REF!</v>
      </c>
      <c r="AY34" s="49"/>
      <c r="AZ34" s="24" t="e">
        <f>AG34-#REF!</f>
        <v>#REF!</v>
      </c>
      <c r="BA34" s="49"/>
      <c r="BB34" s="24" t="e">
        <f>AI34-#REF!</f>
        <v>#REF!</v>
      </c>
      <c r="BC34" s="49"/>
      <c r="BD34" s="24" t="e">
        <f>E34-#REF!</f>
        <v>#N/A</v>
      </c>
      <c r="BF34" s="24" t="e">
        <f>G34-#REF!</f>
        <v>#N/A</v>
      </c>
      <c r="BH34" s="24" t="e">
        <f>I34-#REF!</f>
        <v>#N/A</v>
      </c>
      <c r="BJ34" s="24" t="e">
        <f>K34-#REF!</f>
        <v>#N/A</v>
      </c>
      <c r="BL34" s="24" t="e">
        <f>N34-#REF!</f>
        <v>#N/A</v>
      </c>
    </row>
    <row r="35" spans="1:64" s="57" customFormat="1" ht="15" customHeight="1">
      <c r="A35" s="95"/>
      <c r="B35" s="69"/>
      <c r="C35" s="58" t="s">
        <v>148</v>
      </c>
      <c r="D35" s="59"/>
      <c r="E35" s="110" t="e">
        <f t="shared" si="14"/>
        <v>#N/A</v>
      </c>
      <c r="F35" s="59"/>
      <c r="G35" s="110" t="e">
        <f t="shared" si="14"/>
        <v>#N/A</v>
      </c>
      <c r="H35" s="59"/>
      <c r="I35" s="110" t="e">
        <f t="shared" si="15"/>
        <v>#N/A</v>
      </c>
      <c r="J35" s="59"/>
      <c r="K35" s="110" t="e">
        <f t="shared" si="10"/>
        <v>#N/A</v>
      </c>
      <c r="L35" s="12" t="e">
        <f t="shared" si="11"/>
        <v>#N/A</v>
      </c>
      <c r="M35" s="59"/>
      <c r="N35" s="11" t="e">
        <f t="shared" si="12"/>
        <v>#N/A</v>
      </c>
      <c r="O35" s="12" t="e">
        <f t="shared" si="13"/>
        <v>#N/A</v>
      </c>
      <c r="S35" s="110" t="e">
        <f>HLOOKUP(S$1,#REF!,ROWS(S$1:S35),FALSE)</f>
        <v>#REF!</v>
      </c>
      <c r="U35" s="110" t="e">
        <f>HLOOKUP(U$1,#REF!,ROWS(U$1:U35),FALSE)</f>
        <v>#REF!</v>
      </c>
      <c r="W35" s="110" t="e">
        <f>HLOOKUP(W$1,#REF!,ROWS(W$1:W35),FALSE)</f>
        <v>#REF!</v>
      </c>
      <c r="Y35" s="110" t="e">
        <f>HLOOKUP(Y$1,#REF!,ROWS(Y$1:Y35),FALSE)</f>
        <v>#REF!</v>
      </c>
      <c r="AA35" s="110" t="e">
        <f>HLOOKUP(AA$1,#REF!,ROWS(AA$1:AA35),FALSE)</f>
        <v>#REF!</v>
      </c>
      <c r="AC35" s="110" t="e">
        <f>HLOOKUP(AC$1,#REF!,ROWS(AC$1:AC35),FALSE)</f>
        <v>#REF!</v>
      </c>
      <c r="AE35" s="110" t="e">
        <f>HLOOKUP(AE$1,#REF!,ROWS(AE$1:AE35),FALSE)</f>
        <v>#REF!</v>
      </c>
      <c r="AG35" s="110" t="e">
        <f>HLOOKUP(AG$1,#REF!,ROWS(AG$1:AG35),FALSE)</f>
        <v>#REF!</v>
      </c>
      <c r="AI35" s="110" t="e">
        <f>HLOOKUP(AI$1,#REF!,ROWS(AI$1:AI35),FALSE)</f>
        <v>#REF!</v>
      </c>
      <c r="AL35" s="24" t="e">
        <f>S35-#REF!</f>
        <v>#REF!</v>
      </c>
      <c r="AM35" s="24"/>
      <c r="AN35" s="24" t="e">
        <f>U35-#REF!</f>
        <v>#REF!</v>
      </c>
      <c r="AO35" s="49"/>
      <c r="AP35" s="24" t="e">
        <f>W35-#REF!</f>
        <v>#REF!</v>
      </c>
      <c r="AQ35" s="49"/>
      <c r="AR35" s="24" t="e">
        <f>Y35-#REF!</f>
        <v>#REF!</v>
      </c>
      <c r="AS35" s="49"/>
      <c r="AT35" s="24" t="e">
        <f>AA35-#REF!</f>
        <v>#REF!</v>
      </c>
      <c r="AU35" s="49"/>
      <c r="AV35" s="24" t="e">
        <f>AC35-#REF!</f>
        <v>#REF!</v>
      </c>
      <c r="AW35" s="49"/>
      <c r="AX35" s="24" t="e">
        <f>AE35-#REF!</f>
        <v>#REF!</v>
      </c>
      <c r="AY35" s="49"/>
      <c r="AZ35" s="24" t="e">
        <f>AG35-#REF!</f>
        <v>#REF!</v>
      </c>
      <c r="BA35" s="49"/>
      <c r="BB35" s="24" t="e">
        <f>AI35-#REF!</f>
        <v>#REF!</v>
      </c>
      <c r="BC35" s="49"/>
      <c r="BD35" s="24" t="e">
        <f>E35-#REF!</f>
        <v>#N/A</v>
      </c>
      <c r="BF35" s="24" t="e">
        <f>G35-#REF!</f>
        <v>#N/A</v>
      </c>
      <c r="BH35" s="24" t="e">
        <f>I35-#REF!</f>
        <v>#N/A</v>
      </c>
      <c r="BJ35" s="24" t="e">
        <f>K35-#REF!</f>
        <v>#N/A</v>
      </c>
      <c r="BL35" s="24" t="e">
        <f>N35-#REF!</f>
        <v>#N/A</v>
      </c>
    </row>
    <row r="36" spans="1:64" s="57" customFormat="1" ht="26.1" hidden="1" customHeight="1">
      <c r="A36" s="108"/>
      <c r="B36" s="69"/>
      <c r="C36" s="78" t="s">
        <v>171</v>
      </c>
      <c r="D36" s="59"/>
      <c r="E36" s="112" t="e">
        <f t="shared" si="14"/>
        <v>#N/A</v>
      </c>
      <c r="F36" s="80"/>
      <c r="G36" s="112" t="e">
        <f t="shared" si="14"/>
        <v>#N/A</v>
      </c>
      <c r="H36" s="80"/>
      <c r="I36" s="112" t="e">
        <f t="shared" si="15"/>
        <v>#N/A</v>
      </c>
      <c r="J36" s="80"/>
      <c r="K36" s="112" t="e">
        <f t="shared" si="10"/>
        <v>#N/A</v>
      </c>
      <c r="L36" s="81" t="e">
        <f t="shared" si="11"/>
        <v>#N/A</v>
      </c>
      <c r="M36" s="80"/>
      <c r="N36" s="79" t="e">
        <f t="shared" si="12"/>
        <v>#N/A</v>
      </c>
      <c r="O36" s="81" t="e">
        <f t="shared" si="13"/>
        <v>#N/A</v>
      </c>
      <c r="S36" s="112" t="e">
        <f t="shared" ref="S36" si="16">S46-S26</f>
        <v>#REF!</v>
      </c>
      <c r="U36" s="112" t="e">
        <f t="shared" ref="U36" si="17">U46-U26</f>
        <v>#REF!</v>
      </c>
      <c r="W36" s="112" t="e">
        <f t="shared" ref="W36" si="18">W46-W26</f>
        <v>#REF!</v>
      </c>
      <c r="Y36" s="112" t="e">
        <f t="shared" ref="Y36" si="19">Y46-Y26</f>
        <v>#REF!</v>
      </c>
      <c r="AA36" s="112" t="e">
        <f t="shared" ref="AA36" si="20">AA46-AA26</f>
        <v>#REF!</v>
      </c>
      <c r="AC36" s="112" t="e">
        <f t="shared" ref="AC36" si="21">AC46-AC26</f>
        <v>#REF!</v>
      </c>
      <c r="AE36" s="112" t="e">
        <f t="shared" ref="AE36" si="22">AE46-AE26</f>
        <v>#REF!</v>
      </c>
      <c r="AG36" s="112" t="e">
        <f t="shared" ref="AG36" si="23">AG46-AG26</f>
        <v>#REF!</v>
      </c>
      <c r="AI36" s="112" t="e">
        <f t="shared" ref="AI36" si="24">AI46-AI26</f>
        <v>#REF!</v>
      </c>
    </row>
    <row r="37" spans="1:64" ht="3" customHeight="1">
      <c r="C37" s="2"/>
      <c r="D37" s="61"/>
      <c r="E37" s="50"/>
      <c r="F37" s="61"/>
      <c r="G37" s="50"/>
      <c r="H37" s="61"/>
      <c r="I37" s="50"/>
      <c r="J37" s="61"/>
      <c r="K37" s="50"/>
      <c r="L37" s="51"/>
      <c r="M37" s="61"/>
      <c r="N37" s="50"/>
      <c r="O37" s="51"/>
      <c r="S37" s="50"/>
      <c r="U37" s="50"/>
      <c r="W37" s="50"/>
      <c r="Y37" s="50"/>
      <c r="AA37" s="50"/>
      <c r="AC37" s="50"/>
      <c r="AE37" s="50"/>
      <c r="AG37" s="50"/>
      <c r="AI37" s="50"/>
    </row>
    <row r="38" spans="1:64" s="21" customFormat="1" ht="15" customHeight="1">
      <c r="A38" s="67" t="s">
        <v>167</v>
      </c>
      <c r="B38" s="68"/>
      <c r="C38" s="54"/>
      <c r="D38" s="22"/>
      <c r="E38" s="53"/>
      <c r="F38" s="22"/>
      <c r="G38" s="53"/>
      <c r="H38" s="22"/>
      <c r="I38" s="53"/>
      <c r="J38" s="22"/>
      <c r="K38" s="36"/>
      <c r="L38" s="36"/>
      <c r="M38" s="22"/>
      <c r="N38" s="36"/>
      <c r="O38" s="36"/>
      <c r="S38" s="53"/>
      <c r="U38" s="53"/>
      <c r="W38" s="53"/>
      <c r="Y38" s="53"/>
      <c r="AA38" s="53"/>
      <c r="AC38" s="53"/>
      <c r="AE38" s="53"/>
      <c r="AG38" s="53"/>
      <c r="AI38" s="53"/>
    </row>
    <row r="39" spans="1:64" s="57" customFormat="1" ht="15" customHeight="1">
      <c r="A39" s="96" t="s">
        <v>172</v>
      </c>
      <c r="B39" s="69"/>
      <c r="C39" s="90" t="s">
        <v>226</v>
      </c>
      <c r="D39" s="39"/>
      <c r="E39" s="55" t="e">
        <v>#N/A</v>
      </c>
      <c r="F39" s="56"/>
      <c r="G39" s="55" t="e">
        <v>#N/A</v>
      </c>
      <c r="H39" s="56"/>
      <c r="I39" s="55" t="e">
        <v>#N/A</v>
      </c>
      <c r="J39" s="56"/>
      <c r="K39" s="128" t="e">
        <f t="shared" ref="K39:K46" si="25">$E39-I39</f>
        <v>#N/A</v>
      </c>
      <c r="L39" s="93" t="e">
        <f t="shared" ref="L39:L46" si="26">IF(I39=0,1,E39/I39-1)</f>
        <v>#N/A</v>
      </c>
      <c r="M39" s="56"/>
      <c r="N39" s="9" t="e">
        <f t="shared" ref="N39:N46" si="27">$E39-G39</f>
        <v>#N/A</v>
      </c>
      <c r="O39" s="93" t="e">
        <f t="shared" ref="O39:O46" si="28">IF(G39=0,1,E39/G39-1)</f>
        <v>#N/A</v>
      </c>
      <c r="S39" s="55" t="e">
        <f>HLOOKUP(S$1,#REF!,ROWS(S$1:S39),FALSE)</f>
        <v>#REF!</v>
      </c>
      <c r="U39" s="55" t="e">
        <f>HLOOKUP(U$1,#REF!,ROWS(U$1:U39),FALSE)</f>
        <v>#REF!</v>
      </c>
      <c r="W39" s="55" t="e">
        <f>HLOOKUP(W$1,#REF!,ROWS(W$1:W39),FALSE)</f>
        <v>#REF!</v>
      </c>
      <c r="Y39" s="55" t="e">
        <f>HLOOKUP(Y$1,#REF!,ROWS(Y$1:Y39),FALSE)</f>
        <v>#REF!</v>
      </c>
      <c r="AA39" s="55" t="e">
        <f>HLOOKUP(AA$1,#REF!,ROWS(AA$1:AA39),FALSE)</f>
        <v>#REF!</v>
      </c>
      <c r="AC39" s="55" t="e">
        <f>HLOOKUP(AC$1,#REF!,ROWS(AC$1:AC39),FALSE)</f>
        <v>#REF!</v>
      </c>
      <c r="AE39" s="55" t="e">
        <f>HLOOKUP(AE$1,#REF!,ROWS(AE$1:AE39),FALSE)</f>
        <v>#REF!</v>
      </c>
      <c r="AG39" s="55" t="e">
        <f>HLOOKUP(AG$1,#REF!,ROWS(AG$1:AG39),FALSE)</f>
        <v>#REF!</v>
      </c>
      <c r="AI39" s="55" t="e">
        <f>HLOOKUP(AI$1,#REF!,ROWS(AI$1:AI39),FALSE)</f>
        <v>#REF!</v>
      </c>
      <c r="AL39" s="24" t="e">
        <f>S39-#REF!</f>
        <v>#REF!</v>
      </c>
      <c r="AM39" s="24"/>
      <c r="AN39" s="24" t="e">
        <f>U39-#REF!</f>
        <v>#REF!</v>
      </c>
      <c r="AO39" s="49"/>
      <c r="AP39" s="24" t="e">
        <f>W39-#REF!</f>
        <v>#REF!</v>
      </c>
      <c r="AQ39" s="49"/>
      <c r="AR39" s="24" t="e">
        <f>Y39-#REF!</f>
        <v>#REF!</v>
      </c>
      <c r="AS39" s="49"/>
      <c r="AT39" s="24" t="e">
        <f>AA39-#REF!</f>
        <v>#REF!</v>
      </c>
      <c r="AU39" s="49"/>
      <c r="AV39" s="24" t="e">
        <f>AC39-#REF!</f>
        <v>#REF!</v>
      </c>
      <c r="AW39" s="49"/>
      <c r="AX39" s="24" t="e">
        <f>AE39-#REF!</f>
        <v>#REF!</v>
      </c>
      <c r="AY39" s="49"/>
      <c r="AZ39" s="24" t="e">
        <f>AG39-#REF!</f>
        <v>#REF!</v>
      </c>
      <c r="BA39" s="49"/>
      <c r="BB39" s="24" t="e">
        <f>AI39-#REF!</f>
        <v>#REF!</v>
      </c>
      <c r="BC39" s="49"/>
      <c r="BD39" s="24" t="e">
        <f>E39-#REF!</f>
        <v>#N/A</v>
      </c>
      <c r="BF39" s="24" t="e">
        <f>G39-#REF!</f>
        <v>#N/A</v>
      </c>
      <c r="BH39" s="24" t="e">
        <f>I39-#REF!</f>
        <v>#N/A</v>
      </c>
      <c r="BJ39" s="24" t="e">
        <f>K39-#REF!</f>
        <v>#N/A</v>
      </c>
      <c r="BL39" s="24" t="e">
        <f>N39-#REF!</f>
        <v>#N/A</v>
      </c>
    </row>
    <row r="40" spans="1:64" s="57" customFormat="1" ht="15" customHeight="1">
      <c r="A40" s="95" t="s">
        <v>160</v>
      </c>
      <c r="B40" s="69"/>
      <c r="C40" s="58" t="s">
        <v>144</v>
      </c>
      <c r="D40" s="59"/>
      <c r="E40" s="11" t="e">
        <v>#N/A</v>
      </c>
      <c r="F40" s="59"/>
      <c r="G40" s="11" t="e">
        <v>#N/A</v>
      </c>
      <c r="H40" s="59"/>
      <c r="I40" s="11" t="e">
        <v>#N/A</v>
      </c>
      <c r="J40" s="59"/>
      <c r="K40" s="11" t="e">
        <f t="shared" si="25"/>
        <v>#N/A</v>
      </c>
      <c r="L40" s="12" t="e">
        <f t="shared" si="26"/>
        <v>#N/A</v>
      </c>
      <c r="M40" s="59"/>
      <c r="N40" s="11" t="e">
        <f t="shared" si="27"/>
        <v>#N/A</v>
      </c>
      <c r="O40" s="12" t="e">
        <f t="shared" si="28"/>
        <v>#N/A</v>
      </c>
      <c r="S40" s="11" t="e">
        <f>HLOOKUP(S$1,#REF!,ROWS(S$1:S40),FALSE)</f>
        <v>#REF!</v>
      </c>
      <c r="U40" s="11" t="e">
        <f>HLOOKUP(U$1,#REF!,ROWS(U$1:U40),FALSE)</f>
        <v>#REF!</v>
      </c>
      <c r="W40" s="11" t="e">
        <f>HLOOKUP(W$1,#REF!,ROWS(W$1:W40),FALSE)</f>
        <v>#REF!</v>
      </c>
      <c r="Y40" s="11" t="e">
        <f>HLOOKUP(Y$1,#REF!,ROWS(Y$1:Y40),FALSE)</f>
        <v>#REF!</v>
      </c>
      <c r="AA40" s="11" t="e">
        <f>HLOOKUP(AA$1,#REF!,ROWS(AA$1:AA40),FALSE)</f>
        <v>#REF!</v>
      </c>
      <c r="AC40" s="11" t="e">
        <f>HLOOKUP(AC$1,#REF!,ROWS(AC$1:AC40),FALSE)</f>
        <v>#REF!</v>
      </c>
      <c r="AE40" s="11" t="e">
        <f>HLOOKUP(AE$1,#REF!,ROWS(AE$1:AE40),FALSE)</f>
        <v>#REF!</v>
      </c>
      <c r="AG40" s="11" t="e">
        <f>HLOOKUP(AG$1,#REF!,ROWS(AG$1:AG40),FALSE)</f>
        <v>#REF!</v>
      </c>
      <c r="AI40" s="11" t="e">
        <f>HLOOKUP(AI$1,#REF!,ROWS(AI$1:AI40),FALSE)</f>
        <v>#REF!</v>
      </c>
      <c r="AL40" s="24" t="e">
        <f>S40-#REF!</f>
        <v>#REF!</v>
      </c>
      <c r="AM40" s="24"/>
      <c r="AN40" s="24" t="e">
        <f>U40-#REF!</f>
        <v>#REF!</v>
      </c>
      <c r="AO40" s="49"/>
      <c r="AP40" s="24" t="e">
        <f>W40-#REF!</f>
        <v>#REF!</v>
      </c>
      <c r="AQ40" s="49"/>
      <c r="AR40" s="24" t="e">
        <f>Y40-#REF!</f>
        <v>#REF!</v>
      </c>
      <c r="AS40" s="49"/>
      <c r="AT40" s="24" t="e">
        <f>AA40-#REF!</f>
        <v>#REF!</v>
      </c>
      <c r="AU40" s="49"/>
      <c r="AV40" s="24" t="e">
        <f>AC40-#REF!</f>
        <v>#REF!</v>
      </c>
      <c r="AW40" s="49"/>
      <c r="AX40" s="24" t="e">
        <f>AE40-#REF!</f>
        <v>#REF!</v>
      </c>
      <c r="AY40" s="49"/>
      <c r="AZ40" s="24" t="e">
        <f>AG40-#REF!</f>
        <v>#REF!</v>
      </c>
      <c r="BA40" s="49"/>
      <c r="BB40" s="24" t="e">
        <f>AI40-#REF!</f>
        <v>#REF!</v>
      </c>
      <c r="BC40" s="49"/>
      <c r="BD40" s="24" t="e">
        <f>E40-#REF!</f>
        <v>#N/A</v>
      </c>
      <c r="BF40" s="24" t="e">
        <f>G40-#REF!</f>
        <v>#N/A</v>
      </c>
      <c r="BH40" s="24" t="e">
        <f>I40-#REF!</f>
        <v>#N/A</v>
      </c>
      <c r="BJ40" s="24" t="e">
        <f>K40-#REF!</f>
        <v>#N/A</v>
      </c>
      <c r="BL40" s="24" t="e">
        <f>N40-#REF!</f>
        <v>#N/A</v>
      </c>
    </row>
    <row r="41" spans="1:64" s="57" customFormat="1" ht="15" customHeight="1">
      <c r="A41" s="69" t="s">
        <v>163</v>
      </c>
      <c r="B41" s="69"/>
      <c r="C41" s="60" t="s">
        <v>145</v>
      </c>
      <c r="D41" s="59"/>
      <c r="E41" s="7" t="e">
        <v>#N/A</v>
      </c>
      <c r="F41" s="59"/>
      <c r="G41" s="7" t="e">
        <v>#N/A</v>
      </c>
      <c r="H41" s="59"/>
      <c r="I41" s="7" t="e">
        <v>#N/A</v>
      </c>
      <c r="J41" s="59"/>
      <c r="K41" s="7" t="e">
        <f t="shared" si="25"/>
        <v>#N/A</v>
      </c>
      <c r="L41" s="8" t="e">
        <f t="shared" si="26"/>
        <v>#N/A</v>
      </c>
      <c r="M41" s="59"/>
      <c r="N41" s="7" t="e">
        <f t="shared" si="27"/>
        <v>#N/A</v>
      </c>
      <c r="O41" s="8" t="e">
        <f t="shared" si="28"/>
        <v>#N/A</v>
      </c>
      <c r="S41" s="7" t="e">
        <f>HLOOKUP(S$1,#REF!,ROWS(S$1:S41),FALSE)</f>
        <v>#REF!</v>
      </c>
      <c r="U41" s="7" t="e">
        <f>HLOOKUP(U$1,#REF!,ROWS(U$1:U41),FALSE)</f>
        <v>#REF!</v>
      </c>
      <c r="W41" s="7" t="e">
        <f>HLOOKUP(W$1,#REF!,ROWS(W$1:W41),FALSE)</f>
        <v>#REF!</v>
      </c>
      <c r="Y41" s="7" t="e">
        <f>HLOOKUP(Y$1,#REF!,ROWS(Y$1:Y41),FALSE)</f>
        <v>#REF!</v>
      </c>
      <c r="AA41" s="7" t="e">
        <f>HLOOKUP(AA$1,#REF!,ROWS(AA$1:AA41),FALSE)</f>
        <v>#REF!</v>
      </c>
      <c r="AC41" s="7" t="e">
        <f>HLOOKUP(AC$1,#REF!,ROWS(AC$1:AC41),FALSE)</f>
        <v>#REF!</v>
      </c>
      <c r="AE41" s="7" t="e">
        <f>HLOOKUP(AE$1,#REF!,ROWS(AE$1:AE41),FALSE)</f>
        <v>#REF!</v>
      </c>
      <c r="AG41" s="7" t="e">
        <f>HLOOKUP(AG$1,#REF!,ROWS(AG$1:AG41),FALSE)</f>
        <v>#REF!</v>
      </c>
      <c r="AI41" s="7" t="e">
        <f>HLOOKUP(AI$1,#REF!,ROWS(AI$1:AI41),FALSE)</f>
        <v>#REF!</v>
      </c>
      <c r="AL41" s="24" t="e">
        <f>S41-#REF!</f>
        <v>#REF!</v>
      </c>
      <c r="AM41" s="24"/>
      <c r="AN41" s="24" t="e">
        <f>U41-#REF!</f>
        <v>#REF!</v>
      </c>
      <c r="AO41" s="49"/>
      <c r="AP41" s="24" t="e">
        <f>W41-#REF!</f>
        <v>#REF!</v>
      </c>
      <c r="AQ41" s="49"/>
      <c r="AR41" s="24" t="e">
        <f>Y41-#REF!</f>
        <v>#REF!</v>
      </c>
      <c r="AS41" s="49"/>
      <c r="AT41" s="24" t="e">
        <f>AA41-#REF!</f>
        <v>#REF!</v>
      </c>
      <c r="AU41" s="49"/>
      <c r="AV41" s="24" t="e">
        <f>AC41-#REF!</f>
        <v>#REF!</v>
      </c>
      <c r="AW41" s="49"/>
      <c r="AX41" s="24" t="e">
        <f>AE41-#REF!</f>
        <v>#REF!</v>
      </c>
      <c r="AY41" s="49"/>
      <c r="AZ41" s="24" t="e">
        <f>AG41-#REF!</f>
        <v>#REF!</v>
      </c>
      <c r="BA41" s="49"/>
      <c r="BB41" s="24" t="e">
        <f>AI41-#REF!</f>
        <v>#REF!</v>
      </c>
      <c r="BC41" s="49"/>
      <c r="BD41" s="24" t="e">
        <f>E41-#REF!</f>
        <v>#N/A</v>
      </c>
      <c r="BF41" s="24" t="e">
        <f>G41-#REF!</f>
        <v>#N/A</v>
      </c>
      <c r="BH41" s="24" t="e">
        <f>I41-#REF!</f>
        <v>#N/A</v>
      </c>
      <c r="BJ41" s="24" t="e">
        <f>K41-#REF!</f>
        <v>#N/A</v>
      </c>
      <c r="BL41" s="24" t="e">
        <f>N41-#REF!</f>
        <v>#N/A</v>
      </c>
    </row>
    <row r="42" spans="1:64" s="57" customFormat="1" ht="15" customHeight="1">
      <c r="A42" s="95" t="s">
        <v>161</v>
      </c>
      <c r="B42" s="69"/>
      <c r="C42" s="60" t="s">
        <v>146</v>
      </c>
      <c r="D42" s="59"/>
      <c r="E42" s="7" t="e">
        <v>#N/A</v>
      </c>
      <c r="F42" s="59"/>
      <c r="G42" s="7" t="e">
        <v>#N/A</v>
      </c>
      <c r="H42" s="59"/>
      <c r="I42" s="7" t="e">
        <v>#N/A</v>
      </c>
      <c r="J42" s="59"/>
      <c r="K42" s="7" t="e">
        <f t="shared" si="25"/>
        <v>#N/A</v>
      </c>
      <c r="L42" s="8" t="e">
        <f t="shared" si="26"/>
        <v>#N/A</v>
      </c>
      <c r="M42" s="59"/>
      <c r="N42" s="7" t="e">
        <f t="shared" si="27"/>
        <v>#N/A</v>
      </c>
      <c r="O42" s="8" t="e">
        <f t="shared" si="28"/>
        <v>#N/A</v>
      </c>
      <c r="S42" s="7" t="e">
        <f>HLOOKUP(S$1,#REF!,ROWS(S$1:S42),FALSE)</f>
        <v>#REF!</v>
      </c>
      <c r="U42" s="7" t="e">
        <f>HLOOKUP(U$1,#REF!,ROWS(U$1:U42),FALSE)</f>
        <v>#REF!</v>
      </c>
      <c r="W42" s="7" t="e">
        <f>HLOOKUP(W$1,#REF!,ROWS(W$1:W42),FALSE)</f>
        <v>#REF!</v>
      </c>
      <c r="Y42" s="7" t="e">
        <f>HLOOKUP(Y$1,#REF!,ROWS(Y$1:Y42),FALSE)</f>
        <v>#REF!</v>
      </c>
      <c r="AA42" s="7" t="e">
        <f>HLOOKUP(AA$1,#REF!,ROWS(AA$1:AA42),FALSE)</f>
        <v>#REF!</v>
      </c>
      <c r="AC42" s="7" t="e">
        <f>HLOOKUP(AC$1,#REF!,ROWS(AC$1:AC42),FALSE)</f>
        <v>#REF!</v>
      </c>
      <c r="AE42" s="7" t="e">
        <f>HLOOKUP(AE$1,#REF!,ROWS(AE$1:AE42),FALSE)</f>
        <v>#REF!</v>
      </c>
      <c r="AG42" s="7" t="e">
        <f>HLOOKUP(AG$1,#REF!,ROWS(AG$1:AG42),FALSE)</f>
        <v>#REF!</v>
      </c>
      <c r="AI42" s="7" t="e">
        <f>HLOOKUP(AI$1,#REF!,ROWS(AI$1:AI42),FALSE)</f>
        <v>#REF!</v>
      </c>
      <c r="AL42" s="24" t="e">
        <f>S42-#REF!</f>
        <v>#REF!</v>
      </c>
      <c r="AM42" s="24"/>
      <c r="AN42" s="24" t="e">
        <f>U42-#REF!</f>
        <v>#REF!</v>
      </c>
      <c r="AO42" s="49"/>
      <c r="AP42" s="24" t="e">
        <f>W42-#REF!</f>
        <v>#REF!</v>
      </c>
      <c r="AQ42" s="49"/>
      <c r="AR42" s="24" t="e">
        <f>Y42-#REF!</f>
        <v>#REF!</v>
      </c>
      <c r="AS42" s="49"/>
      <c r="AT42" s="24" t="e">
        <f>AA42-#REF!</f>
        <v>#REF!</v>
      </c>
      <c r="AU42" s="49"/>
      <c r="AV42" s="24" t="e">
        <f>AC42-#REF!</f>
        <v>#REF!</v>
      </c>
      <c r="AW42" s="49"/>
      <c r="AX42" s="24" t="e">
        <f>AE42-#REF!</f>
        <v>#REF!</v>
      </c>
      <c r="AY42" s="49"/>
      <c r="AZ42" s="24" t="e">
        <f>AG42-#REF!</f>
        <v>#REF!</v>
      </c>
      <c r="BA42" s="49"/>
      <c r="BB42" s="24" t="e">
        <f>AI42-#REF!</f>
        <v>#REF!</v>
      </c>
      <c r="BC42" s="49"/>
      <c r="BD42" s="24" t="e">
        <f>E42-#REF!</f>
        <v>#N/A</v>
      </c>
      <c r="BF42" s="24" t="e">
        <f>G42-#REF!</f>
        <v>#N/A</v>
      </c>
      <c r="BH42" s="24" t="e">
        <f>I42-#REF!</f>
        <v>#N/A</v>
      </c>
      <c r="BJ42" s="24" t="e">
        <f>K42-#REF!</f>
        <v>#N/A</v>
      </c>
      <c r="BL42" s="24" t="e">
        <f>N42-#REF!</f>
        <v>#N/A</v>
      </c>
    </row>
    <row r="43" spans="1:64" s="57" customFormat="1" ht="15" customHeight="1">
      <c r="A43" s="69" t="s">
        <v>162</v>
      </c>
      <c r="B43" s="69"/>
      <c r="C43" s="60" t="s">
        <v>147</v>
      </c>
      <c r="D43" s="59"/>
      <c r="E43" s="7" t="e">
        <v>#N/A</v>
      </c>
      <c r="F43" s="59"/>
      <c r="G43" s="7" t="e">
        <v>#N/A</v>
      </c>
      <c r="H43" s="59"/>
      <c r="I43" s="7" t="e">
        <v>#N/A</v>
      </c>
      <c r="J43" s="59"/>
      <c r="K43" s="7" t="e">
        <f t="shared" si="25"/>
        <v>#N/A</v>
      </c>
      <c r="L43" s="8" t="e">
        <f t="shared" si="26"/>
        <v>#N/A</v>
      </c>
      <c r="M43" s="59"/>
      <c r="N43" s="7" t="e">
        <f t="shared" si="27"/>
        <v>#N/A</v>
      </c>
      <c r="O43" s="8" t="e">
        <f t="shared" si="28"/>
        <v>#N/A</v>
      </c>
      <c r="S43" s="7" t="e">
        <f>HLOOKUP(S$1,#REF!,ROWS(S$1:S43),FALSE)</f>
        <v>#REF!</v>
      </c>
      <c r="U43" s="7" t="e">
        <f>HLOOKUP(U$1,#REF!,ROWS(U$1:U43),FALSE)</f>
        <v>#REF!</v>
      </c>
      <c r="W43" s="7" t="e">
        <f>HLOOKUP(W$1,#REF!,ROWS(W$1:W43),FALSE)</f>
        <v>#REF!</v>
      </c>
      <c r="Y43" s="7" t="e">
        <f>HLOOKUP(Y$1,#REF!,ROWS(Y$1:Y43),FALSE)</f>
        <v>#REF!</v>
      </c>
      <c r="AA43" s="7" t="e">
        <f>HLOOKUP(AA$1,#REF!,ROWS(AA$1:AA43),FALSE)</f>
        <v>#REF!</v>
      </c>
      <c r="AC43" s="7" t="e">
        <f>HLOOKUP(AC$1,#REF!,ROWS(AC$1:AC43),FALSE)</f>
        <v>#REF!</v>
      </c>
      <c r="AE43" s="7" t="e">
        <f>HLOOKUP(AE$1,#REF!,ROWS(AE$1:AE43),FALSE)</f>
        <v>#REF!</v>
      </c>
      <c r="AG43" s="7" t="e">
        <f>HLOOKUP(AG$1,#REF!,ROWS(AG$1:AG43),FALSE)</f>
        <v>#REF!</v>
      </c>
      <c r="AI43" s="7" t="e">
        <f>HLOOKUP(AI$1,#REF!,ROWS(AI$1:AI43),FALSE)</f>
        <v>#REF!</v>
      </c>
      <c r="AL43" s="24" t="e">
        <f>S43-#REF!</f>
        <v>#REF!</v>
      </c>
      <c r="AM43" s="24"/>
      <c r="AN43" s="24" t="e">
        <f>U43-#REF!</f>
        <v>#REF!</v>
      </c>
      <c r="AO43" s="49"/>
      <c r="AP43" s="24" t="e">
        <f>W43-#REF!</f>
        <v>#REF!</v>
      </c>
      <c r="AQ43" s="49"/>
      <c r="AR43" s="24" t="e">
        <f>Y43-#REF!</f>
        <v>#REF!</v>
      </c>
      <c r="AS43" s="49"/>
      <c r="AT43" s="24" t="e">
        <f>AA43-#REF!</f>
        <v>#REF!</v>
      </c>
      <c r="AU43" s="49"/>
      <c r="AV43" s="24" t="e">
        <f>AC43-#REF!</f>
        <v>#REF!</v>
      </c>
      <c r="AW43" s="49"/>
      <c r="AX43" s="24" t="e">
        <f>AE43-#REF!</f>
        <v>#REF!</v>
      </c>
      <c r="AY43" s="49"/>
      <c r="AZ43" s="24" t="e">
        <f>AG43-#REF!</f>
        <v>#REF!</v>
      </c>
      <c r="BA43" s="49"/>
      <c r="BB43" s="24" t="e">
        <f>AI43-#REF!</f>
        <v>#REF!</v>
      </c>
      <c r="BC43" s="49"/>
      <c r="BD43" s="24" t="e">
        <f>E43-#REF!</f>
        <v>#N/A</v>
      </c>
      <c r="BF43" s="24" t="e">
        <f>G43-#REF!</f>
        <v>#N/A</v>
      </c>
      <c r="BH43" s="24" t="e">
        <f>I43-#REF!</f>
        <v>#N/A</v>
      </c>
      <c r="BJ43" s="24" t="e">
        <f>K43-#REF!</f>
        <v>#N/A</v>
      </c>
      <c r="BL43" s="24" t="e">
        <f>N43-#REF!</f>
        <v>#N/A</v>
      </c>
    </row>
    <row r="44" spans="1:64" s="57" customFormat="1" ht="15" customHeight="1">
      <c r="A44" s="69" t="s">
        <v>164</v>
      </c>
      <c r="B44" s="69"/>
      <c r="C44" s="58" t="s">
        <v>159</v>
      </c>
      <c r="D44" s="59"/>
      <c r="E44" s="11" t="e">
        <v>#N/A</v>
      </c>
      <c r="F44" s="59"/>
      <c r="G44" s="11" t="e">
        <v>#N/A</v>
      </c>
      <c r="H44" s="59"/>
      <c r="I44" s="11" t="e">
        <v>#N/A</v>
      </c>
      <c r="J44" s="59"/>
      <c r="K44" s="11" t="e">
        <f t="shared" si="25"/>
        <v>#N/A</v>
      </c>
      <c r="L44" s="12" t="e">
        <f t="shared" si="26"/>
        <v>#N/A</v>
      </c>
      <c r="M44" s="59"/>
      <c r="N44" s="11" t="e">
        <f t="shared" si="27"/>
        <v>#N/A</v>
      </c>
      <c r="O44" s="12" t="e">
        <f t="shared" si="28"/>
        <v>#N/A</v>
      </c>
      <c r="S44" s="11" t="e">
        <f>HLOOKUP(S$1,#REF!,ROWS(S$1:S44),FALSE)</f>
        <v>#REF!</v>
      </c>
      <c r="U44" s="11" t="e">
        <f>HLOOKUP(U$1,#REF!,ROWS(U$1:U44),FALSE)</f>
        <v>#REF!</v>
      </c>
      <c r="W44" s="11" t="e">
        <f>HLOOKUP(W$1,#REF!,ROWS(W$1:W44),FALSE)</f>
        <v>#REF!</v>
      </c>
      <c r="Y44" s="11" t="e">
        <f>HLOOKUP(Y$1,#REF!,ROWS(Y$1:Y44),FALSE)</f>
        <v>#REF!</v>
      </c>
      <c r="AA44" s="11" t="e">
        <f>HLOOKUP(AA$1,#REF!,ROWS(AA$1:AA44),FALSE)</f>
        <v>#REF!</v>
      </c>
      <c r="AC44" s="11" t="e">
        <f>HLOOKUP(AC$1,#REF!,ROWS(AC$1:AC44),FALSE)</f>
        <v>#REF!</v>
      </c>
      <c r="AE44" s="11" t="e">
        <f>HLOOKUP(AE$1,#REF!,ROWS(AE$1:AE44),FALSE)</f>
        <v>#REF!</v>
      </c>
      <c r="AG44" s="11" t="e">
        <f>HLOOKUP(AG$1,#REF!,ROWS(AG$1:AG44),FALSE)</f>
        <v>#REF!</v>
      </c>
      <c r="AI44" s="11" t="e">
        <f>HLOOKUP(AI$1,#REF!,ROWS(AI$1:AI44),FALSE)</f>
        <v>#REF!</v>
      </c>
      <c r="AL44" s="24" t="e">
        <f>S44-#REF!</f>
        <v>#REF!</v>
      </c>
      <c r="AM44" s="24"/>
      <c r="AN44" s="24" t="e">
        <f>U44-#REF!</f>
        <v>#REF!</v>
      </c>
      <c r="AO44" s="49"/>
      <c r="AP44" s="24" t="e">
        <f>W44-#REF!</f>
        <v>#REF!</v>
      </c>
      <c r="AQ44" s="49"/>
      <c r="AR44" s="24" t="e">
        <f>Y44-#REF!</f>
        <v>#REF!</v>
      </c>
      <c r="AS44" s="49"/>
      <c r="AT44" s="24" t="e">
        <f>AA44-#REF!</f>
        <v>#REF!</v>
      </c>
      <c r="AU44" s="49"/>
      <c r="AV44" s="24" t="e">
        <f>AC44-#REF!</f>
        <v>#REF!</v>
      </c>
      <c r="AW44" s="49"/>
      <c r="AX44" s="24" t="e">
        <f>AE44-#REF!</f>
        <v>#REF!</v>
      </c>
      <c r="AY44" s="49"/>
      <c r="AZ44" s="24" t="e">
        <f>AG44-#REF!</f>
        <v>#REF!</v>
      </c>
      <c r="BA44" s="49"/>
      <c r="BB44" s="24" t="e">
        <f>AI44-#REF!</f>
        <v>#REF!</v>
      </c>
      <c r="BC44" s="49"/>
      <c r="BD44" s="24" t="e">
        <f>E44-#REF!</f>
        <v>#N/A</v>
      </c>
      <c r="BF44" s="24" t="e">
        <f>G44-#REF!</f>
        <v>#N/A</v>
      </c>
      <c r="BH44" s="24" t="e">
        <f>I44-#REF!</f>
        <v>#N/A</v>
      </c>
      <c r="BJ44" s="24" t="e">
        <f>K44-#REF!</f>
        <v>#N/A</v>
      </c>
      <c r="BL44" s="24" t="e">
        <f>N44-#REF!</f>
        <v>#N/A</v>
      </c>
    </row>
    <row r="45" spans="1:64" s="57" customFormat="1" ht="15" customHeight="1">
      <c r="A45" s="95" t="s">
        <v>165</v>
      </c>
      <c r="B45" s="69"/>
      <c r="C45" s="58" t="s">
        <v>148</v>
      </c>
      <c r="D45" s="59"/>
      <c r="E45" s="11" t="e">
        <v>#N/A</v>
      </c>
      <c r="F45" s="59"/>
      <c r="G45" s="11" t="e">
        <v>#N/A</v>
      </c>
      <c r="H45" s="59"/>
      <c r="I45" s="11" t="e">
        <v>#N/A</v>
      </c>
      <c r="J45" s="59"/>
      <c r="K45" s="11" t="e">
        <f t="shared" si="25"/>
        <v>#N/A</v>
      </c>
      <c r="L45" s="12" t="e">
        <f t="shared" si="26"/>
        <v>#N/A</v>
      </c>
      <c r="M45" s="59"/>
      <c r="N45" s="11" t="e">
        <f t="shared" si="27"/>
        <v>#N/A</v>
      </c>
      <c r="O45" s="12" t="e">
        <f t="shared" si="28"/>
        <v>#N/A</v>
      </c>
      <c r="S45" s="11" t="e">
        <f>HLOOKUP(S$1,#REF!,ROWS(S$1:S45),FALSE)</f>
        <v>#REF!</v>
      </c>
      <c r="U45" s="11" t="e">
        <f>HLOOKUP(U$1,#REF!,ROWS(U$1:U45),FALSE)</f>
        <v>#REF!</v>
      </c>
      <c r="W45" s="11" t="e">
        <f>HLOOKUP(W$1,#REF!,ROWS(W$1:W45),FALSE)</f>
        <v>#REF!</v>
      </c>
      <c r="Y45" s="11" t="e">
        <f>HLOOKUP(Y$1,#REF!,ROWS(Y$1:Y45),FALSE)</f>
        <v>#REF!</v>
      </c>
      <c r="AA45" s="11" t="e">
        <f>HLOOKUP(AA$1,#REF!,ROWS(AA$1:AA45),FALSE)</f>
        <v>#REF!</v>
      </c>
      <c r="AC45" s="11" t="e">
        <f>HLOOKUP(AC$1,#REF!,ROWS(AC$1:AC45),FALSE)</f>
        <v>#REF!</v>
      </c>
      <c r="AE45" s="11" t="e">
        <f>HLOOKUP(AE$1,#REF!,ROWS(AE$1:AE45),FALSE)</f>
        <v>#REF!</v>
      </c>
      <c r="AG45" s="11" t="e">
        <f>HLOOKUP(AG$1,#REF!,ROWS(AG$1:AG45),FALSE)</f>
        <v>#REF!</v>
      </c>
      <c r="AI45" s="11" t="e">
        <f>HLOOKUP(AI$1,#REF!,ROWS(AI$1:AI45),FALSE)</f>
        <v>#REF!</v>
      </c>
      <c r="AL45" s="24" t="e">
        <f>S45-#REF!</f>
        <v>#REF!</v>
      </c>
      <c r="AM45" s="24"/>
      <c r="AN45" s="24" t="e">
        <f>U45-#REF!</f>
        <v>#REF!</v>
      </c>
      <c r="AO45" s="49"/>
      <c r="AP45" s="24" t="e">
        <f>W45-#REF!</f>
        <v>#REF!</v>
      </c>
      <c r="AQ45" s="49"/>
      <c r="AR45" s="24" t="e">
        <f>Y45-#REF!</f>
        <v>#REF!</v>
      </c>
      <c r="AS45" s="49"/>
      <c r="AT45" s="24" t="e">
        <f>AA45-#REF!</f>
        <v>#REF!</v>
      </c>
      <c r="AU45" s="49"/>
      <c r="AV45" s="24" t="e">
        <f>AC45-#REF!</f>
        <v>#REF!</v>
      </c>
      <c r="AW45" s="49"/>
      <c r="AX45" s="24" t="e">
        <f>AE45-#REF!</f>
        <v>#REF!</v>
      </c>
      <c r="AY45" s="49"/>
      <c r="AZ45" s="24" t="e">
        <f>AG45-#REF!</f>
        <v>#REF!</v>
      </c>
      <c r="BA45" s="49"/>
      <c r="BB45" s="24" t="e">
        <f>AI45-#REF!</f>
        <v>#REF!</v>
      </c>
      <c r="BC45" s="49"/>
      <c r="BD45" s="24" t="e">
        <f>E45-#REF!</f>
        <v>#N/A</v>
      </c>
      <c r="BF45" s="24" t="e">
        <f>G45-#REF!</f>
        <v>#N/A</v>
      </c>
      <c r="BH45" s="24" t="e">
        <f>I45-#REF!</f>
        <v>#N/A</v>
      </c>
      <c r="BJ45" s="24" t="e">
        <f>K45-#REF!</f>
        <v>#N/A</v>
      </c>
      <c r="BL45" s="24" t="e">
        <f>N45-#REF!</f>
        <v>#N/A</v>
      </c>
    </row>
    <row r="46" spans="1:64" s="57" customFormat="1" ht="27.6" hidden="1">
      <c r="A46" s="108" t="s">
        <v>173</v>
      </c>
      <c r="B46" s="69"/>
      <c r="C46" s="78" t="s">
        <v>171</v>
      </c>
      <c r="D46" s="59"/>
      <c r="E46" s="79" t="e">
        <v>#N/A</v>
      </c>
      <c r="F46" s="80"/>
      <c r="G46" s="79" t="e">
        <v>#N/A</v>
      </c>
      <c r="H46" s="80"/>
      <c r="I46" s="79" t="e">
        <v>#N/A</v>
      </c>
      <c r="J46" s="80"/>
      <c r="K46" s="79" t="e">
        <f t="shared" si="25"/>
        <v>#N/A</v>
      </c>
      <c r="L46" s="81" t="e">
        <f t="shared" si="26"/>
        <v>#N/A</v>
      </c>
      <c r="M46" s="80"/>
      <c r="N46" s="79" t="e">
        <f t="shared" si="27"/>
        <v>#N/A</v>
      </c>
      <c r="O46" s="81" t="e">
        <f t="shared" si="28"/>
        <v>#N/A</v>
      </c>
      <c r="S46" s="11" t="e">
        <f>HLOOKUP(S$1,#REF!,ROWS(S$1:S46),FALSE)</f>
        <v>#REF!</v>
      </c>
      <c r="U46" s="11" t="e">
        <f>HLOOKUP(U$1,#REF!,ROWS(U$1:U46),FALSE)</f>
        <v>#REF!</v>
      </c>
      <c r="W46" s="11" t="e">
        <f>HLOOKUP(W$1,#REF!,ROWS(W$1:W46),FALSE)</f>
        <v>#REF!</v>
      </c>
      <c r="Y46" s="11" t="e">
        <f>HLOOKUP(Y$1,#REF!,ROWS(Y$1:Y46),FALSE)</f>
        <v>#REF!</v>
      </c>
      <c r="AA46" s="11" t="e">
        <f>HLOOKUP(AA$1,#REF!,ROWS(AA$1:AA46),FALSE)</f>
        <v>#REF!</v>
      </c>
      <c r="AC46" s="11" t="e">
        <f>HLOOKUP(AC$1,#REF!,ROWS(AC$1:AC46),FALSE)</f>
        <v>#REF!</v>
      </c>
      <c r="AE46" s="11" t="e">
        <f>HLOOKUP(AE$1,#REF!,ROWS(AE$1:AE46),FALSE)</f>
        <v>#REF!</v>
      </c>
      <c r="AG46" s="11" t="e">
        <f>HLOOKUP(AG$1,#REF!,ROWS(AG$1:AG46),FALSE)</f>
        <v>#REF!</v>
      </c>
      <c r="AI46" s="11" t="e">
        <f>HLOOKUP(AI$1,#REF!,ROWS(AI$1:AI46),FALSE)</f>
        <v>#REF!</v>
      </c>
    </row>
    <row r="47" spans="1:64" ht="9.75" customHeight="1">
      <c r="C47" s="2"/>
      <c r="D47" s="61"/>
      <c r="E47" s="3"/>
      <c r="F47" s="61"/>
      <c r="G47" s="50"/>
      <c r="H47" s="61"/>
      <c r="I47" s="50"/>
      <c r="J47" s="61"/>
      <c r="K47" s="50"/>
      <c r="M47" s="61"/>
      <c r="N47" s="50"/>
      <c r="O47" s="17"/>
      <c r="S47" s="3"/>
      <c r="U47" s="3"/>
      <c r="W47" s="3"/>
      <c r="Y47" s="3"/>
      <c r="AA47" s="3"/>
      <c r="AC47" s="3"/>
      <c r="AE47" s="3"/>
      <c r="AG47" s="3"/>
      <c r="AI47" s="3"/>
    </row>
    <row r="48" spans="1:64" s="21" customFormat="1" ht="4.5" customHeight="1">
      <c r="A48" s="68" t="s">
        <v>168</v>
      </c>
      <c r="B48" s="68"/>
      <c r="C48" s="54"/>
      <c r="D48" s="22"/>
      <c r="E48" s="53"/>
      <c r="F48" s="22"/>
      <c r="G48" s="53"/>
      <c r="H48" s="22"/>
      <c r="I48" s="53"/>
      <c r="J48" s="22"/>
      <c r="K48" s="36"/>
      <c r="L48" s="36"/>
      <c r="M48" s="22"/>
      <c r="N48" s="36"/>
      <c r="O48" s="36"/>
      <c r="S48" s="53"/>
      <c r="U48" s="53"/>
      <c r="W48" s="53"/>
      <c r="Y48" s="53"/>
      <c r="AA48" s="53"/>
      <c r="AC48" s="53"/>
      <c r="AE48" s="53"/>
      <c r="AG48" s="53"/>
      <c r="AI48" s="53"/>
    </row>
    <row r="49" spans="1:64" s="57" customFormat="1" ht="15.6">
      <c r="A49" s="96" t="s">
        <v>172</v>
      </c>
      <c r="B49" s="69"/>
      <c r="C49" s="90" t="s">
        <v>227</v>
      </c>
      <c r="D49" s="39"/>
      <c r="E49" s="62" t="e">
        <v>#N/A</v>
      </c>
      <c r="F49" s="63"/>
      <c r="G49" s="62" t="e">
        <v>#N/A</v>
      </c>
      <c r="H49" s="63"/>
      <c r="I49" s="62" t="e">
        <v>#N/A</v>
      </c>
      <c r="J49" s="63"/>
      <c r="K49" s="71" t="e">
        <f>($E49-I49)*100</f>
        <v>#N/A</v>
      </c>
      <c r="L49" s="71"/>
      <c r="M49" s="72"/>
      <c r="N49" s="71" t="e">
        <f t="shared" ref="N49:N56" si="29">($E49-G49)*100</f>
        <v>#N/A</v>
      </c>
      <c r="O49" s="70"/>
      <c r="S49" s="62" t="e">
        <f>HLOOKUP(S$1,#REF!,ROWS(S$1:S49),FALSE)</f>
        <v>#REF!</v>
      </c>
      <c r="U49" s="62" t="e">
        <f>HLOOKUP(U$1,#REF!,ROWS(U$1:U49),FALSE)</f>
        <v>#REF!</v>
      </c>
      <c r="W49" s="62" t="e">
        <f>HLOOKUP(W$1,#REF!,ROWS(W$1:W49),FALSE)</f>
        <v>#REF!</v>
      </c>
      <c r="Y49" s="62" t="e">
        <f>HLOOKUP(Y$1,#REF!,ROWS(Y$1:Y49),FALSE)</f>
        <v>#REF!</v>
      </c>
      <c r="AA49" s="62" t="e">
        <f>HLOOKUP(AA$1,#REF!,ROWS(AA$1:AA49),FALSE)</f>
        <v>#REF!</v>
      </c>
      <c r="AC49" s="62" t="e">
        <f>HLOOKUP(AC$1,#REF!,ROWS(AC$1:AC49),FALSE)</f>
        <v>#REF!</v>
      </c>
      <c r="AE49" s="62" t="e">
        <f>HLOOKUP(AE$1,#REF!,ROWS(AE$1:AE49),FALSE)</f>
        <v>#REF!</v>
      </c>
      <c r="AG49" s="62" t="e">
        <f>HLOOKUP(AG$1,#REF!,ROWS(AG$1:AG49),FALSE)</f>
        <v>#REF!</v>
      </c>
      <c r="AI49" s="62" t="e">
        <f>HLOOKUP(AI$1,#REF!,ROWS(AI$1:AI49),FALSE)</f>
        <v>#REF!</v>
      </c>
      <c r="AL49" s="25" t="e">
        <f>(S49-#REF!)*100</f>
        <v>#REF!</v>
      </c>
      <c r="AN49" s="25" t="e">
        <f>(U49-#REF!)*100</f>
        <v>#REF!</v>
      </c>
      <c r="AP49" s="25" t="e">
        <f>(W49-#REF!)*100</f>
        <v>#REF!</v>
      </c>
      <c r="AR49" s="25" t="e">
        <f>(Y49-#REF!)*100</f>
        <v>#REF!</v>
      </c>
      <c r="AT49" s="25" t="e">
        <f>(AA49-#REF!)*100</f>
        <v>#REF!</v>
      </c>
      <c r="AV49" s="25" t="e">
        <f>(AC49-#REF!)*100</f>
        <v>#REF!</v>
      </c>
      <c r="AX49" s="25" t="e">
        <f>(AE49-#REF!)*100</f>
        <v>#REF!</v>
      </c>
      <c r="AZ49" s="25" t="e">
        <f>(AG49-#REF!)*100</f>
        <v>#REF!</v>
      </c>
      <c r="BB49" s="25" t="e">
        <f>(AI49-#REF!)*100</f>
        <v>#REF!</v>
      </c>
      <c r="BD49" s="25" t="e">
        <f>(E49-#REF!)*100</f>
        <v>#N/A</v>
      </c>
      <c r="BF49" s="25" t="e">
        <f>(G49-#REF!)*100</f>
        <v>#N/A</v>
      </c>
      <c r="BH49" s="25" t="e">
        <f>(I49-#REF!)*100</f>
        <v>#N/A</v>
      </c>
      <c r="BJ49" s="25" t="e">
        <f>(K49-#REF!)*100</f>
        <v>#N/A</v>
      </c>
      <c r="BL49" s="25" t="e">
        <f>(N49-#REF!)*100</f>
        <v>#N/A</v>
      </c>
    </row>
    <row r="50" spans="1:64" s="57" customFormat="1" ht="15" customHeight="1">
      <c r="A50" s="95" t="s">
        <v>160</v>
      </c>
      <c r="B50" s="69"/>
      <c r="C50" s="58" t="s">
        <v>144</v>
      </c>
      <c r="D50" s="59"/>
      <c r="E50" s="64" t="e">
        <v>#N/A</v>
      </c>
      <c r="F50" s="59"/>
      <c r="G50" s="64" t="e">
        <v>#N/A</v>
      </c>
      <c r="H50" s="59"/>
      <c r="I50" s="64" t="e">
        <v>#N/A</v>
      </c>
      <c r="J50" s="59"/>
      <c r="K50" s="73" t="e">
        <f t="shared" ref="K50:K56" si="30">($E50-I50)*100</f>
        <v>#N/A</v>
      </c>
      <c r="L50" s="74"/>
      <c r="M50" s="75"/>
      <c r="N50" s="73" t="e">
        <f t="shared" si="29"/>
        <v>#N/A</v>
      </c>
      <c r="O50" s="12"/>
      <c r="S50" s="64" t="e">
        <f>HLOOKUP(S$1,#REF!,ROWS(S$1:S50),FALSE)</f>
        <v>#REF!</v>
      </c>
      <c r="U50" s="64" t="e">
        <f>HLOOKUP(U$1,#REF!,ROWS(U$1:U50),FALSE)</f>
        <v>#REF!</v>
      </c>
      <c r="W50" s="64" t="e">
        <f>HLOOKUP(W$1,#REF!,ROWS(W$1:W50),FALSE)</f>
        <v>#REF!</v>
      </c>
      <c r="Y50" s="64" t="e">
        <f>HLOOKUP(Y$1,#REF!,ROWS(Y$1:Y50),FALSE)</f>
        <v>#REF!</v>
      </c>
      <c r="AA50" s="64" t="e">
        <f>HLOOKUP(AA$1,#REF!,ROWS(AA$1:AA50),FALSE)</f>
        <v>#REF!</v>
      </c>
      <c r="AC50" s="64" t="e">
        <f>HLOOKUP(AC$1,#REF!,ROWS(AC$1:AC50),FALSE)</f>
        <v>#REF!</v>
      </c>
      <c r="AE50" s="64" t="e">
        <f>HLOOKUP(AE$1,#REF!,ROWS(AE$1:AE50),FALSE)</f>
        <v>#REF!</v>
      </c>
      <c r="AG50" s="64" t="e">
        <f>HLOOKUP(AG$1,#REF!,ROWS(AG$1:AG50),FALSE)</f>
        <v>#REF!</v>
      </c>
      <c r="AI50" s="64" t="e">
        <f>HLOOKUP(AI$1,#REF!,ROWS(AI$1:AI50),FALSE)</f>
        <v>#REF!</v>
      </c>
      <c r="AL50" s="25" t="e">
        <f>(S50-#REF!)*100</f>
        <v>#REF!</v>
      </c>
      <c r="AN50" s="25" t="e">
        <f>(U50-#REF!)*100</f>
        <v>#REF!</v>
      </c>
      <c r="AP50" s="25" t="e">
        <f>(W50-#REF!)*100</f>
        <v>#REF!</v>
      </c>
      <c r="AR50" s="25" t="e">
        <f>(Y50-#REF!)*100</f>
        <v>#REF!</v>
      </c>
      <c r="AT50" s="25" t="e">
        <f>(AA50-#REF!)*100</f>
        <v>#REF!</v>
      </c>
      <c r="AV50" s="25" t="e">
        <f>(AC50-#REF!)*100</f>
        <v>#REF!</v>
      </c>
      <c r="AX50" s="25" t="e">
        <f>(AE50-#REF!)*100</f>
        <v>#REF!</v>
      </c>
      <c r="AZ50" s="25" t="e">
        <f>(AG50-#REF!)*100</f>
        <v>#REF!</v>
      </c>
      <c r="BB50" s="25" t="e">
        <f>(AI50-#REF!)*100</f>
        <v>#REF!</v>
      </c>
      <c r="BD50" s="25" t="e">
        <f>(E50-#REF!)*100</f>
        <v>#N/A</v>
      </c>
      <c r="BF50" s="25" t="e">
        <f>(G50-#REF!)*100</f>
        <v>#N/A</v>
      </c>
      <c r="BH50" s="25" t="e">
        <f>(I50-#REF!)*100</f>
        <v>#N/A</v>
      </c>
      <c r="BJ50" s="25" t="e">
        <f>(K50-#REF!)*100</f>
        <v>#N/A</v>
      </c>
      <c r="BL50" s="25" t="e">
        <f>(N50-#REF!)*100</f>
        <v>#N/A</v>
      </c>
    </row>
    <row r="51" spans="1:64" s="57" customFormat="1" ht="15" customHeight="1">
      <c r="A51" s="69" t="s">
        <v>163</v>
      </c>
      <c r="B51" s="69"/>
      <c r="C51" s="60" t="s">
        <v>145</v>
      </c>
      <c r="D51" s="59"/>
      <c r="E51" s="65" t="e">
        <v>#N/A</v>
      </c>
      <c r="F51" s="59"/>
      <c r="G51" s="65" t="e">
        <v>#N/A</v>
      </c>
      <c r="H51" s="59"/>
      <c r="I51" s="65" t="e">
        <v>#N/A</v>
      </c>
      <c r="J51" s="59"/>
      <c r="K51" s="76" t="e">
        <f t="shared" si="30"/>
        <v>#N/A</v>
      </c>
      <c r="L51" s="77"/>
      <c r="M51" s="75"/>
      <c r="N51" s="76" t="e">
        <f t="shared" si="29"/>
        <v>#N/A</v>
      </c>
      <c r="O51" s="8"/>
      <c r="S51" s="65" t="e">
        <f>HLOOKUP(S$1,#REF!,ROWS(S$1:S51),FALSE)</f>
        <v>#REF!</v>
      </c>
      <c r="U51" s="65" t="e">
        <f>HLOOKUP(U$1,#REF!,ROWS(U$1:U51),FALSE)</f>
        <v>#REF!</v>
      </c>
      <c r="W51" s="65" t="e">
        <f>HLOOKUP(W$1,#REF!,ROWS(W$1:W51),FALSE)</f>
        <v>#REF!</v>
      </c>
      <c r="Y51" s="65" t="e">
        <f>HLOOKUP(Y$1,#REF!,ROWS(Y$1:Y51),FALSE)</f>
        <v>#REF!</v>
      </c>
      <c r="AA51" s="65" t="e">
        <f>HLOOKUP(AA$1,#REF!,ROWS(AA$1:AA51),FALSE)</f>
        <v>#REF!</v>
      </c>
      <c r="AC51" s="65" t="e">
        <f>HLOOKUP(AC$1,#REF!,ROWS(AC$1:AC51),FALSE)</f>
        <v>#REF!</v>
      </c>
      <c r="AE51" s="65" t="e">
        <f>HLOOKUP(AE$1,#REF!,ROWS(AE$1:AE51),FALSE)</f>
        <v>#REF!</v>
      </c>
      <c r="AG51" s="65" t="e">
        <f>HLOOKUP(AG$1,#REF!,ROWS(AG$1:AG51),FALSE)</f>
        <v>#REF!</v>
      </c>
      <c r="AI51" s="65" t="e">
        <f>HLOOKUP(AI$1,#REF!,ROWS(AI$1:AI51),FALSE)</f>
        <v>#REF!</v>
      </c>
      <c r="AL51" s="25" t="e">
        <f>(S51-#REF!)*100</f>
        <v>#REF!</v>
      </c>
      <c r="AN51" s="25" t="e">
        <f>(U51-#REF!)*100</f>
        <v>#REF!</v>
      </c>
      <c r="AP51" s="25" t="e">
        <f>(W51-#REF!)*100</f>
        <v>#REF!</v>
      </c>
      <c r="AR51" s="25" t="e">
        <f>(Y51-#REF!)*100</f>
        <v>#REF!</v>
      </c>
      <c r="AT51" s="25" t="e">
        <f>(AA51-#REF!)*100</f>
        <v>#REF!</v>
      </c>
      <c r="AV51" s="25" t="e">
        <f>(AC51-#REF!)*100</f>
        <v>#REF!</v>
      </c>
      <c r="AX51" s="25" t="e">
        <f>(AE51-#REF!)*100</f>
        <v>#REF!</v>
      </c>
      <c r="AZ51" s="25" t="e">
        <f>(AG51-#REF!)*100</f>
        <v>#REF!</v>
      </c>
      <c r="BB51" s="25" t="e">
        <f>(AI51-#REF!)*100</f>
        <v>#REF!</v>
      </c>
      <c r="BD51" s="25" t="e">
        <f>(E51-#REF!)*100</f>
        <v>#N/A</v>
      </c>
      <c r="BF51" s="25" t="e">
        <f>(G51-#REF!)*100</f>
        <v>#N/A</v>
      </c>
      <c r="BH51" s="25" t="e">
        <f>(I51-#REF!)*100</f>
        <v>#N/A</v>
      </c>
      <c r="BJ51" s="25" t="e">
        <f>(K51-#REF!)*100</f>
        <v>#N/A</v>
      </c>
      <c r="BL51" s="25" t="e">
        <f>(N51-#REF!)*100</f>
        <v>#N/A</v>
      </c>
    </row>
    <row r="52" spans="1:64" s="57" customFormat="1" ht="15" customHeight="1">
      <c r="A52" s="95" t="s">
        <v>161</v>
      </c>
      <c r="B52" s="69"/>
      <c r="C52" s="60" t="s">
        <v>146</v>
      </c>
      <c r="D52" s="59"/>
      <c r="E52" s="65" t="e">
        <v>#N/A</v>
      </c>
      <c r="F52" s="59"/>
      <c r="G52" s="65" t="e">
        <v>#N/A</v>
      </c>
      <c r="H52" s="59"/>
      <c r="I52" s="65" t="e">
        <v>#N/A</v>
      </c>
      <c r="J52" s="59"/>
      <c r="K52" s="76" t="e">
        <f t="shared" si="30"/>
        <v>#N/A</v>
      </c>
      <c r="L52" s="77"/>
      <c r="M52" s="75"/>
      <c r="N52" s="76" t="e">
        <f t="shared" si="29"/>
        <v>#N/A</v>
      </c>
      <c r="O52" s="8"/>
      <c r="S52" s="65" t="e">
        <f>HLOOKUP(S$1,#REF!,ROWS(S$1:S52),FALSE)</f>
        <v>#REF!</v>
      </c>
      <c r="U52" s="65" t="e">
        <f>HLOOKUP(U$1,#REF!,ROWS(U$1:U52),FALSE)</f>
        <v>#REF!</v>
      </c>
      <c r="W52" s="65" t="e">
        <f>HLOOKUP(W$1,#REF!,ROWS(W$1:W52),FALSE)</f>
        <v>#REF!</v>
      </c>
      <c r="Y52" s="65" t="e">
        <f>HLOOKUP(Y$1,#REF!,ROWS(Y$1:Y52),FALSE)</f>
        <v>#REF!</v>
      </c>
      <c r="AA52" s="65" t="e">
        <f>HLOOKUP(AA$1,#REF!,ROWS(AA$1:AA52),FALSE)</f>
        <v>#REF!</v>
      </c>
      <c r="AC52" s="65" t="e">
        <f>HLOOKUP(AC$1,#REF!,ROWS(AC$1:AC52),FALSE)</f>
        <v>#REF!</v>
      </c>
      <c r="AE52" s="65" t="e">
        <f>HLOOKUP(AE$1,#REF!,ROWS(AE$1:AE52),FALSE)</f>
        <v>#REF!</v>
      </c>
      <c r="AG52" s="65" t="e">
        <f>HLOOKUP(AG$1,#REF!,ROWS(AG$1:AG52),FALSE)</f>
        <v>#REF!</v>
      </c>
      <c r="AI52" s="65" t="e">
        <f>HLOOKUP(AI$1,#REF!,ROWS(AI$1:AI52),FALSE)</f>
        <v>#REF!</v>
      </c>
      <c r="AL52" s="25" t="e">
        <f>(S52-#REF!)*100</f>
        <v>#REF!</v>
      </c>
      <c r="AN52" s="25" t="e">
        <f>(U52-#REF!)*100</f>
        <v>#REF!</v>
      </c>
      <c r="AP52" s="25" t="e">
        <f>(W52-#REF!)*100</f>
        <v>#REF!</v>
      </c>
      <c r="AR52" s="25" t="e">
        <f>(Y52-#REF!)*100</f>
        <v>#REF!</v>
      </c>
      <c r="AT52" s="25" t="e">
        <f>(AA52-#REF!)*100</f>
        <v>#REF!</v>
      </c>
      <c r="AV52" s="25" t="e">
        <f>(AC52-#REF!)*100</f>
        <v>#REF!</v>
      </c>
      <c r="AX52" s="25" t="e">
        <f>(AE52-#REF!)*100</f>
        <v>#REF!</v>
      </c>
      <c r="AZ52" s="25" t="e">
        <f>(AG52-#REF!)*100</f>
        <v>#REF!</v>
      </c>
      <c r="BB52" s="25" t="e">
        <f>(AI52-#REF!)*100</f>
        <v>#REF!</v>
      </c>
      <c r="BD52" s="25" t="e">
        <f>(E52-#REF!)*100</f>
        <v>#N/A</v>
      </c>
      <c r="BF52" s="25" t="e">
        <f>(G52-#REF!)*100</f>
        <v>#N/A</v>
      </c>
      <c r="BH52" s="25" t="e">
        <f>(I52-#REF!)*100</f>
        <v>#N/A</v>
      </c>
      <c r="BJ52" s="25" t="e">
        <f>(K52-#REF!)*100</f>
        <v>#N/A</v>
      </c>
      <c r="BL52" s="25" t="e">
        <f>(N52-#REF!)*100</f>
        <v>#N/A</v>
      </c>
    </row>
    <row r="53" spans="1:64" s="57" customFormat="1" ht="15" customHeight="1">
      <c r="A53" s="69" t="s">
        <v>162</v>
      </c>
      <c r="B53" s="69"/>
      <c r="C53" s="60" t="s">
        <v>147</v>
      </c>
      <c r="D53" s="59"/>
      <c r="E53" s="65" t="e">
        <v>#N/A</v>
      </c>
      <c r="F53" s="59"/>
      <c r="G53" s="65" t="e">
        <v>#N/A</v>
      </c>
      <c r="H53" s="59"/>
      <c r="I53" s="65" t="e">
        <v>#N/A</v>
      </c>
      <c r="J53" s="59"/>
      <c r="K53" s="76" t="e">
        <f t="shared" si="30"/>
        <v>#N/A</v>
      </c>
      <c r="L53" s="77"/>
      <c r="M53" s="75"/>
      <c r="N53" s="76" t="e">
        <f t="shared" si="29"/>
        <v>#N/A</v>
      </c>
      <c r="O53" s="8"/>
      <c r="S53" s="65" t="e">
        <f>HLOOKUP(S$1,#REF!,ROWS(S$1:S53),FALSE)</f>
        <v>#REF!</v>
      </c>
      <c r="U53" s="65" t="e">
        <f>HLOOKUP(U$1,#REF!,ROWS(U$1:U53),FALSE)</f>
        <v>#REF!</v>
      </c>
      <c r="W53" s="65" t="e">
        <f>HLOOKUP(W$1,#REF!,ROWS(W$1:W53),FALSE)</f>
        <v>#REF!</v>
      </c>
      <c r="Y53" s="65" t="e">
        <f>HLOOKUP(Y$1,#REF!,ROWS(Y$1:Y53),FALSE)</f>
        <v>#REF!</v>
      </c>
      <c r="AA53" s="65" t="e">
        <f>HLOOKUP(AA$1,#REF!,ROWS(AA$1:AA53),FALSE)</f>
        <v>#REF!</v>
      </c>
      <c r="AC53" s="65" t="e">
        <f>HLOOKUP(AC$1,#REF!,ROWS(AC$1:AC53),FALSE)</f>
        <v>#REF!</v>
      </c>
      <c r="AE53" s="65" t="e">
        <f>HLOOKUP(AE$1,#REF!,ROWS(AE$1:AE53),FALSE)</f>
        <v>#REF!</v>
      </c>
      <c r="AG53" s="65" t="e">
        <f>HLOOKUP(AG$1,#REF!,ROWS(AG$1:AG53),FALSE)</f>
        <v>#REF!</v>
      </c>
      <c r="AI53" s="65" t="e">
        <f>HLOOKUP(AI$1,#REF!,ROWS(AI$1:AI53),FALSE)</f>
        <v>#REF!</v>
      </c>
      <c r="AL53" s="25" t="e">
        <f>(S53-#REF!)*100</f>
        <v>#REF!</v>
      </c>
      <c r="AN53" s="25" t="e">
        <f>(U53-#REF!)*100</f>
        <v>#REF!</v>
      </c>
      <c r="AP53" s="25" t="e">
        <f>(W53-#REF!)*100</f>
        <v>#REF!</v>
      </c>
      <c r="AR53" s="25" t="e">
        <f>(Y53-#REF!)*100</f>
        <v>#REF!</v>
      </c>
      <c r="AT53" s="25" t="e">
        <f>(AA53-#REF!)*100</f>
        <v>#REF!</v>
      </c>
      <c r="AV53" s="25" t="e">
        <f>(AC53-#REF!)*100</f>
        <v>#REF!</v>
      </c>
      <c r="AX53" s="25" t="e">
        <f>(AE53-#REF!)*100</f>
        <v>#REF!</v>
      </c>
      <c r="AZ53" s="25" t="e">
        <f>(AG53-#REF!)*100</f>
        <v>#REF!</v>
      </c>
      <c r="BB53" s="25" t="e">
        <f>(AI53-#REF!)*100</f>
        <v>#REF!</v>
      </c>
      <c r="BD53" s="25" t="e">
        <f>(E53-#REF!)*100</f>
        <v>#N/A</v>
      </c>
      <c r="BF53" s="25" t="e">
        <f>(G53-#REF!)*100</f>
        <v>#N/A</v>
      </c>
      <c r="BH53" s="25" t="e">
        <f>(I53-#REF!)*100</f>
        <v>#N/A</v>
      </c>
      <c r="BJ53" s="25" t="e">
        <f>(K53-#REF!)*100</f>
        <v>#N/A</v>
      </c>
      <c r="BL53" s="25" t="e">
        <f>(N53-#REF!)*100</f>
        <v>#N/A</v>
      </c>
    </row>
    <row r="54" spans="1:64" s="57" customFormat="1" ht="15" customHeight="1">
      <c r="A54" s="69" t="s">
        <v>164</v>
      </c>
      <c r="B54" s="69"/>
      <c r="C54" s="58" t="s">
        <v>159</v>
      </c>
      <c r="D54" s="59"/>
      <c r="E54" s="64" t="e">
        <v>#N/A</v>
      </c>
      <c r="F54" s="59"/>
      <c r="G54" s="64" t="e">
        <v>#N/A</v>
      </c>
      <c r="H54" s="59"/>
      <c r="I54" s="64" t="e">
        <v>#N/A</v>
      </c>
      <c r="J54" s="59"/>
      <c r="K54" s="73" t="e">
        <f t="shared" si="30"/>
        <v>#N/A</v>
      </c>
      <c r="L54" s="74"/>
      <c r="M54" s="75"/>
      <c r="N54" s="73" t="e">
        <f t="shared" si="29"/>
        <v>#N/A</v>
      </c>
      <c r="O54" s="12"/>
      <c r="S54" s="64" t="e">
        <f>HLOOKUP(S$1,#REF!,ROWS(S$1:S54),FALSE)</f>
        <v>#REF!</v>
      </c>
      <c r="U54" s="64" t="e">
        <f>HLOOKUP(U$1,#REF!,ROWS(U$1:U54),FALSE)</f>
        <v>#REF!</v>
      </c>
      <c r="W54" s="64" t="e">
        <f>HLOOKUP(W$1,#REF!,ROWS(W$1:W54),FALSE)</f>
        <v>#REF!</v>
      </c>
      <c r="Y54" s="64" t="e">
        <f>HLOOKUP(Y$1,#REF!,ROWS(Y$1:Y54),FALSE)</f>
        <v>#REF!</v>
      </c>
      <c r="AA54" s="64" t="e">
        <f>HLOOKUP(AA$1,#REF!,ROWS(AA$1:AA54),FALSE)</f>
        <v>#REF!</v>
      </c>
      <c r="AC54" s="64" t="e">
        <f>HLOOKUP(AC$1,#REF!,ROWS(AC$1:AC54),FALSE)</f>
        <v>#REF!</v>
      </c>
      <c r="AE54" s="64" t="e">
        <f>HLOOKUP(AE$1,#REF!,ROWS(AE$1:AE54),FALSE)</f>
        <v>#REF!</v>
      </c>
      <c r="AG54" s="64" t="e">
        <f>HLOOKUP(AG$1,#REF!,ROWS(AG$1:AG54),FALSE)</f>
        <v>#REF!</v>
      </c>
      <c r="AI54" s="64" t="e">
        <f>HLOOKUP(AI$1,#REF!,ROWS(AI$1:AI54),FALSE)</f>
        <v>#REF!</v>
      </c>
      <c r="AL54" s="25" t="e">
        <f>(S54-#REF!)*100</f>
        <v>#REF!</v>
      </c>
      <c r="AN54" s="25" t="e">
        <f>(U54-#REF!)*100</f>
        <v>#REF!</v>
      </c>
      <c r="AP54" s="25" t="e">
        <f>(W54-#REF!)*100</f>
        <v>#REF!</v>
      </c>
      <c r="AR54" s="25" t="e">
        <f>(Y54-#REF!)*100</f>
        <v>#REF!</v>
      </c>
      <c r="AT54" s="25" t="e">
        <f>(AA54-#REF!)*100</f>
        <v>#REF!</v>
      </c>
      <c r="AV54" s="25" t="e">
        <f>(AC54-#REF!)*100</f>
        <v>#REF!</v>
      </c>
      <c r="AX54" s="25" t="e">
        <f>(AE54-#REF!)*100</f>
        <v>#REF!</v>
      </c>
      <c r="AZ54" s="25" t="e">
        <f>(AG54-#REF!)*100</f>
        <v>#REF!</v>
      </c>
      <c r="BB54" s="25" t="e">
        <f>(AI54-#REF!)*100</f>
        <v>#REF!</v>
      </c>
      <c r="BD54" s="25" t="e">
        <f>(E54-#REF!)*100</f>
        <v>#N/A</v>
      </c>
      <c r="BF54" s="25" t="e">
        <f>(G54-#REF!)*100</f>
        <v>#N/A</v>
      </c>
      <c r="BH54" s="25" t="e">
        <f>(I54-#REF!)*100</f>
        <v>#N/A</v>
      </c>
      <c r="BJ54" s="25" t="e">
        <f>(K54-#REF!)*100</f>
        <v>#N/A</v>
      </c>
      <c r="BL54" s="25" t="e">
        <f>(N54-#REF!)*100</f>
        <v>#N/A</v>
      </c>
    </row>
    <row r="55" spans="1:64" s="57" customFormat="1" ht="15" customHeight="1">
      <c r="A55" s="95" t="s">
        <v>165</v>
      </c>
      <c r="B55" s="69"/>
      <c r="C55" s="58" t="s">
        <v>148</v>
      </c>
      <c r="D55" s="59"/>
      <c r="E55" s="64" t="e">
        <v>#N/A</v>
      </c>
      <c r="F55" s="59"/>
      <c r="G55" s="64" t="e">
        <v>#N/A</v>
      </c>
      <c r="H55" s="59"/>
      <c r="I55" s="64" t="e">
        <v>#N/A</v>
      </c>
      <c r="J55" s="59"/>
      <c r="K55" s="73" t="e">
        <f t="shared" si="30"/>
        <v>#N/A</v>
      </c>
      <c r="L55" s="74"/>
      <c r="M55" s="75"/>
      <c r="N55" s="73" t="e">
        <f t="shared" si="29"/>
        <v>#N/A</v>
      </c>
      <c r="O55" s="12"/>
      <c r="S55" s="64" t="e">
        <f>HLOOKUP(S$1,#REF!,ROWS(S$1:S55),FALSE)</f>
        <v>#REF!</v>
      </c>
      <c r="U55" s="64" t="e">
        <f>HLOOKUP(U$1,#REF!,ROWS(U$1:U55),FALSE)</f>
        <v>#REF!</v>
      </c>
      <c r="W55" s="64" t="e">
        <f>HLOOKUP(W$1,#REF!,ROWS(W$1:W55),FALSE)</f>
        <v>#REF!</v>
      </c>
      <c r="Y55" s="64" t="e">
        <f>HLOOKUP(Y$1,#REF!,ROWS(Y$1:Y55),FALSE)</f>
        <v>#REF!</v>
      </c>
      <c r="AA55" s="64" t="e">
        <f>HLOOKUP(AA$1,#REF!,ROWS(AA$1:AA55),FALSE)</f>
        <v>#REF!</v>
      </c>
      <c r="AC55" s="64" t="e">
        <f>HLOOKUP(AC$1,#REF!,ROWS(AC$1:AC55),FALSE)</f>
        <v>#REF!</v>
      </c>
      <c r="AE55" s="64" t="e">
        <f>HLOOKUP(AE$1,#REF!,ROWS(AE$1:AE55),FALSE)</f>
        <v>#REF!</v>
      </c>
      <c r="AG55" s="64" t="e">
        <f>HLOOKUP(AG$1,#REF!,ROWS(AG$1:AG55),FALSE)</f>
        <v>#REF!</v>
      </c>
      <c r="AI55" s="64" t="e">
        <f>HLOOKUP(AI$1,#REF!,ROWS(AI$1:AI55),FALSE)</f>
        <v>#REF!</v>
      </c>
      <c r="AL55" s="25" t="e">
        <f>(S55-#REF!)*100</f>
        <v>#REF!</v>
      </c>
      <c r="AN55" s="25" t="e">
        <f>(U55-#REF!)*100</f>
        <v>#REF!</v>
      </c>
      <c r="AP55" s="25" t="e">
        <f>(W55-#REF!)*100</f>
        <v>#REF!</v>
      </c>
      <c r="AR55" s="25" t="e">
        <f>(Y55-#REF!)*100</f>
        <v>#REF!</v>
      </c>
      <c r="AT55" s="25" t="e">
        <f>(AA55-#REF!)*100</f>
        <v>#REF!</v>
      </c>
      <c r="AV55" s="25" t="e">
        <f>(AC55-#REF!)*100</f>
        <v>#REF!</v>
      </c>
      <c r="AX55" s="25" t="e">
        <f>(AE55-#REF!)*100</f>
        <v>#REF!</v>
      </c>
      <c r="AZ55" s="25" t="e">
        <f>(AG55-#REF!)*100</f>
        <v>#REF!</v>
      </c>
      <c r="BB55" s="25" t="e">
        <f>(AI55-#REF!)*100</f>
        <v>#REF!</v>
      </c>
      <c r="BD55" s="25" t="e">
        <f>(E55-#REF!)*100</f>
        <v>#N/A</v>
      </c>
      <c r="BF55" s="25" t="e">
        <f>(G55-#REF!)*100</f>
        <v>#N/A</v>
      </c>
      <c r="BH55" s="25" t="e">
        <f>(I55-#REF!)*100</f>
        <v>#N/A</v>
      </c>
      <c r="BJ55" s="25" t="e">
        <f>(K55-#REF!)*100</f>
        <v>#N/A</v>
      </c>
      <c r="BL55" s="25" t="e">
        <f>(N55-#REF!)*100</f>
        <v>#N/A</v>
      </c>
    </row>
    <row r="56" spans="1:64" s="57" customFormat="1" ht="24.6" hidden="1" customHeight="1">
      <c r="A56" s="108" t="s">
        <v>173</v>
      </c>
      <c r="B56" s="69"/>
      <c r="C56" s="78" t="s">
        <v>171</v>
      </c>
      <c r="D56" s="59"/>
      <c r="E56" s="82" t="e">
        <v>#N/A</v>
      </c>
      <c r="F56" s="113"/>
      <c r="G56" s="82" t="e">
        <v>#N/A</v>
      </c>
      <c r="H56" s="113"/>
      <c r="I56" s="82" t="e">
        <v>#N/A</v>
      </c>
      <c r="J56" s="113"/>
      <c r="K56" s="83" t="e">
        <f t="shared" si="30"/>
        <v>#N/A</v>
      </c>
      <c r="L56" s="82"/>
      <c r="M56" s="113"/>
      <c r="N56" s="83" t="e">
        <f t="shared" si="29"/>
        <v>#N/A</v>
      </c>
      <c r="O56" s="82"/>
      <c r="S56" s="64" t="e">
        <f>HLOOKUP(S$1,#REF!,ROWS(S$1:S56),FALSE)</f>
        <v>#REF!</v>
      </c>
      <c r="U56" s="64" t="e">
        <f>HLOOKUP(U$1,#REF!,ROWS(U$1:U56),FALSE)</f>
        <v>#REF!</v>
      </c>
      <c r="W56" s="64" t="e">
        <f>HLOOKUP(W$1,#REF!,ROWS(W$1:W56),FALSE)</f>
        <v>#REF!</v>
      </c>
      <c r="Y56" s="64" t="e">
        <f>HLOOKUP(Y$1,#REF!,ROWS(Y$1:Y56),FALSE)</f>
        <v>#REF!</v>
      </c>
      <c r="AA56" s="64" t="e">
        <f>HLOOKUP(AA$1,#REF!,ROWS(AA$1:AA56),FALSE)</f>
        <v>#REF!</v>
      </c>
      <c r="AC56" s="64" t="e">
        <f>HLOOKUP(AC$1,#REF!,ROWS(AC$1:AC56),FALSE)</f>
        <v>#REF!</v>
      </c>
      <c r="AE56" s="64" t="e">
        <f>HLOOKUP(AE$1,#REF!,ROWS(AE$1:AE56),FALSE)</f>
        <v>#REF!</v>
      </c>
      <c r="AG56" s="64" t="e">
        <f>HLOOKUP(AG$1,#REF!,ROWS(AG$1:AG56),FALSE)</f>
        <v>#REF!</v>
      </c>
      <c r="AI56" s="64" t="e">
        <f>HLOOKUP(AI$1,#REF!,ROWS(AI$1:AI56),FALSE)</f>
        <v>#REF!</v>
      </c>
    </row>
    <row r="57" spans="1:64" ht="6.6" customHeight="1">
      <c r="E57" s="3"/>
      <c r="F57" s="61"/>
      <c r="G57" s="50"/>
      <c r="H57" s="61"/>
      <c r="I57" s="50"/>
      <c r="J57" s="61"/>
      <c r="K57" s="50"/>
      <c r="M57" s="61"/>
      <c r="N57" s="50"/>
      <c r="O57" s="17"/>
    </row>
    <row r="58" spans="1:64" s="21" customFormat="1" ht="7.35" customHeight="1">
      <c r="A58" s="68" t="s">
        <v>203</v>
      </c>
      <c r="B58" s="68"/>
      <c r="C58" s="54"/>
      <c r="D58" s="22"/>
      <c r="E58" s="53"/>
      <c r="F58" s="22"/>
      <c r="G58" s="53"/>
      <c r="H58" s="22"/>
      <c r="I58" s="53"/>
      <c r="J58" s="22"/>
      <c r="K58" s="36"/>
      <c r="L58" s="36"/>
      <c r="M58" s="22"/>
      <c r="N58" s="36"/>
      <c r="O58" s="36"/>
      <c r="S58" s="53"/>
      <c r="U58" s="53"/>
      <c r="W58" s="53"/>
      <c r="Y58" s="53"/>
      <c r="AA58" s="53"/>
      <c r="AC58" s="53"/>
      <c r="AE58" s="53"/>
      <c r="AG58" s="53"/>
      <c r="AI58" s="53"/>
    </row>
    <row r="59" spans="1:64" s="57" customFormat="1" ht="15.6">
      <c r="A59" s="126" t="s">
        <v>172</v>
      </c>
      <c r="B59" s="69"/>
      <c r="C59" s="90" t="s">
        <v>222</v>
      </c>
      <c r="D59" s="39"/>
      <c r="E59" s="62" t="e">
        <v>#N/A</v>
      </c>
      <c r="F59" s="63"/>
      <c r="G59" s="62" t="e">
        <v>#N/A</v>
      </c>
      <c r="H59" s="63"/>
      <c r="I59" s="62" t="e">
        <v>#N/A</v>
      </c>
      <c r="J59" s="63"/>
      <c r="K59" s="71" t="e">
        <f>K15</f>
        <v>#N/A</v>
      </c>
      <c r="L59" s="71"/>
      <c r="M59" s="72"/>
      <c r="N59" s="71" t="e">
        <f>N15</f>
        <v>#N/A</v>
      </c>
      <c r="O59" s="70"/>
      <c r="S59" s="62" t="e">
        <f>HLOOKUP(S$1,#REF!,ROWS(S$1:S59),FALSE)</f>
        <v>#REF!</v>
      </c>
      <c r="U59" s="62" t="e">
        <f>HLOOKUP(U$1,#REF!,ROWS(U$1:U59),FALSE)</f>
        <v>#REF!</v>
      </c>
      <c r="W59" s="62" t="e">
        <f>HLOOKUP(W$1,#REF!,ROWS(W$1:W59),FALSE)</f>
        <v>#REF!</v>
      </c>
      <c r="Y59" s="62" t="e">
        <f>HLOOKUP(Y$1,#REF!,ROWS(Y$1:Y59),FALSE)</f>
        <v>#REF!</v>
      </c>
      <c r="AA59" s="62" t="e">
        <f>HLOOKUP(AA$1,#REF!,ROWS(AA$1:AA59),FALSE)</f>
        <v>#REF!</v>
      </c>
      <c r="AC59" s="62" t="e">
        <f>HLOOKUP(AC$1,#REF!,ROWS(AC$1:AC59),FALSE)</f>
        <v>#REF!</v>
      </c>
      <c r="AE59" s="62" t="e">
        <f>HLOOKUP(AE$1,#REF!,ROWS(AE$1:AE59),FALSE)</f>
        <v>#REF!</v>
      </c>
      <c r="AG59" s="62" t="e">
        <f>HLOOKUP(AG$1,#REF!,ROWS(AG$1:AG59),FALSE)</f>
        <v>#REF!</v>
      </c>
      <c r="AI59" s="62" t="e">
        <f>HLOOKUP(AI$1,#REF!,ROWS(AI$1:AI59),FALSE)</f>
        <v>#REF!</v>
      </c>
      <c r="AL59" s="25" t="e">
        <f>(S59-#REF!)*100</f>
        <v>#REF!</v>
      </c>
      <c r="AN59" s="25" t="e">
        <f>(U59-#REF!)*100</f>
        <v>#REF!</v>
      </c>
      <c r="AP59" s="25" t="e">
        <f>(W59-#REF!)*100</f>
        <v>#REF!</v>
      </c>
      <c r="AR59" s="25" t="e">
        <f>(Y59-#REF!)*100</f>
        <v>#REF!</v>
      </c>
      <c r="AT59" s="25" t="e">
        <f>(AA59-#REF!)*100</f>
        <v>#REF!</v>
      </c>
      <c r="AV59" s="25" t="e">
        <f>(AC59-#REF!)*100</f>
        <v>#REF!</v>
      </c>
      <c r="AX59" s="25" t="e">
        <f>(AE59-#REF!)*100</f>
        <v>#REF!</v>
      </c>
      <c r="AZ59" s="25" t="e">
        <f>(AG59-#REF!)*100</f>
        <v>#REF!</v>
      </c>
      <c r="BB59" s="25" t="e">
        <f>(AI59-#REF!)*100</f>
        <v>#REF!</v>
      </c>
      <c r="BD59" s="25" t="e">
        <f>(E59-#REF!)*100</f>
        <v>#N/A</v>
      </c>
      <c r="BF59" s="25" t="e">
        <f>(G59-#REF!)*100</f>
        <v>#N/A</v>
      </c>
      <c r="BH59" s="25" t="e">
        <f>(I59-#REF!)*100</f>
        <v>#N/A</v>
      </c>
      <c r="BJ59" s="25" t="e">
        <f>(K59-#REF!)*100</f>
        <v>#N/A</v>
      </c>
      <c r="BL59" s="25" t="e">
        <f>(N59-#REF!)*100</f>
        <v>#N/A</v>
      </c>
    </row>
    <row r="60" spans="1:64" s="57" customFormat="1" ht="15" customHeight="1">
      <c r="A60" s="95" t="s">
        <v>160</v>
      </c>
      <c r="B60" s="69"/>
      <c r="C60" s="58" t="s">
        <v>144</v>
      </c>
      <c r="D60" s="59"/>
      <c r="E60" s="64" t="e">
        <v>#N/A</v>
      </c>
      <c r="F60" s="59"/>
      <c r="G60" s="64" t="e">
        <v>#N/A</v>
      </c>
      <c r="H60" s="59"/>
      <c r="I60" s="64" t="e">
        <v>#N/A</v>
      </c>
      <c r="J60" s="59"/>
      <c r="K60" s="73" t="e">
        <f t="shared" ref="K60:K65" si="31">($E60-I60)*100</f>
        <v>#N/A</v>
      </c>
      <c r="L60" s="74"/>
      <c r="M60" s="75"/>
      <c r="N60" s="73" t="e">
        <f t="shared" ref="N60:N65" si="32">($E60-G60)*100</f>
        <v>#N/A</v>
      </c>
      <c r="O60" s="12"/>
      <c r="S60" s="64" t="e">
        <f>HLOOKUP(S$1,#REF!,ROWS(S$1:S60),FALSE)</f>
        <v>#REF!</v>
      </c>
      <c r="U60" s="64" t="e">
        <f>HLOOKUP(U$1,#REF!,ROWS(U$1:U60),FALSE)</f>
        <v>#REF!</v>
      </c>
      <c r="W60" s="64" t="e">
        <f>HLOOKUP(W$1,#REF!,ROWS(W$1:W60),FALSE)</f>
        <v>#REF!</v>
      </c>
      <c r="Y60" s="64" t="e">
        <f>HLOOKUP(Y$1,#REF!,ROWS(Y$1:Y60),FALSE)</f>
        <v>#REF!</v>
      </c>
      <c r="AA60" s="64" t="e">
        <f>HLOOKUP(AA$1,#REF!,ROWS(AA$1:AA60),FALSE)</f>
        <v>#REF!</v>
      </c>
      <c r="AC60" s="64" t="e">
        <f>HLOOKUP(AC$1,#REF!,ROWS(AC$1:AC60),FALSE)</f>
        <v>#REF!</v>
      </c>
      <c r="AE60" s="64" t="e">
        <f>HLOOKUP(AE$1,#REF!,ROWS(AE$1:AE60),FALSE)</f>
        <v>#REF!</v>
      </c>
      <c r="AG60" s="64" t="e">
        <f>HLOOKUP(AG$1,#REF!,ROWS(AG$1:AG60),FALSE)</f>
        <v>#REF!</v>
      </c>
      <c r="AI60" s="64" t="e">
        <f>HLOOKUP(AI$1,#REF!,ROWS(AI$1:AI60),FALSE)</f>
        <v>#REF!</v>
      </c>
      <c r="AL60" s="25" t="e">
        <f>(S60-#REF!)*100</f>
        <v>#REF!</v>
      </c>
      <c r="AN60" s="25" t="e">
        <f>(U60-#REF!)*100</f>
        <v>#REF!</v>
      </c>
      <c r="AP60" s="25" t="e">
        <f>(W60-#REF!)*100</f>
        <v>#REF!</v>
      </c>
      <c r="AR60" s="25" t="e">
        <f>(Y60-#REF!)*100</f>
        <v>#REF!</v>
      </c>
      <c r="AT60" s="25" t="e">
        <f>(AA60-#REF!)*100</f>
        <v>#REF!</v>
      </c>
      <c r="AV60" s="25" t="e">
        <f>(AC60-#REF!)*100</f>
        <v>#REF!</v>
      </c>
      <c r="AX60" s="25" t="e">
        <f>(AE60-#REF!)*100</f>
        <v>#REF!</v>
      </c>
      <c r="AZ60" s="25" t="e">
        <f>(AG60-#REF!)*100</f>
        <v>#REF!</v>
      </c>
      <c r="BB60" s="25" t="e">
        <f>(AI60-#REF!)*100</f>
        <v>#REF!</v>
      </c>
      <c r="BD60" s="25" t="e">
        <f>(E60-#REF!)*100</f>
        <v>#N/A</v>
      </c>
      <c r="BF60" s="25" t="e">
        <f>(G60-#REF!)*100</f>
        <v>#N/A</v>
      </c>
      <c r="BH60" s="25" t="e">
        <f>(I60-#REF!)*100</f>
        <v>#N/A</v>
      </c>
      <c r="BJ60" s="25" t="e">
        <f>(K60-#REF!)*100</f>
        <v>#N/A</v>
      </c>
      <c r="BL60" s="25" t="e">
        <f>(N60-#REF!)*100</f>
        <v>#N/A</v>
      </c>
    </row>
    <row r="61" spans="1:64" s="57" customFormat="1" ht="15" customHeight="1">
      <c r="A61" s="69" t="s">
        <v>163</v>
      </c>
      <c r="B61" s="69"/>
      <c r="C61" s="60" t="s">
        <v>145</v>
      </c>
      <c r="D61" s="59"/>
      <c r="E61" s="65" t="e">
        <v>#N/A</v>
      </c>
      <c r="F61" s="59"/>
      <c r="G61" s="65" t="e">
        <v>#N/A</v>
      </c>
      <c r="H61" s="59"/>
      <c r="I61" s="65" t="e">
        <v>#N/A</v>
      </c>
      <c r="J61" s="59"/>
      <c r="K61" s="76" t="e">
        <f t="shared" si="31"/>
        <v>#N/A</v>
      </c>
      <c r="L61" s="77"/>
      <c r="M61" s="75"/>
      <c r="N61" s="76" t="e">
        <f t="shared" si="32"/>
        <v>#N/A</v>
      </c>
      <c r="O61" s="8"/>
      <c r="S61" s="65" t="e">
        <f>HLOOKUP(S$1,#REF!,ROWS(S$1:S61),FALSE)</f>
        <v>#REF!</v>
      </c>
      <c r="U61" s="65" t="e">
        <f>HLOOKUP(U$1,#REF!,ROWS(U$1:U61),FALSE)</f>
        <v>#REF!</v>
      </c>
      <c r="W61" s="65" t="e">
        <f>HLOOKUP(W$1,#REF!,ROWS(W$1:W61),FALSE)</f>
        <v>#REF!</v>
      </c>
      <c r="Y61" s="65" t="e">
        <f>HLOOKUP(Y$1,#REF!,ROWS(Y$1:Y61),FALSE)</f>
        <v>#REF!</v>
      </c>
      <c r="AA61" s="65" t="e">
        <f>HLOOKUP(AA$1,#REF!,ROWS(AA$1:AA61),FALSE)</f>
        <v>#REF!</v>
      </c>
      <c r="AC61" s="65" t="e">
        <f>HLOOKUP(AC$1,#REF!,ROWS(AC$1:AC61),FALSE)</f>
        <v>#REF!</v>
      </c>
      <c r="AE61" s="65" t="e">
        <f>HLOOKUP(AE$1,#REF!,ROWS(AE$1:AE61),FALSE)</f>
        <v>#REF!</v>
      </c>
      <c r="AG61" s="65" t="e">
        <f>HLOOKUP(AG$1,#REF!,ROWS(AG$1:AG61),FALSE)</f>
        <v>#REF!</v>
      </c>
      <c r="AI61" s="65" t="e">
        <f>HLOOKUP(AI$1,#REF!,ROWS(AI$1:AI61),FALSE)</f>
        <v>#REF!</v>
      </c>
      <c r="AL61" s="25" t="e">
        <f>(S61-#REF!)*100</f>
        <v>#REF!</v>
      </c>
      <c r="AN61" s="25" t="e">
        <f>(U61-#REF!)*100</f>
        <v>#REF!</v>
      </c>
      <c r="AP61" s="25" t="e">
        <f>(W61-#REF!)*100</f>
        <v>#REF!</v>
      </c>
      <c r="AR61" s="25" t="e">
        <f>(Y61-#REF!)*100</f>
        <v>#REF!</v>
      </c>
      <c r="AT61" s="25" t="e">
        <f>(AA61-#REF!)*100</f>
        <v>#REF!</v>
      </c>
      <c r="AV61" s="25" t="e">
        <f>(AC61-#REF!)*100</f>
        <v>#REF!</v>
      </c>
      <c r="AX61" s="25" t="e">
        <f>(AE61-#REF!)*100</f>
        <v>#REF!</v>
      </c>
      <c r="AZ61" s="25" t="e">
        <f>(AG61-#REF!)*100</f>
        <v>#REF!</v>
      </c>
      <c r="BB61" s="25" t="e">
        <f>(AI61-#REF!)*100</f>
        <v>#REF!</v>
      </c>
      <c r="BD61" s="25" t="e">
        <f>(E61-#REF!)*100</f>
        <v>#N/A</v>
      </c>
      <c r="BF61" s="25" t="e">
        <f>(G61-#REF!)*100</f>
        <v>#N/A</v>
      </c>
      <c r="BH61" s="25" t="e">
        <f>(I61-#REF!)*100</f>
        <v>#N/A</v>
      </c>
      <c r="BJ61" s="25" t="e">
        <f>(K61-#REF!)*100</f>
        <v>#N/A</v>
      </c>
      <c r="BL61" s="25" t="e">
        <f>(N61-#REF!)*100</f>
        <v>#N/A</v>
      </c>
    </row>
    <row r="62" spans="1:64" s="57" customFormat="1" ht="15" customHeight="1">
      <c r="A62" s="95" t="s">
        <v>161</v>
      </c>
      <c r="B62" s="69"/>
      <c r="C62" s="60" t="s">
        <v>146</v>
      </c>
      <c r="D62" s="59"/>
      <c r="E62" s="65" t="e">
        <v>#N/A</v>
      </c>
      <c r="F62" s="59"/>
      <c r="G62" s="65" t="e">
        <v>#N/A</v>
      </c>
      <c r="H62" s="59"/>
      <c r="I62" s="65" t="e">
        <v>#N/A</v>
      </c>
      <c r="J62" s="59"/>
      <c r="K62" s="76" t="e">
        <f t="shared" si="31"/>
        <v>#N/A</v>
      </c>
      <c r="L62" s="77"/>
      <c r="M62" s="75"/>
      <c r="N62" s="76" t="e">
        <f t="shared" si="32"/>
        <v>#N/A</v>
      </c>
      <c r="O62" s="8"/>
      <c r="S62" s="65" t="e">
        <f>HLOOKUP(S$1,#REF!,ROWS(S$1:S62),FALSE)</f>
        <v>#REF!</v>
      </c>
      <c r="U62" s="65" t="e">
        <f>HLOOKUP(U$1,#REF!,ROWS(U$1:U62),FALSE)</f>
        <v>#REF!</v>
      </c>
      <c r="W62" s="65" t="e">
        <f>HLOOKUP(W$1,#REF!,ROWS(W$1:W62),FALSE)</f>
        <v>#REF!</v>
      </c>
      <c r="Y62" s="65" t="e">
        <f>HLOOKUP(Y$1,#REF!,ROWS(Y$1:Y62),FALSE)</f>
        <v>#REF!</v>
      </c>
      <c r="AA62" s="65" t="e">
        <f>HLOOKUP(AA$1,#REF!,ROWS(AA$1:AA62),FALSE)</f>
        <v>#REF!</v>
      </c>
      <c r="AC62" s="65" t="e">
        <f>HLOOKUP(AC$1,#REF!,ROWS(AC$1:AC62),FALSE)</f>
        <v>#REF!</v>
      </c>
      <c r="AE62" s="65" t="e">
        <f>HLOOKUP(AE$1,#REF!,ROWS(AE$1:AE62),FALSE)</f>
        <v>#REF!</v>
      </c>
      <c r="AG62" s="65" t="e">
        <f>HLOOKUP(AG$1,#REF!,ROWS(AG$1:AG62),FALSE)</f>
        <v>#REF!</v>
      </c>
      <c r="AI62" s="65" t="e">
        <f>HLOOKUP(AI$1,#REF!,ROWS(AI$1:AI62),FALSE)</f>
        <v>#REF!</v>
      </c>
      <c r="AL62" s="25" t="e">
        <f>(S62-#REF!)*100</f>
        <v>#REF!</v>
      </c>
      <c r="AN62" s="25" t="e">
        <f>(U62-#REF!)*100</f>
        <v>#REF!</v>
      </c>
      <c r="AP62" s="25" t="e">
        <f>(W62-#REF!)*100</f>
        <v>#REF!</v>
      </c>
      <c r="AR62" s="25" t="e">
        <f>(Y62-#REF!)*100</f>
        <v>#REF!</v>
      </c>
      <c r="AT62" s="25" t="e">
        <f>(AA62-#REF!)*100</f>
        <v>#REF!</v>
      </c>
      <c r="AV62" s="25" t="e">
        <f>(AC62-#REF!)*100</f>
        <v>#REF!</v>
      </c>
      <c r="AX62" s="25" t="e">
        <f>(AE62-#REF!)*100</f>
        <v>#REF!</v>
      </c>
      <c r="AZ62" s="25" t="e">
        <f>(AG62-#REF!)*100</f>
        <v>#REF!</v>
      </c>
      <c r="BB62" s="25" t="e">
        <f>(AI62-#REF!)*100</f>
        <v>#REF!</v>
      </c>
      <c r="BD62" s="25" t="e">
        <f>(E62-#REF!)*100</f>
        <v>#N/A</v>
      </c>
      <c r="BF62" s="25" t="e">
        <f>(G62-#REF!)*100</f>
        <v>#N/A</v>
      </c>
      <c r="BH62" s="25" t="e">
        <f>(I62-#REF!)*100</f>
        <v>#N/A</v>
      </c>
      <c r="BJ62" s="25" t="e">
        <f>(K62-#REF!)*100</f>
        <v>#N/A</v>
      </c>
      <c r="BL62" s="25" t="e">
        <f>(N62-#REF!)*100</f>
        <v>#N/A</v>
      </c>
    </row>
    <row r="63" spans="1:64" s="57" customFormat="1" ht="15" customHeight="1">
      <c r="A63" s="69" t="s">
        <v>162</v>
      </c>
      <c r="B63" s="69"/>
      <c r="C63" s="60" t="s">
        <v>147</v>
      </c>
      <c r="D63" s="59"/>
      <c r="E63" s="65" t="e">
        <v>#N/A</v>
      </c>
      <c r="F63" s="59"/>
      <c r="G63" s="65" t="e">
        <v>#N/A</v>
      </c>
      <c r="H63" s="59"/>
      <c r="I63" s="65" t="e">
        <v>#N/A</v>
      </c>
      <c r="J63" s="59"/>
      <c r="K63" s="76" t="e">
        <f t="shared" si="31"/>
        <v>#N/A</v>
      </c>
      <c r="L63" s="77"/>
      <c r="M63" s="75"/>
      <c r="N63" s="76" t="e">
        <f t="shared" si="32"/>
        <v>#N/A</v>
      </c>
      <c r="O63" s="8"/>
      <c r="S63" s="65" t="e">
        <f>HLOOKUP(S$1,#REF!,ROWS(S$1:S63),FALSE)</f>
        <v>#REF!</v>
      </c>
      <c r="U63" s="65" t="e">
        <f>HLOOKUP(U$1,#REF!,ROWS(U$1:U63),FALSE)</f>
        <v>#REF!</v>
      </c>
      <c r="W63" s="65" t="e">
        <f>HLOOKUP(W$1,#REF!,ROWS(W$1:W63),FALSE)</f>
        <v>#REF!</v>
      </c>
      <c r="Y63" s="65" t="e">
        <f>HLOOKUP(Y$1,#REF!,ROWS(Y$1:Y63),FALSE)</f>
        <v>#REF!</v>
      </c>
      <c r="AA63" s="65" t="e">
        <f>HLOOKUP(AA$1,#REF!,ROWS(AA$1:AA63),FALSE)</f>
        <v>#REF!</v>
      </c>
      <c r="AC63" s="65" t="e">
        <f>HLOOKUP(AC$1,#REF!,ROWS(AC$1:AC63),FALSE)</f>
        <v>#REF!</v>
      </c>
      <c r="AE63" s="65" t="e">
        <f>HLOOKUP(AE$1,#REF!,ROWS(AE$1:AE63),FALSE)</f>
        <v>#REF!</v>
      </c>
      <c r="AG63" s="65" t="e">
        <f>HLOOKUP(AG$1,#REF!,ROWS(AG$1:AG63),FALSE)</f>
        <v>#REF!</v>
      </c>
      <c r="AI63" s="65" t="e">
        <f>HLOOKUP(AI$1,#REF!,ROWS(AI$1:AI63),FALSE)</f>
        <v>#REF!</v>
      </c>
      <c r="AL63" s="25" t="e">
        <f>(S63-#REF!)*100</f>
        <v>#REF!</v>
      </c>
      <c r="AN63" s="25" t="e">
        <f>(U63-#REF!)*100</f>
        <v>#REF!</v>
      </c>
      <c r="AP63" s="25" t="e">
        <f>(W63-#REF!)*100</f>
        <v>#REF!</v>
      </c>
      <c r="AR63" s="25" t="e">
        <f>(Y63-#REF!)*100</f>
        <v>#REF!</v>
      </c>
      <c r="AT63" s="25" t="e">
        <f>(AA63-#REF!)*100</f>
        <v>#REF!</v>
      </c>
      <c r="AV63" s="25" t="e">
        <f>(AC63-#REF!)*100</f>
        <v>#REF!</v>
      </c>
      <c r="AX63" s="25" t="e">
        <f>(AE63-#REF!)*100</f>
        <v>#REF!</v>
      </c>
      <c r="AZ63" s="25" t="e">
        <f>(AG63-#REF!)*100</f>
        <v>#REF!</v>
      </c>
      <c r="BB63" s="25" t="e">
        <f>(AI63-#REF!)*100</f>
        <v>#REF!</v>
      </c>
      <c r="BD63" s="25" t="e">
        <f>(E63-#REF!)*100</f>
        <v>#N/A</v>
      </c>
      <c r="BF63" s="25" t="e">
        <f>(G63-#REF!)*100</f>
        <v>#N/A</v>
      </c>
      <c r="BH63" s="25" t="e">
        <f>(I63-#REF!)*100</f>
        <v>#N/A</v>
      </c>
      <c r="BJ63" s="25" t="e">
        <f>(K63-#REF!)*100</f>
        <v>#N/A</v>
      </c>
      <c r="BL63" s="25" t="e">
        <f>(N63-#REF!)*100</f>
        <v>#N/A</v>
      </c>
    </row>
    <row r="64" spans="1:64" s="57" customFormat="1" ht="15" customHeight="1">
      <c r="A64" s="69" t="s">
        <v>164</v>
      </c>
      <c r="B64" s="69"/>
      <c r="C64" s="58" t="s">
        <v>159</v>
      </c>
      <c r="D64" s="59"/>
      <c r="E64" s="64" t="e">
        <v>#N/A</v>
      </c>
      <c r="F64" s="59"/>
      <c r="G64" s="64" t="e">
        <v>#N/A</v>
      </c>
      <c r="H64" s="59"/>
      <c r="I64" s="64" t="e">
        <v>#N/A</v>
      </c>
      <c r="J64" s="59"/>
      <c r="K64" s="73" t="e">
        <f t="shared" si="31"/>
        <v>#N/A</v>
      </c>
      <c r="L64" s="74"/>
      <c r="M64" s="75"/>
      <c r="N64" s="73" t="e">
        <f t="shared" si="32"/>
        <v>#N/A</v>
      </c>
      <c r="O64" s="12"/>
      <c r="S64" s="64" t="e">
        <f>HLOOKUP(S$1,#REF!,ROWS(S$1:S64),FALSE)</f>
        <v>#REF!</v>
      </c>
      <c r="U64" s="64" t="e">
        <f>HLOOKUP(U$1,#REF!,ROWS(U$1:U64),FALSE)</f>
        <v>#REF!</v>
      </c>
      <c r="W64" s="64" t="e">
        <f>HLOOKUP(W$1,#REF!,ROWS(W$1:W64),FALSE)</f>
        <v>#REF!</v>
      </c>
      <c r="Y64" s="64" t="e">
        <f>HLOOKUP(Y$1,#REF!,ROWS(Y$1:Y64),FALSE)</f>
        <v>#REF!</v>
      </c>
      <c r="AA64" s="64" t="e">
        <f>HLOOKUP(AA$1,#REF!,ROWS(AA$1:AA64),FALSE)</f>
        <v>#REF!</v>
      </c>
      <c r="AC64" s="64" t="e">
        <f>HLOOKUP(AC$1,#REF!,ROWS(AC$1:AC64),FALSE)</f>
        <v>#REF!</v>
      </c>
      <c r="AE64" s="64" t="e">
        <f>HLOOKUP(AE$1,#REF!,ROWS(AE$1:AE64),FALSE)</f>
        <v>#REF!</v>
      </c>
      <c r="AG64" s="64" t="e">
        <f>HLOOKUP(AG$1,#REF!,ROWS(AG$1:AG64),FALSE)</f>
        <v>#REF!</v>
      </c>
      <c r="AI64" s="64" t="e">
        <f>HLOOKUP(AI$1,#REF!,ROWS(AI$1:AI64),FALSE)</f>
        <v>#REF!</v>
      </c>
      <c r="AL64" s="25" t="e">
        <f>(S64-#REF!)*100</f>
        <v>#REF!</v>
      </c>
      <c r="AN64" s="25" t="e">
        <f>(U64-#REF!)*100</f>
        <v>#REF!</v>
      </c>
      <c r="AP64" s="25" t="e">
        <f>(W64-#REF!)*100</f>
        <v>#REF!</v>
      </c>
      <c r="AR64" s="25" t="e">
        <f>(Y64-#REF!)*100</f>
        <v>#REF!</v>
      </c>
      <c r="AT64" s="25" t="e">
        <f>(AA64-#REF!)*100</f>
        <v>#REF!</v>
      </c>
      <c r="AV64" s="25" t="e">
        <f>(AC64-#REF!)*100</f>
        <v>#REF!</v>
      </c>
      <c r="AX64" s="25" t="e">
        <f>(AE64-#REF!)*100</f>
        <v>#REF!</v>
      </c>
      <c r="AZ64" s="25" t="e">
        <f>(AG64-#REF!)*100</f>
        <v>#REF!</v>
      </c>
      <c r="BB64" s="25" t="e">
        <f>(AI64-#REF!)*100</f>
        <v>#REF!</v>
      </c>
      <c r="BD64" s="25" t="e">
        <f>(E64-#REF!)*100</f>
        <v>#N/A</v>
      </c>
      <c r="BF64" s="25" t="e">
        <f>(G64-#REF!)*100</f>
        <v>#N/A</v>
      </c>
      <c r="BH64" s="25" t="e">
        <f>(I64-#REF!)*100</f>
        <v>#N/A</v>
      </c>
      <c r="BJ64" s="25" t="e">
        <f>(K64-#REF!)*100</f>
        <v>#N/A</v>
      </c>
      <c r="BL64" s="25" t="e">
        <f>(N64-#REF!)*100</f>
        <v>#N/A</v>
      </c>
    </row>
    <row r="65" spans="1:64" s="57" customFormat="1" ht="15" customHeight="1">
      <c r="A65" s="95" t="s">
        <v>165</v>
      </c>
      <c r="B65" s="69"/>
      <c r="C65" s="58" t="s">
        <v>148</v>
      </c>
      <c r="D65" s="59"/>
      <c r="E65" s="64" t="e">
        <v>#N/A</v>
      </c>
      <c r="F65" s="59"/>
      <c r="G65" s="64" t="e">
        <v>#N/A</v>
      </c>
      <c r="H65" s="59"/>
      <c r="I65" s="64" t="e">
        <v>#N/A</v>
      </c>
      <c r="J65" s="59"/>
      <c r="K65" s="73" t="e">
        <f t="shared" si="31"/>
        <v>#N/A</v>
      </c>
      <c r="L65" s="74"/>
      <c r="M65" s="75"/>
      <c r="N65" s="73" t="e">
        <f t="shared" si="32"/>
        <v>#N/A</v>
      </c>
      <c r="O65" s="12"/>
      <c r="S65" s="64" t="e">
        <f>HLOOKUP(S$1,#REF!,ROWS(S$1:S65),FALSE)</f>
        <v>#REF!</v>
      </c>
      <c r="U65" s="64" t="e">
        <f>HLOOKUP(U$1,#REF!,ROWS(U$1:U65),FALSE)</f>
        <v>#REF!</v>
      </c>
      <c r="W65" s="64" t="e">
        <f>HLOOKUP(W$1,#REF!,ROWS(W$1:W65),FALSE)</f>
        <v>#REF!</v>
      </c>
      <c r="Y65" s="64" t="e">
        <f>HLOOKUP(Y$1,#REF!,ROWS(Y$1:Y65),FALSE)</f>
        <v>#REF!</v>
      </c>
      <c r="AA65" s="64" t="e">
        <f>HLOOKUP(AA$1,#REF!,ROWS(AA$1:AA65),FALSE)</f>
        <v>#REF!</v>
      </c>
      <c r="AC65" s="64" t="e">
        <f>HLOOKUP(AC$1,#REF!,ROWS(AC$1:AC65),FALSE)</f>
        <v>#REF!</v>
      </c>
      <c r="AE65" s="64" t="e">
        <f>HLOOKUP(AE$1,#REF!,ROWS(AE$1:AE65),FALSE)</f>
        <v>#REF!</v>
      </c>
      <c r="AG65" s="64" t="e">
        <f>HLOOKUP(AG$1,#REF!,ROWS(AG$1:AG65),FALSE)</f>
        <v>#REF!</v>
      </c>
      <c r="AI65" s="64" t="e">
        <f>HLOOKUP(AI$1,#REF!,ROWS(AI$1:AI65),FALSE)</f>
        <v>#REF!</v>
      </c>
      <c r="AL65" s="25" t="e">
        <f>(S65-#REF!)*100</f>
        <v>#REF!</v>
      </c>
      <c r="AN65" s="25" t="e">
        <f>(U65-#REF!)*100</f>
        <v>#REF!</v>
      </c>
      <c r="AP65" s="25" t="e">
        <f>(W65-#REF!)*100</f>
        <v>#REF!</v>
      </c>
      <c r="AR65" s="25" t="e">
        <f>(Y65-#REF!)*100</f>
        <v>#REF!</v>
      </c>
      <c r="AT65" s="25" t="e">
        <f>(AA65-#REF!)*100</f>
        <v>#REF!</v>
      </c>
      <c r="AV65" s="25" t="e">
        <f>(AC65-#REF!)*100</f>
        <v>#REF!</v>
      </c>
      <c r="AX65" s="25" t="e">
        <f>(AE65-#REF!)*100</f>
        <v>#REF!</v>
      </c>
      <c r="AZ65" s="25" t="e">
        <f>(AG65-#REF!)*100</f>
        <v>#REF!</v>
      </c>
      <c r="BB65" s="25" t="e">
        <f>(AI65-#REF!)*100</f>
        <v>#REF!</v>
      </c>
      <c r="BD65" s="25" t="e">
        <f>(E65-#REF!)*100</f>
        <v>#N/A</v>
      </c>
      <c r="BF65" s="25" t="e">
        <f>(G65-#REF!)*100</f>
        <v>#N/A</v>
      </c>
      <c r="BH65" s="25" t="e">
        <f>(I65-#REF!)*100</f>
        <v>#N/A</v>
      </c>
      <c r="BJ65" s="25" t="e">
        <f>(K65-#REF!)*100</f>
        <v>#N/A</v>
      </c>
      <c r="BL65" s="25" t="e">
        <f>(N65-#REF!)*100</f>
        <v>#N/A</v>
      </c>
    </row>
    <row r="66" spans="1:64" ht="15.6" customHeight="1">
      <c r="C66" s="2"/>
      <c r="D66" s="61"/>
      <c r="E66" s="3"/>
      <c r="F66" s="61"/>
      <c r="G66" s="50"/>
      <c r="H66" s="61"/>
      <c r="I66" s="50"/>
      <c r="J66" s="61"/>
      <c r="K66" s="50"/>
      <c r="M66" s="61"/>
      <c r="N66" s="50"/>
      <c r="O66" s="17"/>
      <c r="S66" s="3"/>
      <c r="U66" s="3"/>
      <c r="W66" s="3"/>
      <c r="Y66" s="3"/>
      <c r="AA66" s="3"/>
      <c r="AC66" s="3"/>
      <c r="AE66" s="3"/>
      <c r="AG66" s="3"/>
      <c r="AI66" s="3"/>
    </row>
    <row r="67" spans="1:64" ht="18">
      <c r="C67" s="107" t="s">
        <v>248</v>
      </c>
    </row>
    <row r="68" spans="1:64" s="21" customFormat="1" ht="4.5" customHeight="1">
      <c r="A68" s="68" t="s">
        <v>166</v>
      </c>
      <c r="B68" s="68"/>
      <c r="C68" s="54"/>
      <c r="D68" s="22"/>
      <c r="E68" s="53"/>
      <c r="F68" s="22"/>
      <c r="G68" s="53"/>
      <c r="H68" s="22"/>
      <c r="I68" s="53"/>
      <c r="J68" s="22"/>
      <c r="K68" s="36"/>
      <c r="L68" s="36"/>
      <c r="M68" s="22"/>
      <c r="N68" s="36"/>
      <c r="O68" s="36"/>
      <c r="S68" s="53"/>
      <c r="U68" s="53"/>
      <c r="W68" s="53"/>
      <c r="Y68" s="53"/>
      <c r="AA68" s="53"/>
      <c r="AC68" s="53"/>
      <c r="AE68" s="53"/>
      <c r="AG68" s="53"/>
      <c r="AI68" s="53"/>
    </row>
    <row r="69" spans="1:64" s="57" customFormat="1" ht="15.6">
      <c r="A69" s="118" t="s">
        <v>172</v>
      </c>
      <c r="B69" s="69"/>
      <c r="C69" s="90" t="s">
        <v>225</v>
      </c>
      <c r="D69" s="39"/>
      <c r="E69" s="55" t="e">
        <v>#N/A</v>
      </c>
      <c r="F69" s="56"/>
      <c r="G69" s="55" t="e">
        <v>#N/A</v>
      </c>
      <c r="H69" s="56"/>
      <c r="I69" s="55" t="e">
        <v>#N/A</v>
      </c>
      <c r="J69" s="56"/>
      <c r="K69" s="128" t="e">
        <f t="shared" ref="K69:K74" si="33">$E69-I69</f>
        <v>#N/A</v>
      </c>
      <c r="L69" s="93" t="e">
        <f t="shared" ref="L69:L74" si="34">IF(I69=0,1,E69/I69-1)</f>
        <v>#N/A</v>
      </c>
      <c r="M69" s="56"/>
      <c r="N69" s="9" t="e">
        <f t="shared" ref="N69:N74" si="35">$E69-G69</f>
        <v>#N/A</v>
      </c>
      <c r="O69" s="93" t="e">
        <f t="shared" ref="O69:O74" si="36">IF(G69=0,1,E69/G69-1)</f>
        <v>#N/A</v>
      </c>
      <c r="S69" s="55" t="e">
        <f>HLOOKUP(S$1,#REF!,ROWS(S$1:S69),FALSE)</f>
        <v>#REF!</v>
      </c>
      <c r="U69" s="55" t="e">
        <f>HLOOKUP(U$1,#REF!,ROWS(U$1:U69),FALSE)</f>
        <v>#REF!</v>
      </c>
      <c r="W69" s="55" t="e">
        <f>HLOOKUP(W$1,#REF!,ROWS(W$1:W69),FALSE)</f>
        <v>#REF!</v>
      </c>
      <c r="Y69" s="55" t="e">
        <f>HLOOKUP(Y$1,#REF!,ROWS(Y$1:Y69),FALSE)</f>
        <v>#REF!</v>
      </c>
      <c r="AA69" s="55" t="e">
        <f>HLOOKUP(AA$1,#REF!,ROWS(AA$1:AA69),FALSE)</f>
        <v>#REF!</v>
      </c>
      <c r="AC69" s="55" t="e">
        <f>HLOOKUP(AC$1,#REF!,ROWS(AC$1:AC69),FALSE)</f>
        <v>#REF!</v>
      </c>
      <c r="AE69" s="55" t="e">
        <f>HLOOKUP(AE$1,#REF!,ROWS(AE$1:AE69),FALSE)</f>
        <v>#REF!</v>
      </c>
      <c r="AG69" s="55" t="e">
        <f>HLOOKUP(AG$1,#REF!,ROWS(AG$1:AG69),FALSE)</f>
        <v>#REF!</v>
      </c>
      <c r="AI69" s="55" t="e">
        <f>HLOOKUP(AI$1,#REF!,ROWS(AI$1:AI69),FALSE)</f>
        <v>#REF!</v>
      </c>
      <c r="AL69" s="24" t="e">
        <f>S69-#REF!</f>
        <v>#REF!</v>
      </c>
      <c r="AM69" s="24"/>
      <c r="AN69" s="24" t="e">
        <f>U69-#REF!</f>
        <v>#REF!</v>
      </c>
      <c r="AO69" s="49"/>
      <c r="AP69" s="24" t="e">
        <f>W69-#REF!</f>
        <v>#REF!</v>
      </c>
      <c r="AQ69" s="49"/>
      <c r="AR69" s="24" t="e">
        <f>Y69-#REF!</f>
        <v>#REF!</v>
      </c>
      <c r="AS69" s="49"/>
      <c r="AT69" s="24" t="e">
        <f>AA69-#REF!</f>
        <v>#REF!</v>
      </c>
      <c r="AU69" s="49"/>
      <c r="AV69" s="24" t="e">
        <f>AC69-#REF!</f>
        <v>#REF!</v>
      </c>
      <c r="AW69" s="49"/>
      <c r="AX69" s="24" t="e">
        <f>AE69-#REF!</f>
        <v>#REF!</v>
      </c>
      <c r="AY69" s="49"/>
      <c r="AZ69" s="24" t="e">
        <f>AG69-#REF!</f>
        <v>#REF!</v>
      </c>
      <c r="BA69" s="49"/>
      <c r="BB69" s="24" t="e">
        <f>AI69-#REF!</f>
        <v>#REF!</v>
      </c>
      <c r="BC69" s="49"/>
      <c r="BD69" s="24" t="e">
        <f>E69-#REF!</f>
        <v>#N/A</v>
      </c>
      <c r="BF69" s="24" t="e">
        <f>G69-#REF!</f>
        <v>#N/A</v>
      </c>
      <c r="BH69" s="24" t="e">
        <f>I69-#REF!</f>
        <v>#N/A</v>
      </c>
      <c r="BJ69" s="24" t="e">
        <f>K69-#REF!</f>
        <v>#N/A</v>
      </c>
      <c r="BL69" s="24" t="e">
        <f>N69-#REF!</f>
        <v>#N/A</v>
      </c>
    </row>
    <row r="70" spans="1:64" s="57" customFormat="1" ht="15" customHeight="1">
      <c r="A70" s="118" t="s">
        <v>179</v>
      </c>
      <c r="B70" s="69"/>
      <c r="C70" s="58" t="s">
        <v>179</v>
      </c>
      <c r="D70" s="59"/>
      <c r="E70" s="11" t="e">
        <v>#N/A</v>
      </c>
      <c r="F70" s="59"/>
      <c r="G70" s="11" t="e">
        <v>#N/A</v>
      </c>
      <c r="H70" s="59"/>
      <c r="I70" s="11" t="e">
        <v>#N/A</v>
      </c>
      <c r="J70" s="59"/>
      <c r="K70" s="11" t="e">
        <f t="shared" si="33"/>
        <v>#N/A</v>
      </c>
      <c r="L70" s="12" t="e">
        <f t="shared" si="34"/>
        <v>#N/A</v>
      </c>
      <c r="M70" s="59"/>
      <c r="N70" s="11" t="e">
        <f t="shared" si="35"/>
        <v>#N/A</v>
      </c>
      <c r="O70" s="12" t="e">
        <f t="shared" si="36"/>
        <v>#N/A</v>
      </c>
      <c r="S70" s="11" t="e">
        <f>HLOOKUP(S$1,#REF!,ROWS(S$1:S70),FALSE)</f>
        <v>#REF!</v>
      </c>
      <c r="U70" s="11" t="e">
        <f>HLOOKUP(U$1,#REF!,ROWS(U$1:U70),FALSE)</f>
        <v>#REF!</v>
      </c>
      <c r="W70" s="11" t="e">
        <f>HLOOKUP(W$1,#REF!,ROWS(W$1:W70),FALSE)</f>
        <v>#REF!</v>
      </c>
      <c r="Y70" s="11" t="e">
        <f>HLOOKUP(Y$1,#REF!,ROWS(Y$1:Y70),FALSE)</f>
        <v>#REF!</v>
      </c>
      <c r="AA70" s="11" t="e">
        <f>HLOOKUP(AA$1,#REF!,ROWS(AA$1:AA70),FALSE)</f>
        <v>#REF!</v>
      </c>
      <c r="AC70" s="11" t="e">
        <f>HLOOKUP(AC$1,#REF!,ROWS(AC$1:AC70),FALSE)</f>
        <v>#REF!</v>
      </c>
      <c r="AE70" s="11" t="e">
        <f>HLOOKUP(AE$1,#REF!,ROWS(AE$1:AE70),FALSE)</f>
        <v>#REF!</v>
      </c>
      <c r="AG70" s="11" t="e">
        <f>HLOOKUP(AG$1,#REF!,ROWS(AG$1:AG70),FALSE)</f>
        <v>#REF!</v>
      </c>
      <c r="AI70" s="11" t="e">
        <f>HLOOKUP(AI$1,#REF!,ROWS(AI$1:AI70),FALSE)</f>
        <v>#REF!</v>
      </c>
      <c r="AL70" s="24" t="e">
        <f>S70-#REF!</f>
        <v>#REF!</v>
      </c>
      <c r="AM70" s="24"/>
      <c r="AN70" s="24" t="e">
        <f>U70-#REF!</f>
        <v>#REF!</v>
      </c>
      <c r="AO70" s="49"/>
      <c r="AP70" s="24" t="e">
        <f>W70-#REF!</f>
        <v>#REF!</v>
      </c>
      <c r="AQ70" s="49"/>
      <c r="AR70" s="24" t="e">
        <f>Y70-#REF!</f>
        <v>#REF!</v>
      </c>
      <c r="AS70" s="49"/>
      <c r="AT70" s="24" t="e">
        <f>AA70-#REF!</f>
        <v>#REF!</v>
      </c>
      <c r="AU70" s="49"/>
      <c r="AV70" s="24" t="e">
        <f>AC70-#REF!</f>
        <v>#REF!</v>
      </c>
      <c r="AW70" s="49"/>
      <c r="AX70" s="24" t="e">
        <f>AE70-#REF!</f>
        <v>#REF!</v>
      </c>
      <c r="AY70" s="49"/>
      <c r="AZ70" s="24" t="e">
        <f>AG70-#REF!</f>
        <v>#REF!</v>
      </c>
      <c r="BA70" s="49"/>
      <c r="BB70" s="24" t="e">
        <f>AI70-#REF!</f>
        <v>#REF!</v>
      </c>
      <c r="BC70" s="49"/>
      <c r="BD70" s="24" t="e">
        <f>E70-#REF!</f>
        <v>#N/A</v>
      </c>
      <c r="BF70" s="24" t="e">
        <f>G70-#REF!</f>
        <v>#N/A</v>
      </c>
      <c r="BH70" s="24" t="e">
        <f>I70-#REF!</f>
        <v>#N/A</v>
      </c>
      <c r="BJ70" s="24" t="e">
        <f>K70-#REF!</f>
        <v>#N/A</v>
      </c>
      <c r="BL70" s="24" t="e">
        <f>N70-#REF!</f>
        <v>#N/A</v>
      </c>
    </row>
    <row r="71" spans="1:64" s="57" customFormat="1" ht="15" customHeight="1">
      <c r="A71" s="118" t="s">
        <v>145</v>
      </c>
      <c r="B71" s="69"/>
      <c r="C71" s="58" t="s">
        <v>180</v>
      </c>
      <c r="D71" s="59"/>
      <c r="E71" s="11" t="e">
        <v>#N/A</v>
      </c>
      <c r="F71" s="59"/>
      <c r="G71" s="11" t="e">
        <v>#N/A</v>
      </c>
      <c r="H71" s="59"/>
      <c r="I71" s="11" t="e">
        <v>#N/A</v>
      </c>
      <c r="J71" s="59"/>
      <c r="K71" s="11" t="e">
        <f t="shared" si="33"/>
        <v>#N/A</v>
      </c>
      <c r="L71" s="12" t="e">
        <f t="shared" si="34"/>
        <v>#N/A</v>
      </c>
      <c r="M71" s="59"/>
      <c r="N71" s="11" t="e">
        <f t="shared" si="35"/>
        <v>#N/A</v>
      </c>
      <c r="O71" s="12" t="e">
        <f t="shared" si="36"/>
        <v>#N/A</v>
      </c>
      <c r="S71" s="11" t="e">
        <f>HLOOKUP(S$1,#REF!,ROWS(S$1:S71),FALSE)</f>
        <v>#REF!</v>
      </c>
      <c r="U71" s="11" t="e">
        <f>HLOOKUP(U$1,#REF!,ROWS(U$1:U71),FALSE)</f>
        <v>#REF!</v>
      </c>
      <c r="W71" s="11" t="e">
        <f>HLOOKUP(W$1,#REF!,ROWS(W$1:W71),FALSE)</f>
        <v>#REF!</v>
      </c>
      <c r="Y71" s="11" t="e">
        <f>HLOOKUP(Y$1,#REF!,ROWS(Y$1:Y71),FALSE)</f>
        <v>#REF!</v>
      </c>
      <c r="AA71" s="11" t="e">
        <f>HLOOKUP(AA$1,#REF!,ROWS(AA$1:AA71),FALSE)</f>
        <v>#REF!</v>
      </c>
      <c r="AC71" s="11" t="e">
        <f>HLOOKUP(AC$1,#REF!,ROWS(AC$1:AC71),FALSE)</f>
        <v>#REF!</v>
      </c>
      <c r="AE71" s="11" t="e">
        <f>HLOOKUP(AE$1,#REF!,ROWS(AE$1:AE71),FALSE)</f>
        <v>#REF!</v>
      </c>
      <c r="AG71" s="11" t="e">
        <f>HLOOKUP(AG$1,#REF!,ROWS(AG$1:AG71),FALSE)</f>
        <v>#REF!</v>
      </c>
      <c r="AI71" s="11" t="e">
        <f>HLOOKUP(AI$1,#REF!,ROWS(AI$1:AI71),FALSE)</f>
        <v>#REF!</v>
      </c>
      <c r="AL71" s="24" t="e">
        <f>S71-#REF!</f>
        <v>#REF!</v>
      </c>
      <c r="AM71" s="24"/>
      <c r="AN71" s="24" t="e">
        <f>U71-#REF!</f>
        <v>#REF!</v>
      </c>
      <c r="AO71" s="49"/>
      <c r="AP71" s="24" t="e">
        <f>W71-#REF!</f>
        <v>#REF!</v>
      </c>
      <c r="AQ71" s="49"/>
      <c r="AR71" s="24" t="e">
        <f>Y71-#REF!</f>
        <v>#REF!</v>
      </c>
      <c r="AS71" s="49"/>
      <c r="AT71" s="24" t="e">
        <f>AA71-#REF!</f>
        <v>#REF!</v>
      </c>
      <c r="AU71" s="49"/>
      <c r="AV71" s="24" t="e">
        <f>AC71-#REF!</f>
        <v>#REF!</v>
      </c>
      <c r="AW71" s="49"/>
      <c r="AX71" s="24" t="e">
        <f>AE71-#REF!</f>
        <v>#REF!</v>
      </c>
      <c r="AY71" s="49"/>
      <c r="AZ71" s="24" t="e">
        <f>AG71-#REF!</f>
        <v>#REF!</v>
      </c>
      <c r="BA71" s="49"/>
      <c r="BB71" s="24" t="e">
        <f>AI71-#REF!</f>
        <v>#REF!</v>
      </c>
      <c r="BC71" s="49"/>
      <c r="BD71" s="24" t="e">
        <f>E71-#REF!</f>
        <v>#N/A</v>
      </c>
      <c r="BF71" s="24" t="e">
        <f>G71-#REF!</f>
        <v>#N/A</v>
      </c>
      <c r="BH71" s="24" t="e">
        <f>I71-#REF!</f>
        <v>#N/A</v>
      </c>
      <c r="BJ71" s="24" t="e">
        <f>K71-#REF!</f>
        <v>#N/A</v>
      </c>
      <c r="BL71" s="24" t="e">
        <f>N71-#REF!</f>
        <v>#N/A</v>
      </c>
    </row>
    <row r="72" spans="1:64" s="57" customFormat="1" ht="15" customHeight="1">
      <c r="A72" s="118" t="s">
        <v>181</v>
      </c>
      <c r="B72" s="69"/>
      <c r="C72" s="58" t="s">
        <v>181</v>
      </c>
      <c r="D72" s="59"/>
      <c r="E72" s="11" t="e">
        <v>#N/A</v>
      </c>
      <c r="F72" s="59"/>
      <c r="G72" s="11" t="e">
        <v>#N/A</v>
      </c>
      <c r="H72" s="59"/>
      <c r="I72" s="11" t="e">
        <v>#N/A</v>
      </c>
      <c r="J72" s="59"/>
      <c r="K72" s="11" t="e">
        <f t="shared" si="33"/>
        <v>#N/A</v>
      </c>
      <c r="L72" s="12" t="e">
        <f t="shared" si="34"/>
        <v>#N/A</v>
      </c>
      <c r="M72" s="59"/>
      <c r="N72" s="11" t="e">
        <f t="shared" si="35"/>
        <v>#N/A</v>
      </c>
      <c r="O72" s="12" t="e">
        <f t="shared" si="36"/>
        <v>#N/A</v>
      </c>
      <c r="S72" s="11" t="e">
        <f>HLOOKUP(S$1,#REF!,ROWS(S$1:S72),FALSE)</f>
        <v>#REF!</v>
      </c>
      <c r="U72" s="11" t="e">
        <f>HLOOKUP(U$1,#REF!,ROWS(U$1:U72),FALSE)</f>
        <v>#REF!</v>
      </c>
      <c r="W72" s="11" t="e">
        <f>HLOOKUP(W$1,#REF!,ROWS(W$1:W72),FALSE)</f>
        <v>#REF!</v>
      </c>
      <c r="Y72" s="11" t="e">
        <f>HLOOKUP(Y$1,#REF!,ROWS(Y$1:Y72),FALSE)</f>
        <v>#REF!</v>
      </c>
      <c r="AA72" s="11" t="e">
        <f>HLOOKUP(AA$1,#REF!,ROWS(AA$1:AA72),FALSE)</f>
        <v>#REF!</v>
      </c>
      <c r="AC72" s="11" t="e">
        <f>HLOOKUP(AC$1,#REF!,ROWS(AC$1:AC72),FALSE)</f>
        <v>#REF!</v>
      </c>
      <c r="AE72" s="11" t="e">
        <f>HLOOKUP(AE$1,#REF!,ROWS(AE$1:AE72),FALSE)</f>
        <v>#REF!</v>
      </c>
      <c r="AG72" s="11" t="e">
        <f>HLOOKUP(AG$1,#REF!,ROWS(AG$1:AG72),FALSE)</f>
        <v>#REF!</v>
      </c>
      <c r="AI72" s="11" t="e">
        <f>HLOOKUP(AI$1,#REF!,ROWS(AI$1:AI72),FALSE)</f>
        <v>#REF!</v>
      </c>
      <c r="AL72" s="24" t="e">
        <f>S72-#REF!</f>
        <v>#REF!</v>
      </c>
      <c r="AM72" s="24"/>
      <c r="AN72" s="24" t="e">
        <f>U72-#REF!</f>
        <v>#REF!</v>
      </c>
      <c r="AO72" s="49"/>
      <c r="AP72" s="24" t="e">
        <f>W72-#REF!</f>
        <v>#REF!</v>
      </c>
      <c r="AQ72" s="49"/>
      <c r="AR72" s="24" t="e">
        <f>Y72-#REF!</f>
        <v>#REF!</v>
      </c>
      <c r="AS72" s="49"/>
      <c r="AT72" s="24" t="e">
        <f>AA72-#REF!</f>
        <v>#REF!</v>
      </c>
      <c r="AU72" s="49"/>
      <c r="AV72" s="24" t="e">
        <f>AC72-#REF!</f>
        <v>#REF!</v>
      </c>
      <c r="AW72" s="49"/>
      <c r="AX72" s="24" t="e">
        <f>AE72-#REF!</f>
        <v>#REF!</v>
      </c>
      <c r="AY72" s="49"/>
      <c r="AZ72" s="24" t="e">
        <f>AG72-#REF!</f>
        <v>#REF!</v>
      </c>
      <c r="BA72" s="49"/>
      <c r="BB72" s="24" t="e">
        <f>AI72-#REF!</f>
        <v>#REF!</v>
      </c>
      <c r="BC72" s="49"/>
      <c r="BD72" s="24" t="e">
        <f>E72-#REF!</f>
        <v>#N/A</v>
      </c>
      <c r="BF72" s="24" t="e">
        <f>G72-#REF!</f>
        <v>#N/A</v>
      </c>
      <c r="BH72" s="24" t="e">
        <f>I72-#REF!</f>
        <v>#N/A</v>
      </c>
      <c r="BJ72" s="24" t="e">
        <f>K72-#REF!</f>
        <v>#N/A</v>
      </c>
      <c r="BL72" s="24" t="e">
        <f>N72-#REF!</f>
        <v>#N/A</v>
      </c>
    </row>
    <row r="73" spans="1:64" s="57" customFormat="1" ht="15" customHeight="1">
      <c r="A73" s="118" t="s">
        <v>178</v>
      </c>
      <c r="B73" s="69"/>
      <c r="C73" s="58" t="s">
        <v>178</v>
      </c>
      <c r="D73" s="59"/>
      <c r="E73" s="11" t="e">
        <v>#N/A</v>
      </c>
      <c r="F73" s="59"/>
      <c r="G73" s="11" t="e">
        <v>#N/A</v>
      </c>
      <c r="H73" s="59"/>
      <c r="I73" s="11" t="e">
        <v>#N/A</v>
      </c>
      <c r="J73" s="59"/>
      <c r="K73" s="11" t="e">
        <f t="shared" si="33"/>
        <v>#N/A</v>
      </c>
      <c r="L73" s="12" t="e">
        <f t="shared" si="34"/>
        <v>#N/A</v>
      </c>
      <c r="M73" s="59"/>
      <c r="N73" s="11" t="e">
        <f t="shared" si="35"/>
        <v>#N/A</v>
      </c>
      <c r="O73" s="12" t="e">
        <f t="shared" si="36"/>
        <v>#N/A</v>
      </c>
      <c r="S73" s="11" t="e">
        <f>HLOOKUP(S$1,#REF!,ROWS(S$1:S73),FALSE)</f>
        <v>#REF!</v>
      </c>
      <c r="U73" s="11" t="e">
        <f>HLOOKUP(U$1,#REF!,ROWS(U$1:U73),FALSE)</f>
        <v>#REF!</v>
      </c>
      <c r="W73" s="11" t="e">
        <f>HLOOKUP(W$1,#REF!,ROWS(W$1:W73),FALSE)</f>
        <v>#REF!</v>
      </c>
      <c r="Y73" s="11" t="e">
        <f>HLOOKUP(Y$1,#REF!,ROWS(Y$1:Y73),FALSE)</f>
        <v>#REF!</v>
      </c>
      <c r="AA73" s="11" t="e">
        <f>HLOOKUP(AA$1,#REF!,ROWS(AA$1:AA73),FALSE)</f>
        <v>#REF!</v>
      </c>
      <c r="AC73" s="11" t="e">
        <f>HLOOKUP(AC$1,#REF!,ROWS(AC$1:AC73),FALSE)</f>
        <v>#REF!</v>
      </c>
      <c r="AE73" s="11" t="e">
        <f>HLOOKUP(AE$1,#REF!,ROWS(AE$1:AE73),FALSE)</f>
        <v>#REF!</v>
      </c>
      <c r="AG73" s="11" t="e">
        <f>HLOOKUP(AG$1,#REF!,ROWS(AG$1:AG73),FALSE)</f>
        <v>#REF!</v>
      </c>
      <c r="AI73" s="11" t="e">
        <f>HLOOKUP(AI$1,#REF!,ROWS(AI$1:AI73),FALSE)</f>
        <v>#REF!</v>
      </c>
      <c r="AL73" s="24" t="e">
        <f>S73-#REF!</f>
        <v>#REF!</v>
      </c>
      <c r="AM73" s="24"/>
      <c r="AN73" s="24" t="e">
        <f>U73-#REF!</f>
        <v>#REF!</v>
      </c>
      <c r="AO73" s="49"/>
      <c r="AP73" s="24" t="e">
        <f>W73-#REF!</f>
        <v>#REF!</v>
      </c>
      <c r="AQ73" s="49"/>
      <c r="AR73" s="24" t="e">
        <f>Y73-#REF!</f>
        <v>#REF!</v>
      </c>
      <c r="AS73" s="49"/>
      <c r="AT73" s="24" t="e">
        <f>AA73-#REF!</f>
        <v>#REF!</v>
      </c>
      <c r="AU73" s="49"/>
      <c r="AV73" s="24" t="e">
        <f>AC73-#REF!</f>
        <v>#REF!</v>
      </c>
      <c r="AW73" s="49"/>
      <c r="AX73" s="24" t="e">
        <f>AE73-#REF!</f>
        <v>#REF!</v>
      </c>
      <c r="AY73" s="49"/>
      <c r="AZ73" s="24" t="e">
        <f>AG73-#REF!</f>
        <v>#REF!</v>
      </c>
      <c r="BA73" s="49"/>
      <c r="BB73" s="24" t="e">
        <f>AI73-#REF!</f>
        <v>#REF!</v>
      </c>
      <c r="BC73" s="49"/>
      <c r="BD73" s="24" t="e">
        <f>E73-#REF!</f>
        <v>#N/A</v>
      </c>
      <c r="BF73" s="24" t="e">
        <f>G73-#REF!</f>
        <v>#N/A</v>
      </c>
      <c r="BH73" s="24" t="e">
        <f>I73-#REF!</f>
        <v>#N/A</v>
      </c>
      <c r="BJ73" s="24" t="e">
        <f>K73-#REF!</f>
        <v>#N/A</v>
      </c>
      <c r="BL73" s="24" t="e">
        <f>N73-#REF!</f>
        <v>#N/A</v>
      </c>
    </row>
    <row r="74" spans="1:64" s="57" customFormat="1" ht="15" customHeight="1">
      <c r="A74" s="118" t="s">
        <v>148</v>
      </c>
      <c r="B74" s="69"/>
      <c r="C74" s="58" t="s">
        <v>148</v>
      </c>
      <c r="D74" s="59"/>
      <c r="E74" s="11" t="e">
        <v>#N/A</v>
      </c>
      <c r="F74" s="59"/>
      <c r="G74" s="11" t="e">
        <v>#N/A</v>
      </c>
      <c r="H74" s="59"/>
      <c r="I74" s="11" t="e">
        <v>#N/A</v>
      </c>
      <c r="J74" s="59"/>
      <c r="K74" s="11" t="e">
        <f t="shared" si="33"/>
        <v>#N/A</v>
      </c>
      <c r="L74" s="12" t="e">
        <f t="shared" si="34"/>
        <v>#N/A</v>
      </c>
      <c r="M74" s="59"/>
      <c r="N74" s="11" t="e">
        <f t="shared" si="35"/>
        <v>#N/A</v>
      </c>
      <c r="O74" s="12" t="e">
        <f t="shared" si="36"/>
        <v>#N/A</v>
      </c>
      <c r="S74" s="11" t="e">
        <f>HLOOKUP(S$1,#REF!,ROWS(S$1:S74),FALSE)</f>
        <v>#REF!</v>
      </c>
      <c r="U74" s="11" t="e">
        <f>HLOOKUP(U$1,#REF!,ROWS(U$1:U74),FALSE)</f>
        <v>#REF!</v>
      </c>
      <c r="W74" s="11" t="e">
        <f>HLOOKUP(W$1,#REF!,ROWS(W$1:W74),FALSE)</f>
        <v>#REF!</v>
      </c>
      <c r="Y74" s="11" t="e">
        <f>HLOOKUP(Y$1,#REF!,ROWS(Y$1:Y74),FALSE)</f>
        <v>#REF!</v>
      </c>
      <c r="AA74" s="11" t="e">
        <f>HLOOKUP(AA$1,#REF!,ROWS(AA$1:AA74),FALSE)</f>
        <v>#REF!</v>
      </c>
      <c r="AC74" s="11" t="e">
        <f>HLOOKUP(AC$1,#REF!,ROWS(AC$1:AC74),FALSE)</f>
        <v>#REF!</v>
      </c>
      <c r="AE74" s="11" t="e">
        <f>HLOOKUP(AE$1,#REF!,ROWS(AE$1:AE74),FALSE)</f>
        <v>#REF!</v>
      </c>
      <c r="AG74" s="11" t="e">
        <f>HLOOKUP(AG$1,#REF!,ROWS(AG$1:AG74),FALSE)</f>
        <v>#REF!</v>
      </c>
      <c r="AI74" s="11" t="e">
        <f>HLOOKUP(AI$1,#REF!,ROWS(AI$1:AI74),FALSE)</f>
        <v>#REF!</v>
      </c>
      <c r="AL74" s="24" t="e">
        <f>S74-#REF!</f>
        <v>#REF!</v>
      </c>
      <c r="AM74" s="24"/>
      <c r="AN74" s="24" t="e">
        <f>U74-#REF!</f>
        <v>#REF!</v>
      </c>
      <c r="AO74" s="49"/>
      <c r="AP74" s="24" t="e">
        <f>W74-#REF!</f>
        <v>#REF!</v>
      </c>
      <c r="AQ74" s="49"/>
      <c r="AR74" s="24" t="e">
        <f>Y74-#REF!</f>
        <v>#REF!</v>
      </c>
      <c r="AS74" s="49"/>
      <c r="AT74" s="24" t="e">
        <f>AA74-#REF!</f>
        <v>#REF!</v>
      </c>
      <c r="AU74" s="49"/>
      <c r="AV74" s="24" t="e">
        <f>AC74-#REF!</f>
        <v>#REF!</v>
      </c>
      <c r="AW74" s="49"/>
      <c r="AX74" s="24" t="e">
        <f>AE74-#REF!</f>
        <v>#REF!</v>
      </c>
      <c r="AY74" s="49"/>
      <c r="AZ74" s="24" t="e">
        <f>AG74-#REF!</f>
        <v>#REF!</v>
      </c>
      <c r="BA74" s="49"/>
      <c r="BB74" s="24" t="e">
        <f>AI74-#REF!</f>
        <v>#REF!</v>
      </c>
      <c r="BC74" s="49"/>
      <c r="BD74" s="24" t="e">
        <f>E74-#REF!</f>
        <v>#N/A</v>
      </c>
      <c r="BF74" s="24" t="e">
        <f>G74-#REF!</f>
        <v>#N/A</v>
      </c>
      <c r="BH74" s="24" t="e">
        <f>I74-#REF!</f>
        <v>#N/A</v>
      </c>
      <c r="BJ74" s="24" t="e">
        <f>K74-#REF!</f>
        <v>#N/A</v>
      </c>
      <c r="BL74" s="24" t="e">
        <f>N74-#REF!</f>
        <v>#N/A</v>
      </c>
    </row>
    <row r="75" spans="1:64" ht="3" customHeight="1">
      <c r="C75" s="2"/>
      <c r="D75" s="61"/>
      <c r="E75" s="50"/>
      <c r="F75" s="61"/>
      <c r="G75" s="50"/>
      <c r="H75" s="61"/>
      <c r="I75" s="50"/>
      <c r="J75" s="61"/>
      <c r="K75" s="50"/>
      <c r="L75" s="51"/>
      <c r="M75" s="61"/>
      <c r="N75" s="50"/>
      <c r="O75" s="51"/>
      <c r="S75" s="50"/>
      <c r="U75" s="50"/>
      <c r="W75" s="50"/>
      <c r="Y75" s="50"/>
      <c r="AA75" s="50"/>
      <c r="AC75" s="50"/>
      <c r="AE75" s="50"/>
      <c r="AG75" s="50"/>
      <c r="AI75" s="50"/>
    </row>
    <row r="76" spans="1:64" ht="9.75" customHeight="1">
      <c r="C76" s="2"/>
      <c r="D76" s="61"/>
      <c r="E76" s="3"/>
      <c r="F76" s="61"/>
      <c r="G76" s="50"/>
      <c r="H76" s="61"/>
      <c r="I76" s="50"/>
      <c r="J76" s="61"/>
      <c r="K76" s="50"/>
      <c r="M76" s="61"/>
      <c r="N76" s="50"/>
      <c r="O76" s="17"/>
      <c r="S76" s="3"/>
      <c r="U76" s="3"/>
      <c r="W76" s="3"/>
      <c r="Y76" s="3"/>
      <c r="AA76" s="3"/>
      <c r="AC76" s="3"/>
      <c r="AE76" s="3"/>
      <c r="AG76" s="3"/>
      <c r="AI76" s="3"/>
    </row>
    <row r="77" spans="1:64" s="57" customFormat="1" ht="15.6">
      <c r="A77" s="118" t="s">
        <v>172</v>
      </c>
      <c r="B77" s="69"/>
      <c r="C77" s="90" t="s">
        <v>206</v>
      </c>
      <c r="D77" s="39"/>
      <c r="E77" s="109" t="e">
        <f>E85-E69</f>
        <v>#N/A</v>
      </c>
      <c r="F77" s="56"/>
      <c r="G77" s="109" t="e">
        <f>G85-G69</f>
        <v>#N/A</v>
      </c>
      <c r="H77" s="56"/>
      <c r="I77" s="109" t="e">
        <f>I85-I69</f>
        <v>#N/A</v>
      </c>
      <c r="J77" s="56"/>
      <c r="K77" s="128" t="e">
        <f t="shared" ref="K77:K82" si="37">$E77-I77</f>
        <v>#N/A</v>
      </c>
      <c r="L77" s="93" t="e">
        <f t="shared" ref="L77:L82" si="38">IF(I77=0,1,E77/I77-1)</f>
        <v>#N/A</v>
      </c>
      <c r="M77" s="56"/>
      <c r="N77" s="9" t="e">
        <f t="shared" ref="N77:N82" si="39">$E77-G77</f>
        <v>#N/A</v>
      </c>
      <c r="O77" s="93" t="e">
        <f t="shared" ref="O77:O82" si="40">IF(G77=0,1,E77/G77-1)</f>
        <v>#N/A</v>
      </c>
      <c r="S77" s="109" t="e">
        <f>HLOOKUP(S$1,#REF!,ROWS(S$1:S77),FALSE)</f>
        <v>#REF!</v>
      </c>
      <c r="U77" s="109" t="e">
        <f>HLOOKUP(U$1,#REF!,ROWS(U$1:U77),FALSE)</f>
        <v>#REF!</v>
      </c>
      <c r="W77" s="109" t="e">
        <f>HLOOKUP(W$1,#REF!,ROWS(W$1:W77),FALSE)</f>
        <v>#REF!</v>
      </c>
      <c r="Y77" s="109" t="e">
        <f>HLOOKUP(Y$1,#REF!,ROWS(Y$1:Y77),FALSE)</f>
        <v>#REF!</v>
      </c>
      <c r="AA77" s="109" t="e">
        <f>HLOOKUP(AA$1,#REF!,ROWS(AA$1:AA77),FALSE)</f>
        <v>#REF!</v>
      </c>
      <c r="AC77" s="109" t="e">
        <f>HLOOKUP(AC$1,#REF!,ROWS(AC$1:AC77),FALSE)</f>
        <v>#REF!</v>
      </c>
      <c r="AE77" s="109" t="e">
        <f>HLOOKUP(AE$1,#REF!,ROWS(AE$1:AE77),FALSE)</f>
        <v>#REF!</v>
      </c>
      <c r="AG77" s="109" t="e">
        <f>HLOOKUP(AG$1,#REF!,ROWS(AG$1:AG77),FALSE)</f>
        <v>#REF!</v>
      </c>
      <c r="AI77" s="109" t="e">
        <f>HLOOKUP(AI$1,#REF!,ROWS(AI$1:AI77),FALSE)</f>
        <v>#REF!</v>
      </c>
      <c r="AL77" s="24" t="e">
        <f>S77-#REF!</f>
        <v>#REF!</v>
      </c>
      <c r="AM77" s="24"/>
      <c r="AN77" s="24" t="e">
        <f>U77-#REF!</f>
        <v>#REF!</v>
      </c>
      <c r="AO77" s="49"/>
      <c r="AP77" s="24" t="e">
        <f>W77-#REF!</f>
        <v>#REF!</v>
      </c>
      <c r="AQ77" s="49"/>
      <c r="AR77" s="24" t="e">
        <f>Y77-#REF!</f>
        <v>#REF!</v>
      </c>
      <c r="AS77" s="49"/>
      <c r="AT77" s="24" t="e">
        <f>AA77-#REF!</f>
        <v>#REF!</v>
      </c>
      <c r="AU77" s="49"/>
      <c r="AV77" s="24" t="e">
        <f>AC77-#REF!</f>
        <v>#REF!</v>
      </c>
      <c r="AW77" s="49"/>
      <c r="AX77" s="24" t="e">
        <f>AE77-#REF!</f>
        <v>#REF!</v>
      </c>
      <c r="AY77" s="49"/>
      <c r="AZ77" s="24" t="e">
        <f>AG77-#REF!</f>
        <v>#REF!</v>
      </c>
      <c r="BA77" s="49"/>
      <c r="BB77" s="24" t="e">
        <f>AI77-#REF!</f>
        <v>#REF!</v>
      </c>
      <c r="BC77" s="49"/>
      <c r="BD77" s="24" t="e">
        <f>E77-#REF!</f>
        <v>#N/A</v>
      </c>
      <c r="BF77" s="24" t="e">
        <f>G77-#REF!</f>
        <v>#N/A</v>
      </c>
      <c r="BH77" s="24" t="e">
        <f>I77-#REF!</f>
        <v>#N/A</v>
      </c>
      <c r="BJ77" s="24" t="e">
        <f>K77-#REF!</f>
        <v>#N/A</v>
      </c>
      <c r="BL77" s="24" t="e">
        <f>N77-#REF!</f>
        <v>#N/A</v>
      </c>
    </row>
    <row r="78" spans="1:64" s="57" customFormat="1" ht="15" customHeight="1">
      <c r="A78" s="118" t="s">
        <v>176</v>
      </c>
      <c r="B78" s="69"/>
      <c r="C78" s="58" t="s">
        <v>179</v>
      </c>
      <c r="D78" s="59"/>
      <c r="E78" s="110" t="e">
        <f t="shared" ref="E78:G82" si="41">E86-E70</f>
        <v>#N/A</v>
      </c>
      <c r="F78" s="59"/>
      <c r="G78" s="110" t="e">
        <f t="shared" si="41"/>
        <v>#N/A</v>
      </c>
      <c r="H78" s="59"/>
      <c r="I78" s="110" t="e">
        <f t="shared" ref="I78:I82" si="42">I86-I70</f>
        <v>#N/A</v>
      </c>
      <c r="J78" s="59"/>
      <c r="K78" s="11" t="e">
        <f t="shared" si="37"/>
        <v>#N/A</v>
      </c>
      <c r="L78" s="12" t="e">
        <f t="shared" si="38"/>
        <v>#N/A</v>
      </c>
      <c r="M78" s="59"/>
      <c r="N78" s="11" t="e">
        <f t="shared" si="39"/>
        <v>#N/A</v>
      </c>
      <c r="O78" s="12" t="e">
        <f t="shared" si="40"/>
        <v>#N/A</v>
      </c>
      <c r="S78" s="11" t="e">
        <f>HLOOKUP(S$1,#REF!,ROWS(S$1:S78),FALSE)</f>
        <v>#REF!</v>
      </c>
      <c r="U78" s="11" t="e">
        <f>HLOOKUP(U$1,#REF!,ROWS(U$1:U78),FALSE)</f>
        <v>#REF!</v>
      </c>
      <c r="W78" s="11" t="e">
        <f>HLOOKUP(W$1,#REF!,ROWS(W$1:W78),FALSE)</f>
        <v>#REF!</v>
      </c>
      <c r="Y78" s="11" t="e">
        <f>HLOOKUP(Y$1,#REF!,ROWS(Y$1:Y78),FALSE)</f>
        <v>#REF!</v>
      </c>
      <c r="AA78" s="11" t="e">
        <f>HLOOKUP(AA$1,#REF!,ROWS(AA$1:AA78),FALSE)</f>
        <v>#REF!</v>
      </c>
      <c r="AC78" s="11" t="e">
        <f>HLOOKUP(AC$1,#REF!,ROWS(AC$1:AC78),FALSE)</f>
        <v>#REF!</v>
      </c>
      <c r="AE78" s="11" t="e">
        <f>HLOOKUP(AE$1,#REF!,ROWS(AE$1:AE78),FALSE)</f>
        <v>#REF!</v>
      </c>
      <c r="AG78" s="11" t="e">
        <f>HLOOKUP(AG$1,#REF!,ROWS(AG$1:AG78),FALSE)</f>
        <v>#REF!</v>
      </c>
      <c r="AI78" s="11" t="e">
        <f>HLOOKUP(AI$1,#REF!,ROWS(AI$1:AI78),FALSE)</f>
        <v>#REF!</v>
      </c>
      <c r="AL78" s="24" t="e">
        <f>S78-#REF!</f>
        <v>#REF!</v>
      </c>
      <c r="AM78" s="24"/>
      <c r="AN78" s="24" t="e">
        <f>U78-#REF!</f>
        <v>#REF!</v>
      </c>
      <c r="AO78" s="49"/>
      <c r="AP78" s="24" t="e">
        <f>W78-#REF!</f>
        <v>#REF!</v>
      </c>
      <c r="AQ78" s="49"/>
      <c r="AR78" s="24" t="e">
        <f>Y78-#REF!</f>
        <v>#REF!</v>
      </c>
      <c r="AS78" s="49"/>
      <c r="AT78" s="24" t="e">
        <f>AA78-#REF!</f>
        <v>#REF!</v>
      </c>
      <c r="AU78" s="49"/>
      <c r="AV78" s="24" t="e">
        <f>AC78-#REF!</f>
        <v>#REF!</v>
      </c>
      <c r="AW78" s="49"/>
      <c r="AX78" s="24" t="e">
        <f>AE78-#REF!</f>
        <v>#REF!</v>
      </c>
      <c r="AY78" s="49"/>
      <c r="AZ78" s="24" t="e">
        <f>AG78-#REF!</f>
        <v>#REF!</v>
      </c>
      <c r="BA78" s="49"/>
      <c r="BB78" s="24" t="e">
        <f>AI78-#REF!</f>
        <v>#REF!</v>
      </c>
      <c r="BC78" s="49"/>
      <c r="BD78" s="24" t="e">
        <f>E78-#REF!</f>
        <v>#N/A</v>
      </c>
      <c r="BF78" s="24" t="e">
        <f>G78-#REF!</f>
        <v>#N/A</v>
      </c>
      <c r="BH78" s="24" t="e">
        <f>I78-#REF!</f>
        <v>#N/A</v>
      </c>
      <c r="BJ78" s="24" t="e">
        <f>K78-#REF!</f>
        <v>#N/A</v>
      </c>
      <c r="BL78" s="24" t="e">
        <f>N78-#REF!</f>
        <v>#N/A</v>
      </c>
    </row>
    <row r="79" spans="1:64" s="57" customFormat="1" ht="15" customHeight="1">
      <c r="A79" s="118" t="s">
        <v>145</v>
      </c>
      <c r="B79" s="69"/>
      <c r="C79" s="58" t="s">
        <v>180</v>
      </c>
      <c r="D79" s="59"/>
      <c r="E79" s="110" t="e">
        <f t="shared" si="41"/>
        <v>#N/A</v>
      </c>
      <c r="F79" s="59"/>
      <c r="G79" s="110" t="e">
        <f t="shared" si="41"/>
        <v>#N/A</v>
      </c>
      <c r="H79" s="59"/>
      <c r="I79" s="110" t="e">
        <f t="shared" si="42"/>
        <v>#N/A</v>
      </c>
      <c r="J79" s="59"/>
      <c r="K79" s="11" t="e">
        <f t="shared" si="37"/>
        <v>#N/A</v>
      </c>
      <c r="L79" s="12" t="e">
        <f t="shared" si="38"/>
        <v>#N/A</v>
      </c>
      <c r="M79" s="59"/>
      <c r="N79" s="11" t="e">
        <f t="shared" si="39"/>
        <v>#N/A</v>
      </c>
      <c r="O79" s="12" t="e">
        <f t="shared" si="40"/>
        <v>#N/A</v>
      </c>
      <c r="S79" s="11" t="e">
        <f>HLOOKUP(S$1,#REF!,ROWS(S$1:S79),FALSE)</f>
        <v>#REF!</v>
      </c>
      <c r="U79" s="11" t="e">
        <f>HLOOKUP(U$1,#REF!,ROWS(U$1:U79),FALSE)</f>
        <v>#REF!</v>
      </c>
      <c r="W79" s="11" t="e">
        <f>HLOOKUP(W$1,#REF!,ROWS(W$1:W79),FALSE)</f>
        <v>#REF!</v>
      </c>
      <c r="Y79" s="11" t="e">
        <f>HLOOKUP(Y$1,#REF!,ROWS(Y$1:Y79),FALSE)</f>
        <v>#REF!</v>
      </c>
      <c r="AA79" s="11" t="e">
        <f>HLOOKUP(AA$1,#REF!,ROWS(AA$1:AA79),FALSE)</f>
        <v>#REF!</v>
      </c>
      <c r="AC79" s="11" t="e">
        <f>HLOOKUP(AC$1,#REF!,ROWS(AC$1:AC79),FALSE)</f>
        <v>#REF!</v>
      </c>
      <c r="AE79" s="11" t="e">
        <f>HLOOKUP(AE$1,#REF!,ROWS(AE$1:AE79),FALSE)</f>
        <v>#REF!</v>
      </c>
      <c r="AG79" s="11" t="e">
        <f>HLOOKUP(AG$1,#REF!,ROWS(AG$1:AG79),FALSE)</f>
        <v>#REF!</v>
      </c>
      <c r="AI79" s="11" t="e">
        <f>HLOOKUP(AI$1,#REF!,ROWS(AI$1:AI79),FALSE)</f>
        <v>#REF!</v>
      </c>
      <c r="AL79" s="24" t="e">
        <f>S79-#REF!</f>
        <v>#REF!</v>
      </c>
      <c r="AM79" s="24"/>
      <c r="AN79" s="24" t="e">
        <f>U79-#REF!</f>
        <v>#REF!</v>
      </c>
      <c r="AO79" s="49"/>
      <c r="AP79" s="24" t="e">
        <f>W79-#REF!</f>
        <v>#REF!</v>
      </c>
      <c r="AQ79" s="49"/>
      <c r="AR79" s="24" t="e">
        <f>Y79-#REF!</f>
        <v>#REF!</v>
      </c>
      <c r="AS79" s="49"/>
      <c r="AT79" s="24" t="e">
        <f>AA79-#REF!</f>
        <v>#REF!</v>
      </c>
      <c r="AU79" s="49"/>
      <c r="AV79" s="24" t="e">
        <f>AC79-#REF!</f>
        <v>#REF!</v>
      </c>
      <c r="AW79" s="49"/>
      <c r="AX79" s="24" t="e">
        <f>AE79-#REF!</f>
        <v>#REF!</v>
      </c>
      <c r="AY79" s="49"/>
      <c r="AZ79" s="24" t="e">
        <f>AG79-#REF!</f>
        <v>#REF!</v>
      </c>
      <c r="BA79" s="49"/>
      <c r="BB79" s="24" t="e">
        <f>AI79-#REF!</f>
        <v>#REF!</v>
      </c>
      <c r="BC79" s="49"/>
      <c r="BD79" s="24" t="e">
        <f>E79-#REF!</f>
        <v>#N/A</v>
      </c>
      <c r="BF79" s="24" t="e">
        <f>G79-#REF!</f>
        <v>#N/A</v>
      </c>
      <c r="BH79" s="24" t="e">
        <f>I79-#REF!</f>
        <v>#N/A</v>
      </c>
      <c r="BJ79" s="24" t="e">
        <f>K79-#REF!</f>
        <v>#N/A</v>
      </c>
      <c r="BL79" s="24" t="e">
        <f>N79-#REF!</f>
        <v>#N/A</v>
      </c>
    </row>
    <row r="80" spans="1:64" s="57" customFormat="1" ht="15" customHeight="1">
      <c r="A80" s="118" t="s">
        <v>177</v>
      </c>
      <c r="B80" s="69"/>
      <c r="C80" s="58" t="s">
        <v>181</v>
      </c>
      <c r="D80" s="59"/>
      <c r="E80" s="110" t="e">
        <f t="shared" si="41"/>
        <v>#N/A</v>
      </c>
      <c r="F80" s="59"/>
      <c r="G80" s="110" t="e">
        <f t="shared" si="41"/>
        <v>#N/A</v>
      </c>
      <c r="H80" s="59"/>
      <c r="I80" s="110" t="e">
        <f t="shared" si="42"/>
        <v>#N/A</v>
      </c>
      <c r="J80" s="59"/>
      <c r="K80" s="11" t="e">
        <f t="shared" si="37"/>
        <v>#N/A</v>
      </c>
      <c r="L80" s="12" t="e">
        <f t="shared" si="38"/>
        <v>#N/A</v>
      </c>
      <c r="M80" s="59"/>
      <c r="N80" s="11" t="e">
        <f t="shared" si="39"/>
        <v>#N/A</v>
      </c>
      <c r="O80" s="12" t="e">
        <f t="shared" si="40"/>
        <v>#N/A</v>
      </c>
      <c r="S80" s="11" t="e">
        <f>HLOOKUP(S$1,#REF!,ROWS(S$1:S80),FALSE)</f>
        <v>#REF!</v>
      </c>
      <c r="U80" s="11" t="e">
        <f>HLOOKUP(U$1,#REF!,ROWS(U$1:U80),FALSE)</f>
        <v>#REF!</v>
      </c>
      <c r="W80" s="11" t="e">
        <f>HLOOKUP(W$1,#REF!,ROWS(W$1:W80),FALSE)</f>
        <v>#REF!</v>
      </c>
      <c r="Y80" s="11" t="e">
        <f>HLOOKUP(Y$1,#REF!,ROWS(Y$1:Y80),FALSE)</f>
        <v>#REF!</v>
      </c>
      <c r="AA80" s="11" t="e">
        <f>HLOOKUP(AA$1,#REF!,ROWS(AA$1:AA80),FALSE)</f>
        <v>#REF!</v>
      </c>
      <c r="AC80" s="11" t="e">
        <f>HLOOKUP(AC$1,#REF!,ROWS(AC$1:AC80),FALSE)</f>
        <v>#REF!</v>
      </c>
      <c r="AE80" s="11" t="e">
        <f>HLOOKUP(AE$1,#REF!,ROWS(AE$1:AE80),FALSE)</f>
        <v>#REF!</v>
      </c>
      <c r="AG80" s="11" t="e">
        <f>HLOOKUP(AG$1,#REF!,ROWS(AG$1:AG80),FALSE)</f>
        <v>#REF!</v>
      </c>
      <c r="AI80" s="11" t="e">
        <f>HLOOKUP(AI$1,#REF!,ROWS(AI$1:AI80),FALSE)</f>
        <v>#REF!</v>
      </c>
      <c r="AL80" s="24" t="e">
        <f>S80-#REF!</f>
        <v>#REF!</v>
      </c>
      <c r="AM80" s="24"/>
      <c r="AN80" s="24" t="e">
        <f>U80-#REF!</f>
        <v>#REF!</v>
      </c>
      <c r="AO80" s="49"/>
      <c r="AP80" s="24" t="e">
        <f>W80-#REF!</f>
        <v>#REF!</v>
      </c>
      <c r="AQ80" s="49"/>
      <c r="AR80" s="24" t="e">
        <f>Y80-#REF!</f>
        <v>#REF!</v>
      </c>
      <c r="AS80" s="49"/>
      <c r="AT80" s="24" t="e">
        <f>AA80-#REF!</f>
        <v>#REF!</v>
      </c>
      <c r="AU80" s="49"/>
      <c r="AV80" s="24" t="e">
        <f>AC80-#REF!</f>
        <v>#REF!</v>
      </c>
      <c r="AW80" s="49"/>
      <c r="AX80" s="24" t="e">
        <f>AE80-#REF!</f>
        <v>#REF!</v>
      </c>
      <c r="AY80" s="49"/>
      <c r="AZ80" s="24" t="e">
        <f>AG80-#REF!</f>
        <v>#REF!</v>
      </c>
      <c r="BA80" s="49"/>
      <c r="BB80" s="24" t="e">
        <f>AI80-#REF!</f>
        <v>#REF!</v>
      </c>
      <c r="BC80" s="49"/>
      <c r="BD80" s="24" t="e">
        <f>E80-#REF!</f>
        <v>#N/A</v>
      </c>
      <c r="BF80" s="24" t="e">
        <f>G80-#REF!</f>
        <v>#N/A</v>
      </c>
      <c r="BH80" s="24" t="e">
        <f>I80-#REF!</f>
        <v>#N/A</v>
      </c>
      <c r="BJ80" s="24" t="e">
        <f>K80-#REF!</f>
        <v>#N/A</v>
      </c>
      <c r="BL80" s="24" t="e">
        <f>N80-#REF!</f>
        <v>#N/A</v>
      </c>
    </row>
    <row r="81" spans="1:64" s="57" customFormat="1" ht="15" customHeight="1">
      <c r="A81" s="118" t="s">
        <v>178</v>
      </c>
      <c r="B81" s="69"/>
      <c r="C81" s="58" t="s">
        <v>178</v>
      </c>
      <c r="D81" s="59"/>
      <c r="E81" s="110" t="e">
        <f t="shared" si="41"/>
        <v>#N/A</v>
      </c>
      <c r="F81" s="59"/>
      <c r="G81" s="110" t="e">
        <f t="shared" si="41"/>
        <v>#N/A</v>
      </c>
      <c r="H81" s="59"/>
      <c r="I81" s="110" t="e">
        <f t="shared" si="42"/>
        <v>#N/A</v>
      </c>
      <c r="J81" s="59"/>
      <c r="K81" s="11" t="e">
        <f t="shared" si="37"/>
        <v>#N/A</v>
      </c>
      <c r="L81" s="12" t="e">
        <f t="shared" si="38"/>
        <v>#N/A</v>
      </c>
      <c r="M81" s="59"/>
      <c r="N81" s="11" t="e">
        <f t="shared" si="39"/>
        <v>#N/A</v>
      </c>
      <c r="O81" s="12" t="e">
        <f t="shared" si="40"/>
        <v>#N/A</v>
      </c>
      <c r="S81" s="11" t="e">
        <f>HLOOKUP(S$1,#REF!,ROWS(S$1:S81),FALSE)</f>
        <v>#REF!</v>
      </c>
      <c r="U81" s="11" t="e">
        <f>HLOOKUP(U$1,#REF!,ROWS(U$1:U81),FALSE)</f>
        <v>#REF!</v>
      </c>
      <c r="W81" s="11" t="e">
        <f>HLOOKUP(W$1,#REF!,ROWS(W$1:W81),FALSE)</f>
        <v>#REF!</v>
      </c>
      <c r="Y81" s="11" t="e">
        <f>HLOOKUP(Y$1,#REF!,ROWS(Y$1:Y81),FALSE)</f>
        <v>#REF!</v>
      </c>
      <c r="AA81" s="11" t="e">
        <f>HLOOKUP(AA$1,#REF!,ROWS(AA$1:AA81),FALSE)</f>
        <v>#REF!</v>
      </c>
      <c r="AC81" s="11" t="e">
        <f>HLOOKUP(AC$1,#REF!,ROWS(AC$1:AC81),FALSE)</f>
        <v>#REF!</v>
      </c>
      <c r="AE81" s="11" t="e">
        <f>HLOOKUP(AE$1,#REF!,ROWS(AE$1:AE81),FALSE)</f>
        <v>#REF!</v>
      </c>
      <c r="AG81" s="11" t="e">
        <f>HLOOKUP(AG$1,#REF!,ROWS(AG$1:AG81),FALSE)</f>
        <v>#REF!</v>
      </c>
      <c r="AI81" s="11" t="e">
        <f>HLOOKUP(AI$1,#REF!,ROWS(AI$1:AI81),FALSE)</f>
        <v>#REF!</v>
      </c>
      <c r="AL81" s="24" t="e">
        <f>S81-#REF!</f>
        <v>#REF!</v>
      </c>
      <c r="AM81" s="24"/>
      <c r="AN81" s="24" t="e">
        <f>U81-#REF!</f>
        <v>#REF!</v>
      </c>
      <c r="AO81" s="49"/>
      <c r="AP81" s="24" t="e">
        <f>W81-#REF!</f>
        <v>#REF!</v>
      </c>
      <c r="AQ81" s="49"/>
      <c r="AR81" s="24" t="e">
        <f>Y81-#REF!</f>
        <v>#REF!</v>
      </c>
      <c r="AS81" s="49"/>
      <c r="AT81" s="24" t="e">
        <f>AA81-#REF!</f>
        <v>#REF!</v>
      </c>
      <c r="AU81" s="49"/>
      <c r="AV81" s="24" t="e">
        <f>AC81-#REF!</f>
        <v>#REF!</v>
      </c>
      <c r="AW81" s="49"/>
      <c r="AX81" s="24" t="e">
        <f>AE81-#REF!</f>
        <v>#REF!</v>
      </c>
      <c r="AY81" s="49"/>
      <c r="AZ81" s="24" t="e">
        <f>AG81-#REF!</f>
        <v>#REF!</v>
      </c>
      <c r="BA81" s="49"/>
      <c r="BB81" s="24" t="e">
        <f>AI81-#REF!</f>
        <v>#REF!</v>
      </c>
      <c r="BC81" s="49"/>
      <c r="BD81" s="24" t="e">
        <f>E81-#REF!</f>
        <v>#N/A</v>
      </c>
      <c r="BF81" s="24" t="e">
        <f>G81-#REF!</f>
        <v>#N/A</v>
      </c>
      <c r="BH81" s="24" t="e">
        <f>I81-#REF!</f>
        <v>#N/A</v>
      </c>
      <c r="BJ81" s="24" t="e">
        <f>K81-#REF!</f>
        <v>#N/A</v>
      </c>
      <c r="BL81" s="24" t="e">
        <f>N81-#REF!</f>
        <v>#N/A</v>
      </c>
    </row>
    <row r="82" spans="1:64" s="57" customFormat="1" ht="15" customHeight="1">
      <c r="A82" s="118" t="s">
        <v>148</v>
      </c>
      <c r="B82" s="69"/>
      <c r="C82" s="58" t="s">
        <v>148</v>
      </c>
      <c r="D82" s="59"/>
      <c r="E82" s="110" t="e">
        <f t="shared" si="41"/>
        <v>#N/A</v>
      </c>
      <c r="F82" s="59"/>
      <c r="G82" s="110" t="e">
        <f t="shared" si="41"/>
        <v>#N/A</v>
      </c>
      <c r="H82" s="59"/>
      <c r="I82" s="110" t="e">
        <f t="shared" si="42"/>
        <v>#N/A</v>
      </c>
      <c r="J82" s="59"/>
      <c r="K82" s="11" t="e">
        <f t="shared" si="37"/>
        <v>#N/A</v>
      </c>
      <c r="L82" s="12" t="e">
        <f t="shared" si="38"/>
        <v>#N/A</v>
      </c>
      <c r="M82" s="59"/>
      <c r="N82" s="11" t="e">
        <f t="shared" si="39"/>
        <v>#N/A</v>
      </c>
      <c r="O82" s="12" t="e">
        <f t="shared" si="40"/>
        <v>#N/A</v>
      </c>
      <c r="S82" s="11" t="e">
        <f>HLOOKUP(S$1,#REF!,ROWS(S$1:S82),FALSE)</f>
        <v>#REF!</v>
      </c>
      <c r="U82" s="11" t="e">
        <f>HLOOKUP(U$1,#REF!,ROWS(U$1:U82),FALSE)</f>
        <v>#REF!</v>
      </c>
      <c r="W82" s="11" t="e">
        <f>HLOOKUP(W$1,#REF!,ROWS(W$1:W82),FALSE)</f>
        <v>#REF!</v>
      </c>
      <c r="Y82" s="11" t="e">
        <f>HLOOKUP(Y$1,#REF!,ROWS(Y$1:Y82),FALSE)</f>
        <v>#REF!</v>
      </c>
      <c r="AA82" s="11" t="e">
        <f>HLOOKUP(AA$1,#REF!,ROWS(AA$1:AA82),FALSE)</f>
        <v>#REF!</v>
      </c>
      <c r="AC82" s="11" t="e">
        <f>HLOOKUP(AC$1,#REF!,ROWS(AC$1:AC82),FALSE)</f>
        <v>#REF!</v>
      </c>
      <c r="AE82" s="11" t="e">
        <f>HLOOKUP(AE$1,#REF!,ROWS(AE$1:AE82),FALSE)</f>
        <v>#REF!</v>
      </c>
      <c r="AG82" s="11" t="e">
        <f>HLOOKUP(AG$1,#REF!,ROWS(AG$1:AG82),FALSE)</f>
        <v>#REF!</v>
      </c>
      <c r="AI82" s="11" t="e">
        <f>HLOOKUP(AI$1,#REF!,ROWS(AI$1:AI82),FALSE)</f>
        <v>#REF!</v>
      </c>
      <c r="AL82" s="24" t="e">
        <f>S82-#REF!</f>
        <v>#REF!</v>
      </c>
      <c r="AM82" s="24"/>
      <c r="AN82" s="24" t="e">
        <f>U82-#REF!</f>
        <v>#REF!</v>
      </c>
      <c r="AO82" s="49"/>
      <c r="AP82" s="24" t="e">
        <f>W82-#REF!</f>
        <v>#REF!</v>
      </c>
      <c r="AQ82" s="49"/>
      <c r="AR82" s="24" t="e">
        <f>Y82-#REF!</f>
        <v>#REF!</v>
      </c>
      <c r="AS82" s="49"/>
      <c r="AT82" s="24" t="e">
        <f>AA82-#REF!</f>
        <v>#REF!</v>
      </c>
      <c r="AU82" s="49"/>
      <c r="AV82" s="24" t="e">
        <f>AC82-#REF!</f>
        <v>#REF!</v>
      </c>
      <c r="AW82" s="49"/>
      <c r="AX82" s="24" t="e">
        <f>AE82-#REF!</f>
        <v>#REF!</v>
      </c>
      <c r="AY82" s="49"/>
      <c r="AZ82" s="24" t="e">
        <f>AG82-#REF!</f>
        <v>#REF!</v>
      </c>
      <c r="BA82" s="49"/>
      <c r="BB82" s="24" t="e">
        <f>AI82-#REF!</f>
        <v>#REF!</v>
      </c>
      <c r="BC82" s="49"/>
      <c r="BD82" s="24" t="e">
        <f>E82-#REF!</f>
        <v>#N/A</v>
      </c>
      <c r="BF82" s="24" t="e">
        <f>G82-#REF!</f>
        <v>#N/A</v>
      </c>
      <c r="BH82" s="24" t="e">
        <f>I82-#REF!</f>
        <v>#N/A</v>
      </c>
      <c r="BJ82" s="24" t="e">
        <f>K82-#REF!</f>
        <v>#N/A</v>
      </c>
      <c r="BL82" s="24" t="e">
        <f>N82-#REF!</f>
        <v>#N/A</v>
      </c>
    </row>
    <row r="83" spans="1:64" ht="9.75" customHeight="1">
      <c r="C83" s="2"/>
      <c r="D83" s="61"/>
      <c r="E83" s="3"/>
      <c r="F83" s="61"/>
      <c r="G83" s="50"/>
      <c r="H83" s="61"/>
      <c r="I83" s="50"/>
      <c r="J83" s="61"/>
      <c r="K83" s="50"/>
      <c r="M83" s="61"/>
      <c r="N83" s="50"/>
      <c r="O83" s="17"/>
    </row>
    <row r="84" spans="1:64" s="21" customFormat="1" ht="4.5" customHeight="1">
      <c r="A84" s="67" t="s">
        <v>167</v>
      </c>
      <c r="B84" s="68"/>
      <c r="C84" s="54"/>
      <c r="D84" s="22"/>
      <c r="E84" s="53"/>
      <c r="F84" s="22"/>
      <c r="G84" s="53"/>
      <c r="H84" s="22"/>
      <c r="I84" s="53"/>
      <c r="J84" s="22"/>
      <c r="K84" s="36"/>
      <c r="L84" s="36"/>
      <c r="M84" s="22"/>
      <c r="N84" s="36"/>
      <c r="O84" s="36"/>
      <c r="S84" s="53"/>
      <c r="U84" s="53"/>
      <c r="W84" s="53"/>
      <c r="Y84" s="53"/>
      <c r="AA84" s="53"/>
      <c r="AC84" s="53"/>
      <c r="AE84" s="53"/>
      <c r="AG84" s="53"/>
      <c r="AI84" s="53"/>
    </row>
    <row r="85" spans="1:64" s="57" customFormat="1" ht="15" customHeight="1">
      <c r="A85" s="118" t="s">
        <v>172</v>
      </c>
      <c r="B85" s="69"/>
      <c r="C85" s="90" t="s">
        <v>226</v>
      </c>
      <c r="D85" s="39"/>
      <c r="E85" s="55" t="e">
        <v>#N/A</v>
      </c>
      <c r="F85" s="56"/>
      <c r="G85" s="55" t="e">
        <v>#N/A</v>
      </c>
      <c r="H85" s="56"/>
      <c r="I85" s="55" t="e">
        <v>#N/A</v>
      </c>
      <c r="J85" s="56"/>
      <c r="K85" s="128" t="e">
        <f t="shared" ref="K85:K90" si="43">$E85-I85</f>
        <v>#N/A</v>
      </c>
      <c r="L85" s="93" t="e">
        <f t="shared" ref="L85:L90" si="44">IF(I85=0,1,E85/I85-1)</f>
        <v>#N/A</v>
      </c>
      <c r="M85" s="56"/>
      <c r="N85" s="9" t="e">
        <f t="shared" ref="N85:N90" si="45">$E85-G85</f>
        <v>#N/A</v>
      </c>
      <c r="O85" s="93" t="e">
        <f t="shared" ref="O85:O90" si="46">IF(G85=0,1,E85/G85-1)</f>
        <v>#N/A</v>
      </c>
      <c r="S85" s="55" t="e">
        <f>HLOOKUP(S$1,#REF!,ROWS(S$1:S85),FALSE)</f>
        <v>#REF!</v>
      </c>
      <c r="U85" s="55" t="e">
        <f>HLOOKUP(U$1,#REF!,ROWS(U$1:U85),FALSE)</f>
        <v>#REF!</v>
      </c>
      <c r="W85" s="55" t="e">
        <f>HLOOKUP(W$1,#REF!,ROWS(W$1:W85),FALSE)</f>
        <v>#REF!</v>
      </c>
      <c r="Y85" s="55" t="e">
        <f>HLOOKUP(Y$1,#REF!,ROWS(Y$1:Y85),FALSE)</f>
        <v>#REF!</v>
      </c>
      <c r="AA85" s="55" t="e">
        <f>HLOOKUP(AA$1,#REF!,ROWS(AA$1:AA85),FALSE)</f>
        <v>#REF!</v>
      </c>
      <c r="AC85" s="55" t="e">
        <f>HLOOKUP(AC$1,#REF!,ROWS(AC$1:AC85),FALSE)</f>
        <v>#REF!</v>
      </c>
      <c r="AE85" s="55" t="e">
        <f>HLOOKUP(AE$1,#REF!,ROWS(AE$1:AE85),FALSE)</f>
        <v>#REF!</v>
      </c>
      <c r="AG85" s="55" t="e">
        <f>HLOOKUP(AG$1,#REF!,ROWS(AG$1:AG85),FALSE)</f>
        <v>#REF!</v>
      </c>
      <c r="AI85" s="55" t="e">
        <f>HLOOKUP(AI$1,#REF!,ROWS(AI$1:AI85),FALSE)</f>
        <v>#REF!</v>
      </c>
      <c r="AL85" s="24" t="e">
        <f>S85-#REF!</f>
        <v>#REF!</v>
      </c>
      <c r="AM85" s="24"/>
      <c r="AN85" s="24" t="e">
        <f>U85-#REF!</f>
        <v>#REF!</v>
      </c>
      <c r="AO85" s="49"/>
      <c r="AP85" s="24" t="e">
        <f>W85-#REF!</f>
        <v>#REF!</v>
      </c>
      <c r="AQ85" s="49"/>
      <c r="AR85" s="24" t="e">
        <f>Y85-#REF!</f>
        <v>#REF!</v>
      </c>
      <c r="AS85" s="49"/>
      <c r="AT85" s="24" t="e">
        <f>AA85-#REF!</f>
        <v>#REF!</v>
      </c>
      <c r="AU85" s="49"/>
      <c r="AV85" s="24" t="e">
        <f>AC85-#REF!</f>
        <v>#REF!</v>
      </c>
      <c r="AW85" s="49"/>
      <c r="AX85" s="24" t="e">
        <f>AE85-#REF!</f>
        <v>#REF!</v>
      </c>
      <c r="AY85" s="49"/>
      <c r="AZ85" s="24" t="e">
        <f>AG85-#REF!</f>
        <v>#REF!</v>
      </c>
      <c r="BA85" s="49"/>
      <c r="BB85" s="24" t="e">
        <f>AI85-#REF!</f>
        <v>#REF!</v>
      </c>
      <c r="BC85" s="49"/>
      <c r="BD85" s="24" t="e">
        <f>E85-#REF!</f>
        <v>#N/A</v>
      </c>
      <c r="BF85" s="24" t="e">
        <f>G85-#REF!</f>
        <v>#N/A</v>
      </c>
      <c r="BH85" s="24" t="e">
        <f>I85-#REF!</f>
        <v>#N/A</v>
      </c>
      <c r="BJ85" s="24" t="e">
        <f>K85-#REF!</f>
        <v>#N/A</v>
      </c>
      <c r="BL85" s="24" t="e">
        <f>N85-#REF!</f>
        <v>#N/A</v>
      </c>
    </row>
    <row r="86" spans="1:64" s="57" customFormat="1" ht="15" customHeight="1">
      <c r="A86" s="118" t="s">
        <v>179</v>
      </c>
      <c r="B86" s="69"/>
      <c r="C86" s="58" t="s">
        <v>179</v>
      </c>
      <c r="D86" s="59"/>
      <c r="E86" s="11" t="e">
        <v>#N/A</v>
      </c>
      <c r="F86" s="59"/>
      <c r="G86" s="11" t="e">
        <v>#N/A</v>
      </c>
      <c r="H86" s="59"/>
      <c r="I86" s="11" t="e">
        <v>#N/A</v>
      </c>
      <c r="J86" s="59"/>
      <c r="K86" s="11" t="e">
        <f t="shared" si="43"/>
        <v>#N/A</v>
      </c>
      <c r="L86" s="12" t="e">
        <f t="shared" si="44"/>
        <v>#N/A</v>
      </c>
      <c r="M86" s="59"/>
      <c r="N86" s="11" t="e">
        <f t="shared" si="45"/>
        <v>#N/A</v>
      </c>
      <c r="O86" s="12" t="e">
        <f t="shared" si="46"/>
        <v>#N/A</v>
      </c>
      <c r="S86" s="11" t="e">
        <f>HLOOKUP(S$1,#REF!,ROWS(S$1:S86),FALSE)</f>
        <v>#REF!</v>
      </c>
      <c r="U86" s="11" t="e">
        <f>HLOOKUP(U$1,#REF!,ROWS(U$1:U86),FALSE)</f>
        <v>#REF!</v>
      </c>
      <c r="W86" s="11" t="e">
        <f>HLOOKUP(W$1,#REF!,ROWS(W$1:W86),FALSE)</f>
        <v>#REF!</v>
      </c>
      <c r="Y86" s="11" t="e">
        <f>HLOOKUP(Y$1,#REF!,ROWS(Y$1:Y86),FALSE)</f>
        <v>#REF!</v>
      </c>
      <c r="AA86" s="11" t="e">
        <f>HLOOKUP(AA$1,#REF!,ROWS(AA$1:AA86),FALSE)</f>
        <v>#REF!</v>
      </c>
      <c r="AC86" s="11" t="e">
        <f>HLOOKUP(AC$1,#REF!,ROWS(AC$1:AC86),FALSE)</f>
        <v>#REF!</v>
      </c>
      <c r="AE86" s="11" t="e">
        <f>HLOOKUP(AE$1,#REF!,ROWS(AE$1:AE86),FALSE)</f>
        <v>#REF!</v>
      </c>
      <c r="AG86" s="11" t="e">
        <f>HLOOKUP(AG$1,#REF!,ROWS(AG$1:AG86),FALSE)</f>
        <v>#REF!</v>
      </c>
      <c r="AI86" s="11" t="e">
        <f>HLOOKUP(AI$1,#REF!,ROWS(AI$1:AI86),FALSE)</f>
        <v>#REF!</v>
      </c>
      <c r="AL86" s="24" t="e">
        <f>S86-#REF!</f>
        <v>#REF!</v>
      </c>
      <c r="AM86" s="24"/>
      <c r="AN86" s="24" t="e">
        <f>U86-#REF!</f>
        <v>#REF!</v>
      </c>
      <c r="AO86" s="49"/>
      <c r="AP86" s="24" t="e">
        <f>W86-#REF!</f>
        <v>#REF!</v>
      </c>
      <c r="AQ86" s="49"/>
      <c r="AR86" s="24" t="e">
        <f>Y86-#REF!</f>
        <v>#REF!</v>
      </c>
      <c r="AS86" s="49"/>
      <c r="AT86" s="24" t="e">
        <f>AA86-#REF!</f>
        <v>#REF!</v>
      </c>
      <c r="AU86" s="49"/>
      <c r="AV86" s="24" t="e">
        <f>AC86-#REF!</f>
        <v>#REF!</v>
      </c>
      <c r="AW86" s="49"/>
      <c r="AX86" s="24" t="e">
        <f>AE86-#REF!</f>
        <v>#REF!</v>
      </c>
      <c r="AY86" s="49"/>
      <c r="AZ86" s="24" t="e">
        <f>AG86-#REF!</f>
        <v>#REF!</v>
      </c>
      <c r="BA86" s="49"/>
      <c r="BB86" s="24" t="e">
        <f>AI86-#REF!</f>
        <v>#REF!</v>
      </c>
      <c r="BC86" s="49"/>
      <c r="BD86" s="24" t="e">
        <f>E86-#REF!</f>
        <v>#N/A</v>
      </c>
      <c r="BF86" s="24" t="e">
        <f>G86-#REF!</f>
        <v>#N/A</v>
      </c>
      <c r="BH86" s="24" t="e">
        <f>I86-#REF!</f>
        <v>#N/A</v>
      </c>
      <c r="BJ86" s="24" t="e">
        <f>K86-#REF!</f>
        <v>#N/A</v>
      </c>
      <c r="BL86" s="24" t="e">
        <f>N86-#REF!</f>
        <v>#N/A</v>
      </c>
    </row>
    <row r="87" spans="1:64" s="57" customFormat="1" ht="15" customHeight="1">
      <c r="A87" s="118" t="s">
        <v>145</v>
      </c>
      <c r="B87" s="69"/>
      <c r="C87" s="58" t="s">
        <v>180</v>
      </c>
      <c r="D87" s="59"/>
      <c r="E87" s="11" t="e">
        <v>#N/A</v>
      </c>
      <c r="F87" s="59"/>
      <c r="G87" s="11" t="e">
        <v>#N/A</v>
      </c>
      <c r="H87" s="59"/>
      <c r="I87" s="11" t="e">
        <v>#N/A</v>
      </c>
      <c r="J87" s="59"/>
      <c r="K87" s="11" t="e">
        <f t="shared" si="43"/>
        <v>#N/A</v>
      </c>
      <c r="L87" s="12" t="e">
        <f t="shared" si="44"/>
        <v>#N/A</v>
      </c>
      <c r="M87" s="59"/>
      <c r="N87" s="11" t="e">
        <f t="shared" si="45"/>
        <v>#N/A</v>
      </c>
      <c r="O87" s="12" t="e">
        <f t="shared" si="46"/>
        <v>#N/A</v>
      </c>
      <c r="S87" s="11" t="e">
        <f>HLOOKUP(S$1,#REF!,ROWS(S$1:S87),FALSE)</f>
        <v>#REF!</v>
      </c>
      <c r="U87" s="11" t="e">
        <f>HLOOKUP(U$1,#REF!,ROWS(U$1:U87),FALSE)</f>
        <v>#REF!</v>
      </c>
      <c r="W87" s="11" t="e">
        <f>HLOOKUP(W$1,#REF!,ROWS(W$1:W87),FALSE)</f>
        <v>#REF!</v>
      </c>
      <c r="Y87" s="11" t="e">
        <f>HLOOKUP(Y$1,#REF!,ROWS(Y$1:Y87),FALSE)</f>
        <v>#REF!</v>
      </c>
      <c r="AA87" s="11" t="e">
        <f>HLOOKUP(AA$1,#REF!,ROWS(AA$1:AA87),FALSE)</f>
        <v>#REF!</v>
      </c>
      <c r="AC87" s="11" t="e">
        <f>HLOOKUP(AC$1,#REF!,ROWS(AC$1:AC87),FALSE)</f>
        <v>#REF!</v>
      </c>
      <c r="AE87" s="11" t="e">
        <f>HLOOKUP(AE$1,#REF!,ROWS(AE$1:AE87),FALSE)</f>
        <v>#REF!</v>
      </c>
      <c r="AG87" s="11" t="e">
        <f>HLOOKUP(AG$1,#REF!,ROWS(AG$1:AG87),FALSE)</f>
        <v>#REF!</v>
      </c>
      <c r="AI87" s="11" t="e">
        <f>HLOOKUP(AI$1,#REF!,ROWS(AI$1:AI87),FALSE)</f>
        <v>#REF!</v>
      </c>
      <c r="AL87" s="24" t="e">
        <f>S87-#REF!</f>
        <v>#REF!</v>
      </c>
      <c r="AM87" s="24"/>
      <c r="AN87" s="24" t="e">
        <f>U87-#REF!</f>
        <v>#REF!</v>
      </c>
      <c r="AO87" s="49"/>
      <c r="AP87" s="24" t="e">
        <f>W87-#REF!</f>
        <v>#REF!</v>
      </c>
      <c r="AQ87" s="49"/>
      <c r="AR87" s="24" t="e">
        <f>Y87-#REF!</f>
        <v>#REF!</v>
      </c>
      <c r="AS87" s="49"/>
      <c r="AT87" s="24" t="e">
        <f>AA87-#REF!</f>
        <v>#REF!</v>
      </c>
      <c r="AU87" s="49"/>
      <c r="AV87" s="24" t="e">
        <f>AC87-#REF!</f>
        <v>#REF!</v>
      </c>
      <c r="AW87" s="49"/>
      <c r="AX87" s="24" t="e">
        <f>AE87-#REF!</f>
        <v>#REF!</v>
      </c>
      <c r="AY87" s="49"/>
      <c r="AZ87" s="24" t="e">
        <f>AG87-#REF!</f>
        <v>#REF!</v>
      </c>
      <c r="BA87" s="49"/>
      <c r="BB87" s="24" t="e">
        <f>AI87-#REF!</f>
        <v>#REF!</v>
      </c>
      <c r="BC87" s="49"/>
      <c r="BD87" s="24" t="e">
        <f>E87-#REF!</f>
        <v>#N/A</v>
      </c>
      <c r="BF87" s="24" t="e">
        <f>G87-#REF!</f>
        <v>#N/A</v>
      </c>
      <c r="BH87" s="24" t="e">
        <f>I87-#REF!</f>
        <v>#N/A</v>
      </c>
      <c r="BJ87" s="24" t="e">
        <f>K87-#REF!</f>
        <v>#N/A</v>
      </c>
      <c r="BL87" s="24" t="e">
        <f>N87-#REF!</f>
        <v>#N/A</v>
      </c>
    </row>
    <row r="88" spans="1:64" s="57" customFormat="1" ht="15" customHeight="1">
      <c r="A88" s="118" t="s">
        <v>181</v>
      </c>
      <c r="B88" s="69"/>
      <c r="C88" s="58" t="s">
        <v>181</v>
      </c>
      <c r="D88" s="59"/>
      <c r="E88" s="11" t="e">
        <v>#N/A</v>
      </c>
      <c r="F88" s="59"/>
      <c r="G88" s="11" t="e">
        <v>#N/A</v>
      </c>
      <c r="H88" s="59"/>
      <c r="I88" s="11" t="e">
        <v>#N/A</v>
      </c>
      <c r="J88" s="59"/>
      <c r="K88" s="11" t="e">
        <f t="shared" si="43"/>
        <v>#N/A</v>
      </c>
      <c r="L88" s="12" t="e">
        <f t="shared" si="44"/>
        <v>#N/A</v>
      </c>
      <c r="M88" s="59"/>
      <c r="N88" s="11" t="e">
        <f t="shared" si="45"/>
        <v>#N/A</v>
      </c>
      <c r="O88" s="12" t="e">
        <f t="shared" si="46"/>
        <v>#N/A</v>
      </c>
      <c r="S88" s="11" t="e">
        <f>HLOOKUP(S$1,#REF!,ROWS(S$1:S88),FALSE)</f>
        <v>#REF!</v>
      </c>
      <c r="U88" s="11" t="e">
        <f>HLOOKUP(U$1,#REF!,ROWS(U$1:U88),FALSE)</f>
        <v>#REF!</v>
      </c>
      <c r="W88" s="11" t="e">
        <f>HLOOKUP(W$1,#REF!,ROWS(W$1:W88),FALSE)</f>
        <v>#REF!</v>
      </c>
      <c r="Y88" s="11" t="e">
        <f>HLOOKUP(Y$1,#REF!,ROWS(Y$1:Y88),FALSE)</f>
        <v>#REF!</v>
      </c>
      <c r="AA88" s="11" t="e">
        <f>HLOOKUP(AA$1,#REF!,ROWS(AA$1:AA88),FALSE)</f>
        <v>#REF!</v>
      </c>
      <c r="AC88" s="11" t="e">
        <f>HLOOKUP(AC$1,#REF!,ROWS(AC$1:AC88),FALSE)</f>
        <v>#REF!</v>
      </c>
      <c r="AE88" s="11" t="e">
        <f>HLOOKUP(AE$1,#REF!,ROWS(AE$1:AE88),FALSE)</f>
        <v>#REF!</v>
      </c>
      <c r="AG88" s="11" t="e">
        <f>HLOOKUP(AG$1,#REF!,ROWS(AG$1:AG88),FALSE)</f>
        <v>#REF!</v>
      </c>
      <c r="AI88" s="11" t="e">
        <f>HLOOKUP(AI$1,#REF!,ROWS(AI$1:AI88),FALSE)</f>
        <v>#REF!</v>
      </c>
      <c r="AL88" s="24" t="e">
        <f>S88-#REF!</f>
        <v>#REF!</v>
      </c>
      <c r="AM88" s="24"/>
      <c r="AN88" s="24" t="e">
        <f>U88-#REF!</f>
        <v>#REF!</v>
      </c>
      <c r="AO88" s="49"/>
      <c r="AP88" s="24" t="e">
        <f>W88-#REF!</f>
        <v>#REF!</v>
      </c>
      <c r="AQ88" s="49"/>
      <c r="AR88" s="24" t="e">
        <f>Y88-#REF!</f>
        <v>#REF!</v>
      </c>
      <c r="AS88" s="49"/>
      <c r="AT88" s="24" t="e">
        <f>AA88-#REF!</f>
        <v>#REF!</v>
      </c>
      <c r="AU88" s="49"/>
      <c r="AV88" s="24" t="e">
        <f>AC88-#REF!</f>
        <v>#REF!</v>
      </c>
      <c r="AW88" s="49"/>
      <c r="AX88" s="24" t="e">
        <f>AE88-#REF!</f>
        <v>#REF!</v>
      </c>
      <c r="AY88" s="49"/>
      <c r="AZ88" s="24" t="e">
        <f>AG88-#REF!</f>
        <v>#REF!</v>
      </c>
      <c r="BA88" s="49"/>
      <c r="BB88" s="24" t="e">
        <f>AI88-#REF!</f>
        <v>#REF!</v>
      </c>
      <c r="BC88" s="49"/>
      <c r="BD88" s="24" t="e">
        <f>E88-#REF!</f>
        <v>#N/A</v>
      </c>
      <c r="BF88" s="24" t="e">
        <f>G88-#REF!</f>
        <v>#N/A</v>
      </c>
      <c r="BH88" s="24" t="e">
        <f>I88-#REF!</f>
        <v>#N/A</v>
      </c>
      <c r="BJ88" s="24" t="e">
        <f>K88-#REF!</f>
        <v>#N/A</v>
      </c>
      <c r="BL88" s="24" t="e">
        <f>N88-#REF!</f>
        <v>#N/A</v>
      </c>
    </row>
    <row r="89" spans="1:64" s="57" customFormat="1" ht="15" customHeight="1">
      <c r="A89" s="118" t="s">
        <v>178</v>
      </c>
      <c r="B89" s="69"/>
      <c r="C89" s="58" t="s">
        <v>178</v>
      </c>
      <c r="D89" s="59"/>
      <c r="E89" s="11" t="e">
        <v>#N/A</v>
      </c>
      <c r="F89" s="59"/>
      <c r="G89" s="11" t="e">
        <v>#N/A</v>
      </c>
      <c r="H89" s="59"/>
      <c r="I89" s="11" t="e">
        <v>#N/A</v>
      </c>
      <c r="J89" s="59"/>
      <c r="K89" s="11" t="e">
        <f t="shared" si="43"/>
        <v>#N/A</v>
      </c>
      <c r="L89" s="12" t="e">
        <f t="shared" si="44"/>
        <v>#N/A</v>
      </c>
      <c r="M89" s="59"/>
      <c r="N89" s="11" t="e">
        <f t="shared" si="45"/>
        <v>#N/A</v>
      </c>
      <c r="O89" s="12" t="e">
        <f t="shared" si="46"/>
        <v>#N/A</v>
      </c>
      <c r="S89" s="11" t="e">
        <f>HLOOKUP(S$1,#REF!,ROWS(S$1:S89),FALSE)</f>
        <v>#REF!</v>
      </c>
      <c r="U89" s="11" t="e">
        <f>HLOOKUP(U$1,#REF!,ROWS(U$1:U89),FALSE)</f>
        <v>#REF!</v>
      </c>
      <c r="W89" s="11" t="e">
        <f>HLOOKUP(W$1,#REF!,ROWS(W$1:W89),FALSE)</f>
        <v>#REF!</v>
      </c>
      <c r="Y89" s="11" t="e">
        <f>HLOOKUP(Y$1,#REF!,ROWS(Y$1:Y89),FALSE)</f>
        <v>#REF!</v>
      </c>
      <c r="AA89" s="11" t="e">
        <f>HLOOKUP(AA$1,#REF!,ROWS(AA$1:AA89),FALSE)</f>
        <v>#REF!</v>
      </c>
      <c r="AC89" s="11" t="e">
        <f>HLOOKUP(AC$1,#REF!,ROWS(AC$1:AC89),FALSE)</f>
        <v>#REF!</v>
      </c>
      <c r="AE89" s="11" t="e">
        <f>HLOOKUP(AE$1,#REF!,ROWS(AE$1:AE89),FALSE)</f>
        <v>#REF!</v>
      </c>
      <c r="AG89" s="11" t="e">
        <f>HLOOKUP(AG$1,#REF!,ROWS(AG$1:AG89),FALSE)</f>
        <v>#REF!</v>
      </c>
      <c r="AI89" s="11" t="e">
        <f>HLOOKUP(AI$1,#REF!,ROWS(AI$1:AI89),FALSE)</f>
        <v>#REF!</v>
      </c>
      <c r="AL89" s="24" t="e">
        <f>S89-#REF!</f>
        <v>#REF!</v>
      </c>
      <c r="AM89" s="24"/>
      <c r="AN89" s="24" t="e">
        <f>U89-#REF!</f>
        <v>#REF!</v>
      </c>
      <c r="AO89" s="49"/>
      <c r="AP89" s="24" t="e">
        <f>W89-#REF!</f>
        <v>#REF!</v>
      </c>
      <c r="AQ89" s="49"/>
      <c r="AR89" s="24" t="e">
        <f>Y89-#REF!</f>
        <v>#REF!</v>
      </c>
      <c r="AS89" s="49"/>
      <c r="AT89" s="24" t="e">
        <f>AA89-#REF!</f>
        <v>#REF!</v>
      </c>
      <c r="AU89" s="49"/>
      <c r="AV89" s="24" t="e">
        <f>AC89-#REF!</f>
        <v>#REF!</v>
      </c>
      <c r="AW89" s="49"/>
      <c r="AX89" s="24" t="e">
        <f>AE89-#REF!</f>
        <v>#REF!</v>
      </c>
      <c r="AY89" s="49"/>
      <c r="AZ89" s="24" t="e">
        <f>AG89-#REF!</f>
        <v>#REF!</v>
      </c>
      <c r="BA89" s="49"/>
      <c r="BB89" s="24" t="e">
        <f>AI89-#REF!</f>
        <v>#REF!</v>
      </c>
      <c r="BC89" s="49"/>
      <c r="BD89" s="24" t="e">
        <f>E89-#REF!</f>
        <v>#N/A</v>
      </c>
      <c r="BF89" s="24" t="e">
        <f>G89-#REF!</f>
        <v>#N/A</v>
      </c>
      <c r="BH89" s="24" t="e">
        <f>I89-#REF!</f>
        <v>#N/A</v>
      </c>
      <c r="BJ89" s="24" t="e">
        <f>K89-#REF!</f>
        <v>#N/A</v>
      </c>
      <c r="BL89" s="24" t="e">
        <f>N89-#REF!</f>
        <v>#N/A</v>
      </c>
    </row>
    <row r="90" spans="1:64" s="57" customFormat="1" ht="15" customHeight="1">
      <c r="A90" s="118" t="s">
        <v>148</v>
      </c>
      <c r="B90" s="69"/>
      <c r="C90" s="58" t="s">
        <v>148</v>
      </c>
      <c r="D90" s="59"/>
      <c r="E90" s="11" t="e">
        <v>#N/A</v>
      </c>
      <c r="F90" s="59"/>
      <c r="G90" s="11" t="e">
        <v>#N/A</v>
      </c>
      <c r="H90" s="59"/>
      <c r="I90" s="11" t="e">
        <v>#N/A</v>
      </c>
      <c r="J90" s="59"/>
      <c r="K90" s="11" t="e">
        <f t="shared" si="43"/>
        <v>#N/A</v>
      </c>
      <c r="L90" s="12" t="e">
        <f t="shared" si="44"/>
        <v>#N/A</v>
      </c>
      <c r="M90" s="59"/>
      <c r="N90" s="11" t="e">
        <f t="shared" si="45"/>
        <v>#N/A</v>
      </c>
      <c r="O90" s="12" t="e">
        <f t="shared" si="46"/>
        <v>#N/A</v>
      </c>
      <c r="S90" s="11" t="e">
        <f>HLOOKUP(S$1,#REF!,ROWS(S$1:S90),FALSE)</f>
        <v>#REF!</v>
      </c>
      <c r="U90" s="11" t="e">
        <f>HLOOKUP(U$1,#REF!,ROWS(U$1:U90),FALSE)</f>
        <v>#REF!</v>
      </c>
      <c r="W90" s="11" t="e">
        <f>HLOOKUP(W$1,#REF!,ROWS(W$1:W90),FALSE)</f>
        <v>#REF!</v>
      </c>
      <c r="Y90" s="11" t="e">
        <f>HLOOKUP(Y$1,#REF!,ROWS(Y$1:Y90),FALSE)</f>
        <v>#REF!</v>
      </c>
      <c r="AA90" s="11" t="e">
        <f>HLOOKUP(AA$1,#REF!,ROWS(AA$1:AA90),FALSE)</f>
        <v>#REF!</v>
      </c>
      <c r="AC90" s="11" t="e">
        <f>HLOOKUP(AC$1,#REF!,ROWS(AC$1:AC90),FALSE)</f>
        <v>#REF!</v>
      </c>
      <c r="AE90" s="11" t="e">
        <f>HLOOKUP(AE$1,#REF!,ROWS(AE$1:AE90),FALSE)</f>
        <v>#REF!</v>
      </c>
      <c r="AG90" s="11" t="e">
        <f>HLOOKUP(AG$1,#REF!,ROWS(AG$1:AG90),FALSE)</f>
        <v>#REF!</v>
      </c>
      <c r="AI90" s="11" t="e">
        <f>HLOOKUP(AI$1,#REF!,ROWS(AI$1:AI90),FALSE)</f>
        <v>#REF!</v>
      </c>
      <c r="AL90" s="24" t="e">
        <f>S90-#REF!</f>
        <v>#REF!</v>
      </c>
      <c r="AM90" s="24"/>
      <c r="AN90" s="24" t="e">
        <f>U90-#REF!</f>
        <v>#REF!</v>
      </c>
      <c r="AO90" s="49"/>
      <c r="AP90" s="24" t="e">
        <f>W90-#REF!</f>
        <v>#REF!</v>
      </c>
      <c r="AQ90" s="49"/>
      <c r="AR90" s="24" t="e">
        <f>Y90-#REF!</f>
        <v>#REF!</v>
      </c>
      <c r="AS90" s="49"/>
      <c r="AT90" s="24" t="e">
        <f>AA90-#REF!</f>
        <v>#REF!</v>
      </c>
      <c r="AU90" s="49"/>
      <c r="AV90" s="24" t="e">
        <f>AC90-#REF!</f>
        <v>#REF!</v>
      </c>
      <c r="AW90" s="49"/>
      <c r="AX90" s="24" t="e">
        <f>AE90-#REF!</f>
        <v>#REF!</v>
      </c>
      <c r="AY90" s="49"/>
      <c r="AZ90" s="24" t="e">
        <f>AG90-#REF!</f>
        <v>#REF!</v>
      </c>
      <c r="BA90" s="49"/>
      <c r="BB90" s="24" t="e">
        <f>AI90-#REF!</f>
        <v>#REF!</v>
      </c>
      <c r="BC90" s="49"/>
      <c r="BD90" s="24" t="e">
        <f>E90-#REF!</f>
        <v>#N/A</v>
      </c>
      <c r="BF90" s="24" t="e">
        <f>G90-#REF!</f>
        <v>#N/A</v>
      </c>
      <c r="BH90" s="24" t="e">
        <f>I90-#REF!</f>
        <v>#N/A</v>
      </c>
      <c r="BJ90" s="24" t="e">
        <f>K90-#REF!</f>
        <v>#N/A</v>
      </c>
      <c r="BL90" s="24" t="e">
        <f>N90-#REF!</f>
        <v>#N/A</v>
      </c>
    </row>
    <row r="91" spans="1:64" ht="9.75" customHeight="1">
      <c r="C91" s="2"/>
      <c r="D91" s="61"/>
      <c r="E91" s="3"/>
      <c r="F91" s="61"/>
      <c r="G91" s="50"/>
      <c r="H91" s="61"/>
      <c r="I91" s="50"/>
      <c r="J91" s="61"/>
      <c r="K91" s="50"/>
      <c r="M91" s="61"/>
      <c r="N91" s="50"/>
      <c r="O91" s="17"/>
      <c r="S91" s="3"/>
      <c r="U91" s="3"/>
      <c r="W91" s="3"/>
      <c r="Y91" s="3"/>
      <c r="AA91" s="3"/>
      <c r="AC91" s="3"/>
      <c r="AE91" s="3"/>
      <c r="AG91" s="3"/>
      <c r="AI91" s="3"/>
    </row>
    <row r="92" spans="1:64" s="21" customFormat="1" ht="4.5" customHeight="1">
      <c r="A92" s="68" t="s">
        <v>168</v>
      </c>
      <c r="B92" s="68"/>
      <c r="C92" s="54"/>
      <c r="D92" s="22"/>
      <c r="E92" s="53"/>
      <c r="F92" s="22"/>
      <c r="G92" s="53"/>
      <c r="H92" s="22"/>
      <c r="I92" s="53"/>
      <c r="J92" s="22"/>
      <c r="K92" s="36"/>
      <c r="L92" s="36"/>
      <c r="M92" s="22"/>
      <c r="N92" s="36"/>
      <c r="O92" s="36"/>
      <c r="S92" s="53"/>
      <c r="U92" s="53"/>
      <c r="W92" s="53"/>
      <c r="Y92" s="53"/>
      <c r="AA92" s="53"/>
      <c r="AC92" s="53"/>
      <c r="AE92" s="53"/>
      <c r="AG92" s="53"/>
      <c r="AI92" s="53"/>
    </row>
    <row r="93" spans="1:64" s="57" customFormat="1" ht="15" customHeight="1">
      <c r="A93" s="118" t="s">
        <v>172</v>
      </c>
      <c r="B93" s="69"/>
      <c r="C93" s="90" t="s">
        <v>227</v>
      </c>
      <c r="D93" s="39"/>
      <c r="E93" s="62" t="e">
        <v>#N/A</v>
      </c>
      <c r="F93" s="63"/>
      <c r="G93" s="62" t="e">
        <v>#N/A</v>
      </c>
      <c r="H93" s="63"/>
      <c r="I93" s="62" t="e">
        <v>#N/A</v>
      </c>
      <c r="J93" s="63"/>
      <c r="K93" s="71" t="e">
        <f>($E93-I93)*100</f>
        <v>#N/A</v>
      </c>
      <c r="L93" s="71"/>
      <c r="M93" s="72"/>
      <c r="N93" s="71" t="e">
        <f t="shared" ref="N93:N98" si="47">($E93-G93)*100</f>
        <v>#N/A</v>
      </c>
      <c r="O93" s="70"/>
      <c r="S93" s="62" t="e">
        <f>HLOOKUP(S$1,#REF!,ROWS(S$1:S93),FALSE)</f>
        <v>#REF!</v>
      </c>
      <c r="U93" s="62" t="e">
        <f>HLOOKUP(U$1,#REF!,ROWS(U$1:U93),FALSE)</f>
        <v>#REF!</v>
      </c>
      <c r="W93" s="62" t="e">
        <f>HLOOKUP(W$1,#REF!,ROWS(W$1:W93),FALSE)</f>
        <v>#REF!</v>
      </c>
      <c r="Y93" s="62" t="e">
        <f>HLOOKUP(Y$1,#REF!,ROWS(Y$1:Y93),FALSE)</f>
        <v>#REF!</v>
      </c>
      <c r="AA93" s="62" t="e">
        <f>HLOOKUP(AA$1,#REF!,ROWS(AA$1:AA93),FALSE)</f>
        <v>#REF!</v>
      </c>
      <c r="AC93" s="62" t="e">
        <f>HLOOKUP(AC$1,#REF!,ROWS(AC$1:AC93),FALSE)</f>
        <v>#REF!</v>
      </c>
      <c r="AE93" s="62" t="e">
        <f>HLOOKUP(AE$1,#REF!,ROWS(AE$1:AE93),FALSE)</f>
        <v>#REF!</v>
      </c>
      <c r="AG93" s="62" t="e">
        <f>HLOOKUP(AG$1,#REF!,ROWS(AG$1:AG93),FALSE)</f>
        <v>#REF!</v>
      </c>
      <c r="AI93" s="62" t="e">
        <f>HLOOKUP(AI$1,#REF!,ROWS(AI$1:AI93),FALSE)</f>
        <v>#REF!</v>
      </c>
      <c r="AL93" s="25" t="e">
        <f>(S93-#REF!)*100</f>
        <v>#REF!</v>
      </c>
      <c r="AN93" s="25" t="e">
        <f>(U93-#REF!)*100</f>
        <v>#REF!</v>
      </c>
      <c r="AP93" s="25" t="e">
        <f>(W93-#REF!)*100</f>
        <v>#REF!</v>
      </c>
      <c r="AR93" s="25" t="e">
        <f>(Y93-#REF!)*100</f>
        <v>#REF!</v>
      </c>
      <c r="AT93" s="25" t="e">
        <f>(AA93-#REF!)*100</f>
        <v>#REF!</v>
      </c>
      <c r="AV93" s="25" t="e">
        <f>(AC93-#REF!)*100</f>
        <v>#REF!</v>
      </c>
      <c r="AX93" s="25" t="e">
        <f>(AE93-#REF!)*100</f>
        <v>#REF!</v>
      </c>
      <c r="AZ93" s="25" t="e">
        <f>(AG93-#REF!)*100</f>
        <v>#REF!</v>
      </c>
      <c r="BB93" s="25" t="e">
        <f>(AI93-#REF!)*100</f>
        <v>#REF!</v>
      </c>
      <c r="BD93" s="25" t="e">
        <f>(E93-#REF!)*100</f>
        <v>#N/A</v>
      </c>
      <c r="BF93" s="25" t="e">
        <f>(G93-#REF!)*100</f>
        <v>#N/A</v>
      </c>
      <c r="BH93" s="25" t="e">
        <f>(I93-#REF!)*100</f>
        <v>#N/A</v>
      </c>
      <c r="BJ93" s="25" t="e">
        <f>(K93-#REF!)*100</f>
        <v>#N/A</v>
      </c>
      <c r="BL93" s="25" t="e">
        <f>(N93-#REF!)*100</f>
        <v>#N/A</v>
      </c>
    </row>
    <row r="94" spans="1:64" s="57" customFormat="1" ht="15" customHeight="1">
      <c r="A94" s="118" t="s">
        <v>179</v>
      </c>
      <c r="B94" s="69"/>
      <c r="C94" s="58" t="s">
        <v>179</v>
      </c>
      <c r="D94" s="59"/>
      <c r="E94" s="64" t="e">
        <v>#N/A</v>
      </c>
      <c r="F94" s="59"/>
      <c r="G94" s="64" t="e">
        <v>#N/A</v>
      </c>
      <c r="H94" s="59"/>
      <c r="I94" s="64" t="e">
        <v>#N/A</v>
      </c>
      <c r="J94" s="59"/>
      <c r="K94" s="73" t="e">
        <f t="shared" ref="K94:K98" si="48">($E94-I94)*100</f>
        <v>#N/A</v>
      </c>
      <c r="L94" s="74"/>
      <c r="M94" s="75"/>
      <c r="N94" s="73" t="e">
        <f t="shared" si="47"/>
        <v>#N/A</v>
      </c>
      <c r="O94" s="12"/>
      <c r="S94" s="64" t="e">
        <f>HLOOKUP(S$1,#REF!,ROWS(S$1:S94),FALSE)</f>
        <v>#REF!</v>
      </c>
      <c r="U94" s="64" t="e">
        <f>HLOOKUP(U$1,#REF!,ROWS(U$1:U94),FALSE)</f>
        <v>#REF!</v>
      </c>
      <c r="W94" s="64" t="e">
        <f>HLOOKUP(W$1,#REF!,ROWS(W$1:W94),FALSE)</f>
        <v>#REF!</v>
      </c>
      <c r="Y94" s="64" t="e">
        <f>HLOOKUP(Y$1,#REF!,ROWS(Y$1:Y94),FALSE)</f>
        <v>#REF!</v>
      </c>
      <c r="AA94" s="64" t="e">
        <f>HLOOKUP(AA$1,#REF!,ROWS(AA$1:AA94),FALSE)</f>
        <v>#REF!</v>
      </c>
      <c r="AC94" s="64" t="e">
        <f>HLOOKUP(AC$1,#REF!,ROWS(AC$1:AC94),FALSE)</f>
        <v>#REF!</v>
      </c>
      <c r="AE94" s="64" t="e">
        <f>HLOOKUP(AE$1,#REF!,ROWS(AE$1:AE94),FALSE)</f>
        <v>#REF!</v>
      </c>
      <c r="AG94" s="64" t="e">
        <f>HLOOKUP(AG$1,#REF!,ROWS(AG$1:AG94),FALSE)</f>
        <v>#REF!</v>
      </c>
      <c r="AI94" s="64" t="e">
        <f>HLOOKUP(AI$1,#REF!,ROWS(AI$1:AI94),FALSE)</f>
        <v>#REF!</v>
      </c>
      <c r="AL94" s="25" t="e">
        <f>(S94-#REF!)*100</f>
        <v>#REF!</v>
      </c>
      <c r="AN94" s="25" t="e">
        <f>(U94-#REF!)*100</f>
        <v>#REF!</v>
      </c>
      <c r="AP94" s="25" t="e">
        <f>(W94-#REF!)*100</f>
        <v>#REF!</v>
      </c>
      <c r="AR94" s="25" t="e">
        <f>(Y94-#REF!)*100</f>
        <v>#REF!</v>
      </c>
      <c r="AT94" s="25" t="e">
        <f>(AA94-#REF!)*100</f>
        <v>#REF!</v>
      </c>
      <c r="AV94" s="25" t="e">
        <f>(AC94-#REF!)*100</f>
        <v>#REF!</v>
      </c>
      <c r="AX94" s="25" t="e">
        <f>(AE94-#REF!)*100</f>
        <v>#REF!</v>
      </c>
      <c r="AZ94" s="25" t="e">
        <f>(AG94-#REF!)*100</f>
        <v>#REF!</v>
      </c>
      <c r="BB94" s="25" t="e">
        <f>(AI94-#REF!)*100</f>
        <v>#REF!</v>
      </c>
      <c r="BD94" s="25" t="e">
        <f>(E94-#REF!)*100</f>
        <v>#N/A</v>
      </c>
      <c r="BF94" s="25" t="e">
        <f>(G94-#REF!)*100</f>
        <v>#N/A</v>
      </c>
      <c r="BH94" s="25" t="e">
        <f>(I94-#REF!)*100</f>
        <v>#N/A</v>
      </c>
      <c r="BJ94" s="25" t="e">
        <f>(K94-#REF!)*100</f>
        <v>#N/A</v>
      </c>
      <c r="BL94" s="25" t="e">
        <f>(N94-#REF!)*100</f>
        <v>#N/A</v>
      </c>
    </row>
    <row r="95" spans="1:64" s="57" customFormat="1" ht="15" customHeight="1">
      <c r="A95" s="118" t="s">
        <v>145</v>
      </c>
      <c r="B95" s="69"/>
      <c r="C95" s="58" t="s">
        <v>180</v>
      </c>
      <c r="D95" s="59"/>
      <c r="E95" s="64" t="e">
        <v>#N/A</v>
      </c>
      <c r="F95" s="59"/>
      <c r="G95" s="64" t="e">
        <v>#N/A</v>
      </c>
      <c r="H95" s="59"/>
      <c r="I95" s="64" t="e">
        <v>#N/A</v>
      </c>
      <c r="J95" s="59"/>
      <c r="K95" s="73" t="e">
        <f t="shared" si="48"/>
        <v>#N/A</v>
      </c>
      <c r="L95" s="74"/>
      <c r="M95" s="75"/>
      <c r="N95" s="73" t="e">
        <f t="shared" si="47"/>
        <v>#N/A</v>
      </c>
      <c r="O95" s="12"/>
      <c r="S95" s="64" t="e">
        <f>HLOOKUP(S$1,#REF!,ROWS(S$1:S95),FALSE)</f>
        <v>#REF!</v>
      </c>
      <c r="U95" s="64" t="e">
        <f>HLOOKUP(U$1,#REF!,ROWS(U$1:U95),FALSE)</f>
        <v>#REF!</v>
      </c>
      <c r="W95" s="64" t="e">
        <f>HLOOKUP(W$1,#REF!,ROWS(W$1:W95),FALSE)</f>
        <v>#REF!</v>
      </c>
      <c r="Y95" s="64" t="e">
        <f>HLOOKUP(Y$1,#REF!,ROWS(Y$1:Y95),FALSE)</f>
        <v>#REF!</v>
      </c>
      <c r="AA95" s="64" t="e">
        <f>HLOOKUP(AA$1,#REF!,ROWS(AA$1:AA95),FALSE)</f>
        <v>#REF!</v>
      </c>
      <c r="AC95" s="64" t="e">
        <f>HLOOKUP(AC$1,#REF!,ROWS(AC$1:AC95),FALSE)</f>
        <v>#REF!</v>
      </c>
      <c r="AE95" s="64" t="e">
        <f>HLOOKUP(AE$1,#REF!,ROWS(AE$1:AE95),FALSE)</f>
        <v>#REF!</v>
      </c>
      <c r="AG95" s="64" t="e">
        <f>HLOOKUP(AG$1,#REF!,ROWS(AG$1:AG95),FALSE)</f>
        <v>#REF!</v>
      </c>
      <c r="AI95" s="64" t="e">
        <f>HLOOKUP(AI$1,#REF!,ROWS(AI$1:AI95),FALSE)</f>
        <v>#REF!</v>
      </c>
      <c r="AL95" s="25" t="e">
        <f>(S95-#REF!)*100</f>
        <v>#REF!</v>
      </c>
      <c r="AN95" s="25" t="e">
        <f>(U95-#REF!)*100</f>
        <v>#REF!</v>
      </c>
      <c r="AP95" s="25" t="e">
        <f>(W95-#REF!)*100</f>
        <v>#REF!</v>
      </c>
      <c r="AR95" s="25" t="e">
        <f>(Y95-#REF!)*100</f>
        <v>#REF!</v>
      </c>
      <c r="AT95" s="25" t="e">
        <f>(AA95-#REF!)*100</f>
        <v>#REF!</v>
      </c>
      <c r="AV95" s="25" t="e">
        <f>(AC95-#REF!)*100</f>
        <v>#REF!</v>
      </c>
      <c r="AX95" s="25" t="e">
        <f>(AE95-#REF!)*100</f>
        <v>#REF!</v>
      </c>
      <c r="AZ95" s="25" t="e">
        <f>(AG95-#REF!)*100</f>
        <v>#REF!</v>
      </c>
      <c r="BB95" s="25" t="e">
        <f>(AI95-#REF!)*100</f>
        <v>#REF!</v>
      </c>
      <c r="BD95" s="25" t="e">
        <f>(E95-#REF!)*100</f>
        <v>#N/A</v>
      </c>
      <c r="BF95" s="25" t="e">
        <f>(G95-#REF!)*100</f>
        <v>#N/A</v>
      </c>
      <c r="BH95" s="25" t="e">
        <f>(I95-#REF!)*100</f>
        <v>#N/A</v>
      </c>
      <c r="BJ95" s="25" t="e">
        <f>(K95-#REF!)*100</f>
        <v>#N/A</v>
      </c>
      <c r="BL95" s="25" t="e">
        <f>(N95-#REF!)*100</f>
        <v>#N/A</v>
      </c>
    </row>
    <row r="96" spans="1:64" s="57" customFormat="1" ht="15" customHeight="1">
      <c r="A96" s="118" t="s">
        <v>181</v>
      </c>
      <c r="B96" s="69"/>
      <c r="C96" s="58" t="s">
        <v>181</v>
      </c>
      <c r="D96" s="59"/>
      <c r="E96" s="64" t="e">
        <v>#N/A</v>
      </c>
      <c r="F96" s="59"/>
      <c r="G96" s="64" t="e">
        <v>#N/A</v>
      </c>
      <c r="H96" s="59"/>
      <c r="I96" s="64" t="e">
        <v>#N/A</v>
      </c>
      <c r="J96" s="59"/>
      <c r="K96" s="73" t="e">
        <f t="shared" si="48"/>
        <v>#N/A</v>
      </c>
      <c r="L96" s="74"/>
      <c r="M96" s="75"/>
      <c r="N96" s="73" t="e">
        <f t="shared" si="47"/>
        <v>#N/A</v>
      </c>
      <c r="O96" s="12"/>
      <c r="S96" s="64" t="e">
        <f>HLOOKUP(S$1,#REF!,ROWS(S$1:S96),FALSE)</f>
        <v>#REF!</v>
      </c>
      <c r="U96" s="64" t="e">
        <f>HLOOKUP(U$1,#REF!,ROWS(U$1:U96),FALSE)</f>
        <v>#REF!</v>
      </c>
      <c r="W96" s="64" t="e">
        <f>HLOOKUP(W$1,#REF!,ROWS(W$1:W96),FALSE)</f>
        <v>#REF!</v>
      </c>
      <c r="Y96" s="64" t="e">
        <f>HLOOKUP(Y$1,#REF!,ROWS(Y$1:Y96),FALSE)</f>
        <v>#REF!</v>
      </c>
      <c r="AA96" s="64" t="e">
        <f>HLOOKUP(AA$1,#REF!,ROWS(AA$1:AA96),FALSE)</f>
        <v>#REF!</v>
      </c>
      <c r="AC96" s="64" t="e">
        <f>HLOOKUP(AC$1,#REF!,ROWS(AC$1:AC96),FALSE)</f>
        <v>#REF!</v>
      </c>
      <c r="AE96" s="64" t="e">
        <f>HLOOKUP(AE$1,#REF!,ROWS(AE$1:AE96),FALSE)</f>
        <v>#REF!</v>
      </c>
      <c r="AG96" s="64" t="e">
        <f>HLOOKUP(AG$1,#REF!,ROWS(AG$1:AG96),FALSE)</f>
        <v>#REF!</v>
      </c>
      <c r="AI96" s="64" t="e">
        <f>HLOOKUP(AI$1,#REF!,ROWS(AI$1:AI96),FALSE)</f>
        <v>#REF!</v>
      </c>
      <c r="AL96" s="25" t="e">
        <f>(S96-#REF!)*100</f>
        <v>#REF!</v>
      </c>
      <c r="AN96" s="25" t="e">
        <f>(U96-#REF!)*100</f>
        <v>#REF!</v>
      </c>
      <c r="AP96" s="25" t="e">
        <f>(W96-#REF!)*100</f>
        <v>#REF!</v>
      </c>
      <c r="AR96" s="25" t="e">
        <f>(Y96-#REF!)*100</f>
        <v>#REF!</v>
      </c>
      <c r="AT96" s="25" t="e">
        <f>(AA96-#REF!)*100</f>
        <v>#REF!</v>
      </c>
      <c r="AV96" s="25" t="e">
        <f>(AC96-#REF!)*100</f>
        <v>#REF!</v>
      </c>
      <c r="AX96" s="25" t="e">
        <f>(AE96-#REF!)*100</f>
        <v>#REF!</v>
      </c>
      <c r="AZ96" s="25" t="e">
        <f>(AG96-#REF!)*100</f>
        <v>#REF!</v>
      </c>
      <c r="BB96" s="25" t="e">
        <f>(AI96-#REF!)*100</f>
        <v>#REF!</v>
      </c>
      <c r="BD96" s="25" t="e">
        <f>(E96-#REF!)*100</f>
        <v>#N/A</v>
      </c>
      <c r="BF96" s="25" t="e">
        <f>(G96-#REF!)*100</f>
        <v>#N/A</v>
      </c>
      <c r="BH96" s="25" t="e">
        <f>(I96-#REF!)*100</f>
        <v>#N/A</v>
      </c>
      <c r="BJ96" s="25" t="e">
        <f>(K96-#REF!)*100</f>
        <v>#N/A</v>
      </c>
      <c r="BL96" s="25" t="e">
        <f>(N96-#REF!)*100</f>
        <v>#N/A</v>
      </c>
    </row>
    <row r="97" spans="1:64" s="57" customFormat="1" ht="15" customHeight="1">
      <c r="A97" s="118" t="s">
        <v>178</v>
      </c>
      <c r="B97" s="69"/>
      <c r="C97" s="58" t="s">
        <v>178</v>
      </c>
      <c r="D97" s="59"/>
      <c r="E97" s="64" t="e">
        <v>#N/A</v>
      </c>
      <c r="F97" s="59"/>
      <c r="G97" s="64" t="e">
        <v>#N/A</v>
      </c>
      <c r="H97" s="59"/>
      <c r="I97" s="64" t="e">
        <v>#N/A</v>
      </c>
      <c r="J97" s="59"/>
      <c r="K97" s="73" t="e">
        <f t="shared" si="48"/>
        <v>#N/A</v>
      </c>
      <c r="L97" s="74"/>
      <c r="M97" s="75"/>
      <c r="N97" s="73" t="e">
        <f t="shared" si="47"/>
        <v>#N/A</v>
      </c>
      <c r="O97" s="12"/>
      <c r="S97" s="64" t="e">
        <f>HLOOKUP(S$1,#REF!,ROWS(S$1:S97),FALSE)</f>
        <v>#REF!</v>
      </c>
      <c r="U97" s="64" t="e">
        <f>HLOOKUP(U$1,#REF!,ROWS(U$1:U97),FALSE)</f>
        <v>#REF!</v>
      </c>
      <c r="W97" s="64" t="e">
        <f>HLOOKUP(W$1,#REF!,ROWS(W$1:W97),FALSE)</f>
        <v>#REF!</v>
      </c>
      <c r="Y97" s="64" t="e">
        <f>HLOOKUP(Y$1,#REF!,ROWS(Y$1:Y97),FALSE)</f>
        <v>#REF!</v>
      </c>
      <c r="AA97" s="64" t="e">
        <f>HLOOKUP(AA$1,#REF!,ROWS(AA$1:AA97),FALSE)</f>
        <v>#REF!</v>
      </c>
      <c r="AC97" s="64" t="e">
        <f>HLOOKUP(AC$1,#REF!,ROWS(AC$1:AC97),FALSE)</f>
        <v>#REF!</v>
      </c>
      <c r="AE97" s="64" t="e">
        <f>HLOOKUP(AE$1,#REF!,ROWS(AE$1:AE97),FALSE)</f>
        <v>#REF!</v>
      </c>
      <c r="AG97" s="64" t="e">
        <f>HLOOKUP(AG$1,#REF!,ROWS(AG$1:AG97),FALSE)</f>
        <v>#REF!</v>
      </c>
      <c r="AI97" s="64" t="e">
        <f>HLOOKUP(AI$1,#REF!,ROWS(AI$1:AI97),FALSE)</f>
        <v>#REF!</v>
      </c>
      <c r="AL97" s="25" t="e">
        <f>(S97-#REF!)*100</f>
        <v>#REF!</v>
      </c>
      <c r="AN97" s="25" t="e">
        <f>(U97-#REF!)*100</f>
        <v>#REF!</v>
      </c>
      <c r="AP97" s="25" t="e">
        <f>(W97-#REF!)*100</f>
        <v>#REF!</v>
      </c>
      <c r="AR97" s="25" t="e">
        <f>(Y97-#REF!)*100</f>
        <v>#REF!</v>
      </c>
      <c r="AT97" s="25" t="e">
        <f>(AA97-#REF!)*100</f>
        <v>#REF!</v>
      </c>
      <c r="AV97" s="25" t="e">
        <f>(AC97-#REF!)*100</f>
        <v>#REF!</v>
      </c>
      <c r="AX97" s="25" t="e">
        <f>(AE97-#REF!)*100</f>
        <v>#REF!</v>
      </c>
      <c r="AZ97" s="25" t="e">
        <f>(AG97-#REF!)*100</f>
        <v>#REF!</v>
      </c>
      <c r="BB97" s="25" t="e">
        <f>(AI97-#REF!)*100</f>
        <v>#REF!</v>
      </c>
      <c r="BD97" s="25" t="e">
        <f>(E97-#REF!)*100</f>
        <v>#N/A</v>
      </c>
      <c r="BF97" s="25" t="e">
        <f>(G97-#REF!)*100</f>
        <v>#N/A</v>
      </c>
      <c r="BH97" s="25" t="e">
        <f>(I97-#REF!)*100</f>
        <v>#N/A</v>
      </c>
      <c r="BJ97" s="25" t="e">
        <f>(K97-#REF!)*100</f>
        <v>#N/A</v>
      </c>
      <c r="BL97" s="25" t="e">
        <f>(N97-#REF!)*100</f>
        <v>#N/A</v>
      </c>
    </row>
    <row r="98" spans="1:64" s="57" customFormat="1" ht="15" customHeight="1">
      <c r="A98" s="118" t="s">
        <v>148</v>
      </c>
      <c r="B98" s="69"/>
      <c r="C98" s="58" t="s">
        <v>148</v>
      </c>
      <c r="D98" s="59"/>
      <c r="E98" s="64" t="e">
        <v>#N/A</v>
      </c>
      <c r="F98" s="59"/>
      <c r="G98" s="64" t="e">
        <v>#N/A</v>
      </c>
      <c r="H98" s="59"/>
      <c r="I98" s="64" t="e">
        <v>#N/A</v>
      </c>
      <c r="J98" s="59"/>
      <c r="K98" s="73" t="e">
        <f t="shared" si="48"/>
        <v>#N/A</v>
      </c>
      <c r="L98" s="74"/>
      <c r="M98" s="75"/>
      <c r="N98" s="73" t="e">
        <f t="shared" si="47"/>
        <v>#N/A</v>
      </c>
      <c r="O98" s="12"/>
      <c r="S98" s="64" t="e">
        <f>HLOOKUP(S$1,#REF!,ROWS(S$1:S98),FALSE)</f>
        <v>#REF!</v>
      </c>
      <c r="U98" s="64" t="e">
        <f>HLOOKUP(U$1,#REF!,ROWS(U$1:U98),FALSE)</f>
        <v>#REF!</v>
      </c>
      <c r="W98" s="64" t="e">
        <f>HLOOKUP(W$1,#REF!,ROWS(W$1:W98),FALSE)</f>
        <v>#REF!</v>
      </c>
      <c r="Y98" s="64" t="e">
        <f>HLOOKUP(Y$1,#REF!,ROWS(Y$1:Y98),FALSE)</f>
        <v>#REF!</v>
      </c>
      <c r="AA98" s="64" t="e">
        <f>HLOOKUP(AA$1,#REF!,ROWS(AA$1:AA98),FALSE)</f>
        <v>#REF!</v>
      </c>
      <c r="AC98" s="64" t="e">
        <f>HLOOKUP(AC$1,#REF!,ROWS(AC$1:AC98),FALSE)</f>
        <v>#REF!</v>
      </c>
      <c r="AE98" s="64" t="e">
        <f>HLOOKUP(AE$1,#REF!,ROWS(AE$1:AE98),FALSE)</f>
        <v>#REF!</v>
      </c>
      <c r="AG98" s="64" t="e">
        <f>HLOOKUP(AG$1,#REF!,ROWS(AG$1:AG98),FALSE)</f>
        <v>#REF!</v>
      </c>
      <c r="AI98" s="64" t="e">
        <f>HLOOKUP(AI$1,#REF!,ROWS(AI$1:AI98),FALSE)</f>
        <v>#REF!</v>
      </c>
      <c r="AL98" s="25" t="e">
        <f>(S98-#REF!)*100</f>
        <v>#REF!</v>
      </c>
      <c r="AN98" s="25" t="e">
        <f>(U98-#REF!)*100</f>
        <v>#REF!</v>
      </c>
      <c r="AP98" s="25" t="e">
        <f>(W98-#REF!)*100</f>
        <v>#REF!</v>
      </c>
      <c r="AR98" s="25" t="e">
        <f>(Y98-#REF!)*100</f>
        <v>#REF!</v>
      </c>
      <c r="AT98" s="25" t="e">
        <f>(AA98-#REF!)*100</f>
        <v>#REF!</v>
      </c>
      <c r="AV98" s="25" t="e">
        <f>(AC98-#REF!)*100</f>
        <v>#REF!</v>
      </c>
      <c r="AX98" s="25" t="e">
        <f>(AE98-#REF!)*100</f>
        <v>#REF!</v>
      </c>
      <c r="AZ98" s="25" t="e">
        <f>(AG98-#REF!)*100</f>
        <v>#REF!</v>
      </c>
      <c r="BB98" s="25" t="e">
        <f>(AI98-#REF!)*100</f>
        <v>#REF!</v>
      </c>
      <c r="BD98" s="25" t="e">
        <f>(E98-#REF!)*100</f>
        <v>#N/A</v>
      </c>
      <c r="BF98" s="25" t="e">
        <f>(G98-#REF!)*100</f>
        <v>#N/A</v>
      </c>
      <c r="BH98" s="25" t="e">
        <f>(I98-#REF!)*100</f>
        <v>#N/A</v>
      </c>
      <c r="BJ98" s="25" t="e">
        <f>(K98-#REF!)*100</f>
        <v>#N/A</v>
      </c>
      <c r="BL98" s="25" t="e">
        <f>(N98-#REF!)*100</f>
        <v>#N/A</v>
      </c>
    </row>
    <row r="99" spans="1:64">
      <c r="E99" s="3"/>
      <c r="F99" s="61"/>
      <c r="G99" s="50"/>
      <c r="H99" s="61"/>
      <c r="I99" s="50"/>
      <c r="J99" s="61"/>
      <c r="K99" s="50"/>
      <c r="M99" s="61"/>
      <c r="N99" s="50"/>
      <c r="O99" s="17"/>
    </row>
    <row r="100" spans="1:64" s="21" customFormat="1" ht="4.5" customHeight="1">
      <c r="A100" s="68" t="s">
        <v>203</v>
      </c>
      <c r="B100" s="68"/>
      <c r="C100" s="54"/>
      <c r="D100" s="22"/>
      <c r="E100" s="53"/>
      <c r="F100" s="22"/>
      <c r="G100" s="53"/>
      <c r="H100" s="22"/>
      <c r="I100" s="53"/>
      <c r="J100" s="22"/>
      <c r="K100" s="36"/>
      <c r="L100" s="36"/>
      <c r="M100" s="22"/>
      <c r="N100" s="36"/>
      <c r="O100" s="36"/>
      <c r="S100" s="53"/>
      <c r="U100" s="53"/>
      <c r="W100" s="53"/>
      <c r="Y100" s="53"/>
      <c r="AA100" s="53"/>
      <c r="AC100" s="53"/>
      <c r="AE100" s="53"/>
      <c r="AG100" s="53"/>
      <c r="AI100" s="53"/>
    </row>
    <row r="101" spans="1:64" s="57" customFormat="1" ht="15" customHeight="1">
      <c r="A101" s="126" t="s">
        <v>172</v>
      </c>
      <c r="B101" s="69"/>
      <c r="C101" s="90" t="s">
        <v>222</v>
      </c>
      <c r="D101" s="39"/>
      <c r="E101" s="62" t="e">
        <v>#N/A</v>
      </c>
      <c r="F101" s="63"/>
      <c r="G101" s="62" t="e">
        <v>#N/A</v>
      </c>
      <c r="H101" s="63"/>
      <c r="I101" s="62" t="e">
        <v>#N/A</v>
      </c>
      <c r="J101" s="63"/>
      <c r="K101" s="71" t="e">
        <f>K15</f>
        <v>#N/A</v>
      </c>
      <c r="L101" s="71"/>
      <c r="M101" s="72"/>
      <c r="N101" s="71" t="e">
        <f>N15</f>
        <v>#N/A</v>
      </c>
      <c r="O101" s="70"/>
      <c r="S101" s="62" t="e">
        <f>HLOOKUP(S$1,#REF!,ROWS(S$1:S101),FALSE)</f>
        <v>#REF!</v>
      </c>
      <c r="U101" s="62" t="e">
        <f>HLOOKUP(U$1,#REF!,ROWS(U$1:U101),FALSE)</f>
        <v>#REF!</v>
      </c>
      <c r="W101" s="62" t="e">
        <f>HLOOKUP(W$1,#REF!,ROWS(W$1:W101),FALSE)</f>
        <v>#REF!</v>
      </c>
      <c r="Y101" s="62" t="e">
        <f>HLOOKUP(Y$1,#REF!,ROWS(Y$1:Y101),FALSE)</f>
        <v>#REF!</v>
      </c>
      <c r="AA101" s="62" t="e">
        <f>HLOOKUP(AA$1,#REF!,ROWS(AA$1:AA101),FALSE)</f>
        <v>#REF!</v>
      </c>
      <c r="AC101" s="62" t="e">
        <f>HLOOKUP(AC$1,#REF!,ROWS(AC$1:AC101),FALSE)</f>
        <v>#REF!</v>
      </c>
      <c r="AE101" s="62" t="e">
        <f>HLOOKUP(AE$1,#REF!,ROWS(AE$1:AE101),FALSE)</f>
        <v>#REF!</v>
      </c>
      <c r="AG101" s="62" t="e">
        <f>HLOOKUP(AG$1,#REF!,ROWS(AG$1:AG101),FALSE)</f>
        <v>#REF!</v>
      </c>
      <c r="AI101" s="62" t="e">
        <f>HLOOKUP(AI$1,#REF!,ROWS(AI$1:AI101),FALSE)</f>
        <v>#REF!</v>
      </c>
      <c r="AL101" s="25" t="e">
        <f>(S101-#REF!)*100</f>
        <v>#REF!</v>
      </c>
      <c r="AN101" s="25" t="e">
        <f>(U101-#REF!)*100</f>
        <v>#REF!</v>
      </c>
      <c r="AP101" s="25" t="e">
        <f>(W101-#REF!)*100</f>
        <v>#REF!</v>
      </c>
      <c r="AR101" s="25" t="e">
        <f>(Y101-#REF!)*100</f>
        <v>#REF!</v>
      </c>
      <c r="AT101" s="25" t="e">
        <f>(AA101-#REF!)*100</f>
        <v>#REF!</v>
      </c>
      <c r="AV101" s="25" t="e">
        <f>(AC101-#REF!)*100</f>
        <v>#REF!</v>
      </c>
      <c r="AX101" s="25" t="e">
        <f>(AE101-#REF!)*100</f>
        <v>#REF!</v>
      </c>
      <c r="AZ101" s="25" t="e">
        <f>(AG101-#REF!)*100</f>
        <v>#REF!</v>
      </c>
      <c r="BB101" s="25" t="e">
        <f>(AI101-#REF!)*100</f>
        <v>#REF!</v>
      </c>
      <c r="BD101" s="25" t="e">
        <f>(E101-#REF!)*100</f>
        <v>#N/A</v>
      </c>
      <c r="BF101" s="25" t="e">
        <f>(G101-#REF!)*100</f>
        <v>#N/A</v>
      </c>
      <c r="BH101" s="25" t="e">
        <f>(I101-#REF!)*100</f>
        <v>#N/A</v>
      </c>
      <c r="BJ101" s="25" t="e">
        <f>(K101-#REF!)*100</f>
        <v>#N/A</v>
      </c>
      <c r="BL101" s="25" t="e">
        <f>(N101-#REF!)*100</f>
        <v>#N/A</v>
      </c>
    </row>
    <row r="102" spans="1:64" s="57" customFormat="1" ht="15" customHeight="1">
      <c r="A102" s="126" t="s">
        <v>179</v>
      </c>
      <c r="B102" s="69"/>
      <c r="C102" s="58" t="s">
        <v>179</v>
      </c>
      <c r="D102" s="59"/>
      <c r="E102" s="64" t="e">
        <v>#N/A</v>
      </c>
      <c r="F102" s="59"/>
      <c r="G102" s="64" t="e">
        <v>#N/A</v>
      </c>
      <c r="H102" s="59"/>
      <c r="I102" s="64" t="e">
        <v>#N/A</v>
      </c>
      <c r="J102" s="59"/>
      <c r="K102" s="73" t="e">
        <f t="shared" ref="K102:K106" si="49">($E102-I102)*100</f>
        <v>#N/A</v>
      </c>
      <c r="L102" s="74"/>
      <c r="M102" s="75"/>
      <c r="N102" s="73" t="e">
        <f t="shared" ref="N102:N106" si="50">($E102-G102)*100</f>
        <v>#N/A</v>
      </c>
      <c r="O102" s="12"/>
      <c r="S102" s="64" t="e">
        <f>HLOOKUP(S$1,#REF!,ROWS(S$1:S102),FALSE)</f>
        <v>#REF!</v>
      </c>
      <c r="U102" s="64" t="e">
        <f>HLOOKUP(U$1,#REF!,ROWS(U$1:U102),FALSE)</f>
        <v>#REF!</v>
      </c>
      <c r="W102" s="64" t="e">
        <f>HLOOKUP(W$1,#REF!,ROWS(W$1:W102),FALSE)</f>
        <v>#REF!</v>
      </c>
      <c r="Y102" s="64" t="e">
        <f>HLOOKUP(Y$1,#REF!,ROWS(Y$1:Y102),FALSE)</f>
        <v>#REF!</v>
      </c>
      <c r="AA102" s="64" t="e">
        <f>HLOOKUP(AA$1,#REF!,ROWS(AA$1:AA102),FALSE)</f>
        <v>#REF!</v>
      </c>
      <c r="AC102" s="64" t="e">
        <f>HLOOKUP(AC$1,#REF!,ROWS(AC$1:AC102),FALSE)</f>
        <v>#REF!</v>
      </c>
      <c r="AE102" s="64" t="e">
        <f>HLOOKUP(AE$1,#REF!,ROWS(AE$1:AE102),FALSE)</f>
        <v>#REF!</v>
      </c>
      <c r="AG102" s="64" t="e">
        <f>HLOOKUP(AG$1,#REF!,ROWS(AG$1:AG102),FALSE)</f>
        <v>#REF!</v>
      </c>
      <c r="AI102" s="64" t="e">
        <f>HLOOKUP(AI$1,#REF!,ROWS(AI$1:AI102),FALSE)</f>
        <v>#REF!</v>
      </c>
      <c r="AL102" s="25" t="e">
        <f>(S102-#REF!)*100</f>
        <v>#REF!</v>
      </c>
      <c r="AN102" s="25" t="e">
        <f>(U102-#REF!)*100</f>
        <v>#REF!</v>
      </c>
      <c r="AP102" s="25" t="e">
        <f>(W102-#REF!)*100</f>
        <v>#REF!</v>
      </c>
      <c r="AR102" s="25" t="e">
        <f>(Y102-#REF!)*100</f>
        <v>#REF!</v>
      </c>
      <c r="AT102" s="25" t="e">
        <f>(AA102-#REF!)*100</f>
        <v>#REF!</v>
      </c>
      <c r="AV102" s="25" t="e">
        <f>(AC102-#REF!)*100</f>
        <v>#REF!</v>
      </c>
      <c r="AX102" s="25" t="e">
        <f>(AE102-#REF!)*100</f>
        <v>#REF!</v>
      </c>
      <c r="AZ102" s="25" t="e">
        <f>(AG102-#REF!)*100</f>
        <v>#REF!</v>
      </c>
      <c r="BB102" s="25" t="e">
        <f>(AI102-#REF!)*100</f>
        <v>#REF!</v>
      </c>
      <c r="BD102" s="25" t="e">
        <f>(E102-#REF!)*100</f>
        <v>#N/A</v>
      </c>
      <c r="BF102" s="25" t="e">
        <f>(G102-#REF!)*100</f>
        <v>#N/A</v>
      </c>
      <c r="BH102" s="25" t="e">
        <f>(I102-#REF!)*100</f>
        <v>#N/A</v>
      </c>
      <c r="BJ102" s="25" t="e">
        <f>(K102-#REF!)*100</f>
        <v>#N/A</v>
      </c>
      <c r="BL102" s="25" t="e">
        <f>(N102-#REF!)*100</f>
        <v>#N/A</v>
      </c>
    </row>
    <row r="103" spans="1:64" s="57" customFormat="1" ht="15" customHeight="1">
      <c r="A103" s="126" t="s">
        <v>145</v>
      </c>
      <c r="B103" s="69"/>
      <c r="C103" s="58" t="s">
        <v>180</v>
      </c>
      <c r="D103" s="59"/>
      <c r="E103" s="64" t="e">
        <v>#N/A</v>
      </c>
      <c r="F103" s="59"/>
      <c r="G103" s="64" t="e">
        <v>#N/A</v>
      </c>
      <c r="H103" s="59"/>
      <c r="I103" s="64" t="e">
        <v>#N/A</v>
      </c>
      <c r="J103" s="59"/>
      <c r="K103" s="73" t="e">
        <f t="shared" si="49"/>
        <v>#N/A</v>
      </c>
      <c r="L103" s="74"/>
      <c r="M103" s="75"/>
      <c r="N103" s="73" t="e">
        <f t="shared" si="50"/>
        <v>#N/A</v>
      </c>
      <c r="O103" s="12"/>
      <c r="S103" s="64" t="e">
        <f>HLOOKUP(S$1,#REF!,ROWS(S$1:S103),FALSE)</f>
        <v>#REF!</v>
      </c>
      <c r="U103" s="64" t="e">
        <f>HLOOKUP(U$1,#REF!,ROWS(U$1:U103),FALSE)</f>
        <v>#REF!</v>
      </c>
      <c r="W103" s="64" t="e">
        <f>HLOOKUP(W$1,#REF!,ROWS(W$1:W103),FALSE)</f>
        <v>#REF!</v>
      </c>
      <c r="Y103" s="64" t="e">
        <f>HLOOKUP(Y$1,#REF!,ROWS(Y$1:Y103),FALSE)</f>
        <v>#REF!</v>
      </c>
      <c r="AA103" s="64" t="e">
        <f>HLOOKUP(AA$1,#REF!,ROWS(AA$1:AA103),FALSE)</f>
        <v>#REF!</v>
      </c>
      <c r="AC103" s="64" t="e">
        <f>HLOOKUP(AC$1,#REF!,ROWS(AC$1:AC103),FALSE)</f>
        <v>#REF!</v>
      </c>
      <c r="AE103" s="64" t="e">
        <f>HLOOKUP(AE$1,#REF!,ROWS(AE$1:AE103),FALSE)</f>
        <v>#REF!</v>
      </c>
      <c r="AG103" s="64" t="e">
        <f>HLOOKUP(AG$1,#REF!,ROWS(AG$1:AG103),FALSE)</f>
        <v>#REF!</v>
      </c>
      <c r="AI103" s="64" t="e">
        <f>HLOOKUP(AI$1,#REF!,ROWS(AI$1:AI103),FALSE)</f>
        <v>#REF!</v>
      </c>
      <c r="AL103" s="25" t="e">
        <f>(S103-#REF!)*100</f>
        <v>#REF!</v>
      </c>
      <c r="AN103" s="25" t="e">
        <f>(U103-#REF!)*100</f>
        <v>#REF!</v>
      </c>
      <c r="AP103" s="25" t="e">
        <f>(W103-#REF!)*100</f>
        <v>#REF!</v>
      </c>
      <c r="AR103" s="25" t="e">
        <f>(Y103-#REF!)*100</f>
        <v>#REF!</v>
      </c>
      <c r="AT103" s="25" t="e">
        <f>(AA103-#REF!)*100</f>
        <v>#REF!</v>
      </c>
      <c r="AV103" s="25" t="e">
        <f>(AC103-#REF!)*100</f>
        <v>#REF!</v>
      </c>
      <c r="AX103" s="25" t="e">
        <f>(AE103-#REF!)*100</f>
        <v>#REF!</v>
      </c>
      <c r="AZ103" s="25" t="e">
        <f>(AG103-#REF!)*100</f>
        <v>#REF!</v>
      </c>
      <c r="BB103" s="25" t="e">
        <f>(AI103-#REF!)*100</f>
        <v>#REF!</v>
      </c>
      <c r="BD103" s="25" t="e">
        <f>(E103-#REF!)*100</f>
        <v>#N/A</v>
      </c>
      <c r="BF103" s="25" t="e">
        <f>(G103-#REF!)*100</f>
        <v>#N/A</v>
      </c>
      <c r="BH103" s="25" t="e">
        <f>(I103-#REF!)*100</f>
        <v>#N/A</v>
      </c>
      <c r="BJ103" s="25" t="e">
        <f>(K103-#REF!)*100</f>
        <v>#N/A</v>
      </c>
      <c r="BL103" s="25" t="e">
        <f>(N103-#REF!)*100</f>
        <v>#N/A</v>
      </c>
    </row>
    <row r="104" spans="1:64" s="57" customFormat="1" ht="15" customHeight="1">
      <c r="A104" s="126" t="s">
        <v>181</v>
      </c>
      <c r="B104" s="69"/>
      <c r="C104" s="58" t="s">
        <v>181</v>
      </c>
      <c r="D104" s="59"/>
      <c r="E104" s="64" t="e">
        <v>#N/A</v>
      </c>
      <c r="F104" s="59"/>
      <c r="G104" s="64" t="e">
        <v>#N/A</v>
      </c>
      <c r="H104" s="59"/>
      <c r="I104" s="64" t="e">
        <v>#N/A</v>
      </c>
      <c r="J104" s="59"/>
      <c r="K104" s="73" t="e">
        <f t="shared" si="49"/>
        <v>#N/A</v>
      </c>
      <c r="L104" s="74"/>
      <c r="M104" s="75"/>
      <c r="N104" s="73" t="e">
        <f t="shared" si="50"/>
        <v>#N/A</v>
      </c>
      <c r="O104" s="12"/>
      <c r="S104" s="64" t="e">
        <f>HLOOKUP(S$1,#REF!,ROWS(S$1:S104),FALSE)</f>
        <v>#REF!</v>
      </c>
      <c r="U104" s="64" t="e">
        <f>HLOOKUP(U$1,#REF!,ROWS(U$1:U104),FALSE)</f>
        <v>#REF!</v>
      </c>
      <c r="W104" s="64" t="e">
        <f>HLOOKUP(W$1,#REF!,ROWS(W$1:W104),FALSE)</f>
        <v>#REF!</v>
      </c>
      <c r="Y104" s="64" t="e">
        <f>HLOOKUP(Y$1,#REF!,ROWS(Y$1:Y104),FALSE)</f>
        <v>#REF!</v>
      </c>
      <c r="AA104" s="64" t="e">
        <f>HLOOKUP(AA$1,#REF!,ROWS(AA$1:AA104),FALSE)</f>
        <v>#REF!</v>
      </c>
      <c r="AC104" s="64" t="e">
        <f>HLOOKUP(AC$1,#REF!,ROWS(AC$1:AC104),FALSE)</f>
        <v>#REF!</v>
      </c>
      <c r="AE104" s="64" t="e">
        <f>HLOOKUP(AE$1,#REF!,ROWS(AE$1:AE104),FALSE)</f>
        <v>#REF!</v>
      </c>
      <c r="AG104" s="64" t="e">
        <f>HLOOKUP(AG$1,#REF!,ROWS(AG$1:AG104),FALSE)</f>
        <v>#REF!</v>
      </c>
      <c r="AI104" s="64" t="e">
        <f>HLOOKUP(AI$1,#REF!,ROWS(AI$1:AI104),FALSE)</f>
        <v>#REF!</v>
      </c>
      <c r="AL104" s="25" t="e">
        <f>(S104-#REF!)*100</f>
        <v>#REF!</v>
      </c>
      <c r="AN104" s="25" t="e">
        <f>(U104-#REF!)*100</f>
        <v>#REF!</v>
      </c>
      <c r="AP104" s="25" t="e">
        <f>(W104-#REF!)*100</f>
        <v>#REF!</v>
      </c>
      <c r="AR104" s="25" t="e">
        <f>(Y104-#REF!)*100</f>
        <v>#REF!</v>
      </c>
      <c r="AT104" s="25" t="e">
        <f>(AA104-#REF!)*100</f>
        <v>#REF!</v>
      </c>
      <c r="AV104" s="25" t="e">
        <f>(AC104-#REF!)*100</f>
        <v>#REF!</v>
      </c>
      <c r="AX104" s="25" t="e">
        <f>(AE104-#REF!)*100</f>
        <v>#REF!</v>
      </c>
      <c r="AZ104" s="25" t="e">
        <f>(AG104-#REF!)*100</f>
        <v>#REF!</v>
      </c>
      <c r="BB104" s="25" t="e">
        <f>(AI104-#REF!)*100</f>
        <v>#REF!</v>
      </c>
      <c r="BD104" s="25" t="e">
        <f>(E104-#REF!)*100</f>
        <v>#N/A</v>
      </c>
      <c r="BF104" s="25" t="e">
        <f>(G104-#REF!)*100</f>
        <v>#N/A</v>
      </c>
      <c r="BH104" s="25" t="e">
        <f>(I104-#REF!)*100</f>
        <v>#N/A</v>
      </c>
      <c r="BJ104" s="25" t="e">
        <f>(K104-#REF!)*100</f>
        <v>#N/A</v>
      </c>
      <c r="BL104" s="25" t="e">
        <f>(N104-#REF!)*100</f>
        <v>#N/A</v>
      </c>
    </row>
    <row r="105" spans="1:64" s="57" customFormat="1" ht="15" customHeight="1">
      <c r="A105" s="126" t="s">
        <v>178</v>
      </c>
      <c r="B105" s="69"/>
      <c r="C105" s="58" t="s">
        <v>178</v>
      </c>
      <c r="D105" s="59"/>
      <c r="E105" s="64" t="e">
        <v>#N/A</v>
      </c>
      <c r="F105" s="59"/>
      <c r="G105" s="64" t="e">
        <v>#N/A</v>
      </c>
      <c r="H105" s="59"/>
      <c r="I105" s="64" t="e">
        <v>#N/A</v>
      </c>
      <c r="J105" s="59"/>
      <c r="K105" s="73" t="e">
        <f t="shared" si="49"/>
        <v>#N/A</v>
      </c>
      <c r="L105" s="74"/>
      <c r="M105" s="75"/>
      <c r="N105" s="73" t="e">
        <f t="shared" si="50"/>
        <v>#N/A</v>
      </c>
      <c r="O105" s="12"/>
      <c r="S105" s="64" t="e">
        <f>HLOOKUP(S$1,#REF!,ROWS(S$1:S105),FALSE)</f>
        <v>#REF!</v>
      </c>
      <c r="U105" s="64" t="e">
        <f>HLOOKUP(U$1,#REF!,ROWS(U$1:U105),FALSE)</f>
        <v>#REF!</v>
      </c>
      <c r="W105" s="64" t="e">
        <f>HLOOKUP(W$1,#REF!,ROWS(W$1:W105),FALSE)</f>
        <v>#REF!</v>
      </c>
      <c r="Y105" s="64" t="e">
        <f>HLOOKUP(Y$1,#REF!,ROWS(Y$1:Y105),FALSE)</f>
        <v>#REF!</v>
      </c>
      <c r="AA105" s="64" t="e">
        <f>HLOOKUP(AA$1,#REF!,ROWS(AA$1:AA105),FALSE)</f>
        <v>#REF!</v>
      </c>
      <c r="AC105" s="64" t="e">
        <f>HLOOKUP(AC$1,#REF!,ROWS(AC$1:AC105),FALSE)</f>
        <v>#REF!</v>
      </c>
      <c r="AE105" s="64" t="e">
        <f>HLOOKUP(AE$1,#REF!,ROWS(AE$1:AE105),FALSE)</f>
        <v>#REF!</v>
      </c>
      <c r="AG105" s="64" t="e">
        <f>HLOOKUP(AG$1,#REF!,ROWS(AG$1:AG105),FALSE)</f>
        <v>#REF!</v>
      </c>
      <c r="AI105" s="64" t="e">
        <f>HLOOKUP(AI$1,#REF!,ROWS(AI$1:AI105),FALSE)</f>
        <v>#REF!</v>
      </c>
      <c r="AL105" s="25" t="e">
        <f>(S105-#REF!)*100</f>
        <v>#REF!</v>
      </c>
      <c r="AN105" s="25" t="e">
        <f>(U105-#REF!)*100</f>
        <v>#REF!</v>
      </c>
      <c r="AP105" s="25" t="e">
        <f>(W105-#REF!)*100</f>
        <v>#REF!</v>
      </c>
      <c r="AR105" s="25" t="e">
        <f>(Y105-#REF!)*100</f>
        <v>#REF!</v>
      </c>
      <c r="AT105" s="25" t="e">
        <f>(AA105-#REF!)*100</f>
        <v>#REF!</v>
      </c>
      <c r="AV105" s="25" t="e">
        <f>(AC105-#REF!)*100</f>
        <v>#REF!</v>
      </c>
      <c r="AX105" s="25" t="e">
        <f>(AE105-#REF!)*100</f>
        <v>#REF!</v>
      </c>
      <c r="AZ105" s="25" t="e">
        <f>(AG105-#REF!)*100</f>
        <v>#REF!</v>
      </c>
      <c r="BB105" s="25" t="e">
        <f>(AI105-#REF!)*100</f>
        <v>#REF!</v>
      </c>
      <c r="BD105" s="25" t="e">
        <f>(E105-#REF!)*100</f>
        <v>#N/A</v>
      </c>
      <c r="BF105" s="25" t="e">
        <f>(G105-#REF!)*100</f>
        <v>#N/A</v>
      </c>
      <c r="BH105" s="25" t="e">
        <f>(I105-#REF!)*100</f>
        <v>#N/A</v>
      </c>
      <c r="BJ105" s="25" t="e">
        <f>(K105-#REF!)*100</f>
        <v>#N/A</v>
      </c>
      <c r="BL105" s="25" t="e">
        <f>(N105-#REF!)*100</f>
        <v>#N/A</v>
      </c>
    </row>
    <row r="106" spans="1:64" s="57" customFormat="1" ht="15" customHeight="1">
      <c r="A106" s="126" t="s">
        <v>148</v>
      </c>
      <c r="B106" s="69"/>
      <c r="C106" s="58" t="s">
        <v>148</v>
      </c>
      <c r="D106" s="59"/>
      <c r="E106" s="64" t="e">
        <v>#N/A</v>
      </c>
      <c r="F106" s="59"/>
      <c r="G106" s="64" t="e">
        <v>#N/A</v>
      </c>
      <c r="H106" s="59"/>
      <c r="I106" s="64" t="e">
        <v>#N/A</v>
      </c>
      <c r="J106" s="59"/>
      <c r="K106" s="73" t="e">
        <f t="shared" si="49"/>
        <v>#N/A</v>
      </c>
      <c r="L106" s="74"/>
      <c r="M106" s="75"/>
      <c r="N106" s="73" t="e">
        <f t="shared" si="50"/>
        <v>#N/A</v>
      </c>
      <c r="O106" s="12"/>
      <c r="S106" s="64" t="e">
        <f>HLOOKUP(S$1,#REF!,ROWS(S$1:S106),FALSE)</f>
        <v>#REF!</v>
      </c>
      <c r="U106" s="64" t="e">
        <f>HLOOKUP(U$1,#REF!,ROWS(U$1:U106),FALSE)</f>
        <v>#REF!</v>
      </c>
      <c r="W106" s="64" t="e">
        <f>HLOOKUP(W$1,#REF!,ROWS(W$1:W106),FALSE)</f>
        <v>#REF!</v>
      </c>
      <c r="Y106" s="64" t="e">
        <f>HLOOKUP(Y$1,#REF!,ROWS(Y$1:Y106),FALSE)</f>
        <v>#REF!</v>
      </c>
      <c r="AA106" s="64" t="e">
        <f>HLOOKUP(AA$1,#REF!,ROWS(AA$1:AA106),FALSE)</f>
        <v>#REF!</v>
      </c>
      <c r="AC106" s="64" t="e">
        <f>HLOOKUP(AC$1,#REF!,ROWS(AC$1:AC106),FALSE)</f>
        <v>#REF!</v>
      </c>
      <c r="AE106" s="64" t="e">
        <f>HLOOKUP(AE$1,#REF!,ROWS(AE$1:AE106),FALSE)</f>
        <v>#REF!</v>
      </c>
      <c r="AG106" s="64" t="e">
        <f>HLOOKUP(AG$1,#REF!,ROWS(AG$1:AG106),FALSE)</f>
        <v>#REF!</v>
      </c>
      <c r="AI106" s="64" t="e">
        <f>HLOOKUP(AI$1,#REF!,ROWS(AI$1:AI106),FALSE)</f>
        <v>#REF!</v>
      </c>
      <c r="AL106" s="25" t="e">
        <f>(S106-#REF!)*100</f>
        <v>#REF!</v>
      </c>
      <c r="AN106" s="25" t="e">
        <f>(U106-#REF!)*100</f>
        <v>#REF!</v>
      </c>
      <c r="AP106" s="25" t="e">
        <f>(W106-#REF!)*100</f>
        <v>#REF!</v>
      </c>
      <c r="AR106" s="25" t="e">
        <f>(Y106-#REF!)*100</f>
        <v>#REF!</v>
      </c>
      <c r="AT106" s="25" t="e">
        <f>(AA106-#REF!)*100</f>
        <v>#REF!</v>
      </c>
      <c r="AV106" s="25" t="e">
        <f>(AC106-#REF!)*100</f>
        <v>#REF!</v>
      </c>
      <c r="AX106" s="25" t="e">
        <f>(AE106-#REF!)*100</f>
        <v>#REF!</v>
      </c>
      <c r="AZ106" s="25" t="e">
        <f>(AG106-#REF!)*100</f>
        <v>#REF!</v>
      </c>
      <c r="BB106" s="25" t="e">
        <f>(AI106-#REF!)*100</f>
        <v>#REF!</v>
      </c>
      <c r="BD106" s="25" t="e">
        <f>(E106-#REF!)*100</f>
        <v>#N/A</v>
      </c>
      <c r="BF106" s="25" t="e">
        <f>(G106-#REF!)*100</f>
        <v>#N/A</v>
      </c>
      <c r="BH106" s="25" t="e">
        <f>(I106-#REF!)*100</f>
        <v>#N/A</v>
      </c>
      <c r="BJ106" s="25" t="e">
        <f>(K106-#REF!)*100</f>
        <v>#N/A</v>
      </c>
      <c r="BL106" s="25" t="e">
        <f>(N106-#REF!)*100</f>
        <v>#N/A</v>
      </c>
    </row>
    <row r="107" spans="1:64" ht="2.4" customHeight="1">
      <c r="C107" s="437"/>
      <c r="D107" s="437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</row>
    <row r="108" spans="1:64" ht="6" customHeight="1">
      <c r="C108" s="43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437"/>
      <c r="O108" s="437"/>
    </row>
    <row r="109" spans="1:64" ht="5.4" customHeight="1"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119"/>
      <c r="N109" s="119"/>
      <c r="O109" s="119"/>
    </row>
    <row r="110" spans="1:64" ht="14.4">
      <c r="C110" s="129" t="s">
        <v>260</v>
      </c>
      <c r="O110" s="6" t="s">
        <v>184</v>
      </c>
    </row>
    <row r="111" spans="1:64" ht="13.8">
      <c r="L111" s="6"/>
      <c r="O111" s="6"/>
    </row>
    <row r="112" spans="1:64">
      <c r="E112" s="84" t="e">
        <f>E10-E19</f>
        <v>#N/A</v>
      </c>
      <c r="F112" s="94"/>
      <c r="G112" s="84" t="e">
        <f>G10-G19</f>
        <v>#N/A</v>
      </c>
      <c r="H112" s="94"/>
      <c r="I112" s="84" t="e">
        <f>I10-I19</f>
        <v>#N/A</v>
      </c>
      <c r="J112" s="94"/>
      <c r="K112" s="84" t="e">
        <f>K10-K19</f>
        <v>#N/A</v>
      </c>
      <c r="L112" s="86"/>
      <c r="M112" s="94"/>
      <c r="N112" s="84" t="e">
        <f>N10-N19</f>
        <v>#N/A</v>
      </c>
      <c r="S112" s="84" t="e">
        <f>S10-S19</f>
        <v>#REF!</v>
      </c>
      <c r="U112" s="84" t="e">
        <f>U10-U19</f>
        <v>#REF!</v>
      </c>
      <c r="W112" s="84" t="e">
        <f>W10-W19</f>
        <v>#REF!</v>
      </c>
      <c r="Y112" s="84" t="e">
        <f>Y10-Y19</f>
        <v>#REF!</v>
      </c>
      <c r="AA112" s="84" t="e">
        <f>AA10-AA19</f>
        <v>#REF!</v>
      </c>
      <c r="AC112" s="84" t="e">
        <f>AC10-AC19</f>
        <v>#REF!</v>
      </c>
      <c r="AE112" s="84" t="e">
        <f>AE10-AE19</f>
        <v>#REF!</v>
      </c>
      <c r="AG112" s="84" t="e">
        <f>AG10-AG19</f>
        <v>#REF!</v>
      </c>
      <c r="AI112" s="84" t="e">
        <f>AI10-AI19</f>
        <v>#REF!</v>
      </c>
    </row>
    <row r="113" spans="5:35">
      <c r="E113" s="84" t="e">
        <f>E12-E39</f>
        <v>#N/A</v>
      </c>
      <c r="F113" s="94"/>
      <c r="G113" s="84" t="e">
        <f>G12-G39</f>
        <v>#N/A</v>
      </c>
      <c r="H113" s="94"/>
      <c r="I113" s="84" t="e">
        <f>I12-I39</f>
        <v>#N/A</v>
      </c>
      <c r="J113" s="94"/>
      <c r="K113" s="84" t="e">
        <f>K12-K39</f>
        <v>#N/A</v>
      </c>
      <c r="L113" s="86"/>
      <c r="M113" s="94"/>
      <c r="N113" s="84" t="e">
        <f>N12-N39</f>
        <v>#N/A</v>
      </c>
      <c r="S113" s="84" t="e">
        <f>S12-S39</f>
        <v>#REF!</v>
      </c>
      <c r="U113" s="84" t="e">
        <f>U12-U39</f>
        <v>#REF!</v>
      </c>
      <c r="W113" s="84" t="e">
        <f>W12-W39</f>
        <v>#REF!</v>
      </c>
      <c r="Y113" s="84" t="e">
        <f>Y12-Y39</f>
        <v>#REF!</v>
      </c>
      <c r="AA113" s="84" t="e">
        <f>AA12-AA39</f>
        <v>#REF!</v>
      </c>
      <c r="AC113" s="84" t="e">
        <f>AC12-AC39</f>
        <v>#REF!</v>
      </c>
      <c r="AE113" s="84" t="e">
        <f>AE12-AE39</f>
        <v>#REF!</v>
      </c>
      <c r="AG113" s="84" t="e">
        <f>AG12-AG39</f>
        <v>#REF!</v>
      </c>
      <c r="AI113" s="84" t="e">
        <f>AI12-AI39</f>
        <v>#REF!</v>
      </c>
    </row>
    <row r="114" spans="5:35">
      <c r="E114" s="84" t="e">
        <f>E19-SUM(E21:E26)</f>
        <v>#N/A</v>
      </c>
      <c r="F114" s="94"/>
      <c r="G114" s="84" t="e">
        <f>G19-SUM(G21:G26)</f>
        <v>#N/A</v>
      </c>
      <c r="H114" s="94"/>
      <c r="I114" s="84" t="e">
        <f>I19-SUM(I21:I26)</f>
        <v>#N/A</v>
      </c>
      <c r="J114" s="94"/>
      <c r="K114" s="84" t="e">
        <f>K19-SUM(K21:K26)</f>
        <v>#N/A</v>
      </c>
      <c r="L114" s="86"/>
      <c r="M114" s="94"/>
      <c r="N114" s="84" t="e">
        <f>N19-SUM(N21:N26)</f>
        <v>#N/A</v>
      </c>
      <c r="S114" s="84" t="e">
        <f>S19-SUM(S21:S26)</f>
        <v>#REF!</v>
      </c>
      <c r="U114" s="84" t="e">
        <f>U19-SUM(U21:U26)</f>
        <v>#REF!</v>
      </c>
      <c r="W114" s="84" t="e">
        <f>W19-SUM(W21:W26)</f>
        <v>#REF!</v>
      </c>
      <c r="Y114" s="84" t="e">
        <f>Y19-SUM(Y21:Y26)</f>
        <v>#REF!</v>
      </c>
      <c r="AA114" s="84" t="e">
        <f>AA19-SUM(AA21:AA26)</f>
        <v>#REF!</v>
      </c>
      <c r="AC114" s="84" t="e">
        <f>AC19-SUM(AC21:AC26)</f>
        <v>#REF!</v>
      </c>
      <c r="AE114" s="84" t="e">
        <f>AE19-SUM(AE21:AE26)</f>
        <v>#REF!</v>
      </c>
      <c r="AG114" s="84" t="e">
        <f>AG19-SUM(AG21:AG26)</f>
        <v>#REF!</v>
      </c>
      <c r="AI114" s="84" t="e">
        <f>AI19-SUM(AI21:AI26)</f>
        <v>#REF!</v>
      </c>
    </row>
    <row r="115" spans="5:35">
      <c r="E115" s="84" t="e">
        <f>E29-SUM(E31:E36)</f>
        <v>#N/A</v>
      </c>
      <c r="F115" s="94"/>
      <c r="G115" s="84" t="e">
        <f>G29-SUM(G31:G36)</f>
        <v>#N/A</v>
      </c>
      <c r="H115" s="94"/>
      <c r="I115" s="84" t="e">
        <f>I29-SUM(I31:I36)</f>
        <v>#N/A</v>
      </c>
      <c r="J115" s="94"/>
      <c r="K115" s="84" t="e">
        <f>K29-SUM(K31:K36)</f>
        <v>#N/A</v>
      </c>
      <c r="L115" s="86"/>
      <c r="M115" s="94"/>
      <c r="N115" s="84" t="e">
        <f>N29-SUM(N31:N36)</f>
        <v>#N/A</v>
      </c>
      <c r="S115" s="84" t="e">
        <f>S29-SUM(S31:S36)</f>
        <v>#REF!</v>
      </c>
      <c r="U115" s="84" t="e">
        <f>U29-SUM(U31:U36)</f>
        <v>#REF!</v>
      </c>
      <c r="W115" s="84" t="e">
        <f>W29-SUM(W31:W36)</f>
        <v>#REF!</v>
      </c>
      <c r="Y115" s="84" t="e">
        <f>Y29-SUM(Y31:Y36)</f>
        <v>#REF!</v>
      </c>
      <c r="AA115" s="84" t="e">
        <f>AA29-SUM(AA31:AA36)</f>
        <v>#REF!</v>
      </c>
      <c r="AC115" s="84" t="e">
        <f>AC29-SUM(AC31:AC36)</f>
        <v>#REF!</v>
      </c>
      <c r="AE115" s="84" t="e">
        <f>AE29-SUM(AE31:AE36)</f>
        <v>#REF!</v>
      </c>
      <c r="AG115" s="84" t="e">
        <f>AG29-SUM(AG31:AG36)</f>
        <v>#REF!</v>
      </c>
      <c r="AI115" s="84" t="e">
        <f>AI29-SUM(AI31:AI36)</f>
        <v>#REF!</v>
      </c>
    </row>
    <row r="116" spans="5:35">
      <c r="E116" s="84" t="e">
        <f>E39-SUM(E41:E46)</f>
        <v>#N/A</v>
      </c>
      <c r="F116" s="94"/>
      <c r="G116" s="84" t="e">
        <f>G39-SUM(G41:G46)</f>
        <v>#N/A</v>
      </c>
      <c r="H116" s="94"/>
      <c r="I116" s="84" t="e">
        <f>I39-SUM(I41:I46)</f>
        <v>#N/A</v>
      </c>
      <c r="J116" s="94"/>
      <c r="K116" s="84" t="e">
        <f>K39-SUM(K41:K46)</f>
        <v>#N/A</v>
      </c>
      <c r="L116" s="86"/>
      <c r="M116" s="94"/>
      <c r="N116" s="84" t="e">
        <f>N39-SUM(N41:N46)</f>
        <v>#N/A</v>
      </c>
      <c r="S116" s="84" t="e">
        <f>S39-SUM(S41:S46)</f>
        <v>#REF!</v>
      </c>
      <c r="U116" s="84" t="e">
        <f>U39-SUM(U41:U46)</f>
        <v>#REF!</v>
      </c>
      <c r="W116" s="84" t="e">
        <f>W39-SUM(W41:W46)</f>
        <v>#REF!</v>
      </c>
      <c r="Y116" s="84" t="e">
        <f>Y39-SUM(Y41:Y46)</f>
        <v>#REF!</v>
      </c>
      <c r="AA116" s="84" t="e">
        <f>AA39-SUM(AA41:AA46)</f>
        <v>#REF!</v>
      </c>
      <c r="AC116" s="84" t="e">
        <f>AC39-SUM(AC41:AC46)</f>
        <v>#REF!</v>
      </c>
      <c r="AE116" s="84" t="e">
        <f>AE39-SUM(AE41:AE46)</f>
        <v>#REF!</v>
      </c>
      <c r="AG116" s="84" t="e">
        <f>AG39-SUM(AG41:AG46)</f>
        <v>#REF!</v>
      </c>
      <c r="AI116" s="84" t="e">
        <f>AI39-SUM(AI41:AI46)</f>
        <v>#REF!</v>
      </c>
    </row>
    <row r="117" spans="5:35">
      <c r="E117" s="85" t="e">
        <f>E20-SUM(E21:E23)</f>
        <v>#N/A</v>
      </c>
      <c r="F117" s="94"/>
      <c r="G117" s="85" t="e">
        <f>G20-SUM(G21:G23)</f>
        <v>#N/A</v>
      </c>
      <c r="H117" s="94"/>
      <c r="I117" s="85" t="e">
        <f>I20-SUM(I21:I23)</f>
        <v>#N/A</v>
      </c>
      <c r="J117" s="94"/>
      <c r="K117" s="85" t="e">
        <f>K20-SUM(K21:K23)</f>
        <v>#N/A</v>
      </c>
      <c r="L117" s="86"/>
      <c r="M117" s="94"/>
      <c r="N117" s="85" t="e">
        <f>N20-SUM(N21:N23)</f>
        <v>#N/A</v>
      </c>
      <c r="S117" s="85" t="e">
        <f>S20-SUM(S21:S23)</f>
        <v>#REF!</v>
      </c>
      <c r="U117" s="85" t="e">
        <f>U20-SUM(U21:U23)</f>
        <v>#REF!</v>
      </c>
      <c r="W117" s="85" t="e">
        <f>W20-SUM(W21:W23)</f>
        <v>#REF!</v>
      </c>
      <c r="Y117" s="85" t="e">
        <f>Y20-SUM(Y21:Y23)</f>
        <v>#REF!</v>
      </c>
      <c r="AA117" s="85" t="e">
        <f>AA20-SUM(AA21:AA23)</f>
        <v>#REF!</v>
      </c>
      <c r="AC117" s="85" t="e">
        <f>AC20-SUM(AC21:AC23)</f>
        <v>#REF!</v>
      </c>
      <c r="AE117" s="85" t="e">
        <f>AE20-SUM(AE21:AE23)</f>
        <v>#REF!</v>
      </c>
      <c r="AG117" s="85" t="e">
        <f>AG20-SUM(AG21:AG23)</f>
        <v>#REF!</v>
      </c>
      <c r="AI117" s="85" t="e">
        <f>AI20-SUM(AI21:AI23)</f>
        <v>#REF!</v>
      </c>
    </row>
    <row r="118" spans="5:35">
      <c r="E118" s="85" t="e">
        <f>E40-SUM(E41:E43)</f>
        <v>#N/A</v>
      </c>
      <c r="F118" s="94"/>
      <c r="G118" s="85" t="e">
        <f>G40-SUM(G41:G43)</f>
        <v>#N/A</v>
      </c>
      <c r="H118" s="94"/>
      <c r="I118" s="85" t="e">
        <f>I40-SUM(I41:I43)</f>
        <v>#N/A</v>
      </c>
      <c r="J118" s="94"/>
      <c r="K118" s="85" t="e">
        <f>K40-SUM(K41:K43)</f>
        <v>#N/A</v>
      </c>
      <c r="L118" s="86"/>
      <c r="M118" s="94"/>
      <c r="N118" s="85" t="e">
        <f>N40-SUM(N41:N43)</f>
        <v>#N/A</v>
      </c>
      <c r="S118" s="85" t="e">
        <f>S40-SUM(S41:S43)</f>
        <v>#REF!</v>
      </c>
      <c r="U118" s="85" t="e">
        <f>U40-SUM(U41:U43)</f>
        <v>#REF!</v>
      </c>
      <c r="W118" s="85" t="e">
        <f>W40-SUM(W41:W43)</f>
        <v>#REF!</v>
      </c>
      <c r="Y118" s="85" t="e">
        <f>Y40-SUM(Y41:Y43)</f>
        <v>#REF!</v>
      </c>
      <c r="AA118" s="85" t="e">
        <f>AA40-SUM(AA41:AA43)</f>
        <v>#REF!</v>
      </c>
      <c r="AC118" s="85" t="e">
        <f>AC40-SUM(AC41:AC43)</f>
        <v>#REF!</v>
      </c>
      <c r="AE118" s="85" t="e">
        <f>AE40-SUM(AE41:AE43)</f>
        <v>#REF!</v>
      </c>
      <c r="AG118" s="85" t="e">
        <f>AG40-SUM(AG41:AG43)</f>
        <v>#REF!</v>
      </c>
      <c r="AI118" s="85" t="e">
        <f>AI40-SUM(AI41:AI43)</f>
        <v>#REF!</v>
      </c>
    </row>
    <row r="119" spans="5:35">
      <c r="E119" s="86"/>
      <c r="F119" s="94"/>
      <c r="G119" s="86"/>
      <c r="H119" s="94"/>
      <c r="I119" s="86"/>
      <c r="J119" s="94"/>
      <c r="K119" s="86"/>
      <c r="L119" s="86"/>
      <c r="M119" s="94"/>
      <c r="N119" s="86"/>
      <c r="S119" s="86"/>
      <c r="U119" s="86"/>
      <c r="W119" s="86"/>
      <c r="Y119" s="86"/>
      <c r="AA119" s="86"/>
      <c r="AC119" s="86"/>
      <c r="AE119" s="86"/>
      <c r="AG119" s="86"/>
      <c r="AI119" s="86"/>
    </row>
    <row r="120" spans="5:35">
      <c r="E120" s="87" t="e">
        <f t="shared" ref="E120:E127" si="51">(E49-((E19-E39)/E19))*100</f>
        <v>#N/A</v>
      </c>
      <c r="F120" s="94"/>
      <c r="G120" s="87" t="e">
        <f t="shared" ref="G120:G127" si="52">(G49-((G19-G39)/G19))*100</f>
        <v>#N/A</v>
      </c>
      <c r="H120" s="94"/>
      <c r="I120" s="87" t="e">
        <f t="shared" ref="I120:I127" si="53">(I49-((I19-I39)/I19))*100</f>
        <v>#N/A</v>
      </c>
      <c r="J120" s="94"/>
      <c r="K120" s="87"/>
      <c r="L120" s="86"/>
      <c r="M120" s="94"/>
      <c r="N120" s="86"/>
      <c r="S120" s="87" t="e">
        <f t="shared" ref="S120:S127" si="54">(S49-((S19-S39)/S19))*100</f>
        <v>#REF!</v>
      </c>
      <c r="U120" s="87" t="e">
        <f t="shared" ref="U120:U127" si="55">(U49-((U19-U39)/U19))*100</f>
        <v>#REF!</v>
      </c>
      <c r="W120" s="87" t="e">
        <f t="shared" ref="W120:W127" si="56">(W49-((W19-W39)/W19))*100</f>
        <v>#REF!</v>
      </c>
      <c r="Y120" s="87" t="e">
        <f t="shared" ref="Y120:Y127" si="57">(Y49-((Y19-Y39)/Y19))*100</f>
        <v>#REF!</v>
      </c>
      <c r="AA120" s="87" t="e">
        <f t="shared" ref="AA120:AA127" si="58">(AA49-((AA19-AA39)/AA19))*100</f>
        <v>#REF!</v>
      </c>
      <c r="AC120" s="87" t="e">
        <f t="shared" ref="AC120:AC127" si="59">(AC49-((AC19-AC39)/AC19))*100</f>
        <v>#REF!</v>
      </c>
      <c r="AE120" s="87" t="e">
        <f t="shared" ref="AE120:AE127" si="60">(AE49-((AE19-AE39)/AE19))*100</f>
        <v>#REF!</v>
      </c>
      <c r="AG120" s="87" t="e">
        <f t="shared" ref="AG120:AG127" si="61">(AG49-((AG19-AG39)/AG19))*100</f>
        <v>#REF!</v>
      </c>
      <c r="AI120" s="87" t="e">
        <f t="shared" ref="AI120:AI127" si="62">(AI49-((AI19-AI39)/AI19))*100</f>
        <v>#REF!</v>
      </c>
    </row>
    <row r="121" spans="5:35">
      <c r="E121" s="87" t="e">
        <f t="shared" si="51"/>
        <v>#N/A</v>
      </c>
      <c r="F121" s="94"/>
      <c r="G121" s="87" t="e">
        <f t="shared" si="52"/>
        <v>#N/A</v>
      </c>
      <c r="H121" s="94"/>
      <c r="I121" s="87" t="e">
        <f t="shared" si="53"/>
        <v>#N/A</v>
      </c>
      <c r="J121" s="94"/>
      <c r="K121" s="87"/>
      <c r="L121" s="86"/>
      <c r="M121" s="94"/>
      <c r="N121" s="86"/>
      <c r="S121" s="87" t="e">
        <f t="shared" si="54"/>
        <v>#REF!</v>
      </c>
      <c r="U121" s="87" t="e">
        <f t="shared" si="55"/>
        <v>#REF!</v>
      </c>
      <c r="W121" s="87" t="e">
        <f t="shared" si="56"/>
        <v>#REF!</v>
      </c>
      <c r="Y121" s="87" t="e">
        <f t="shared" si="57"/>
        <v>#REF!</v>
      </c>
      <c r="AA121" s="87" t="e">
        <f t="shared" si="58"/>
        <v>#REF!</v>
      </c>
      <c r="AC121" s="87" t="e">
        <f t="shared" si="59"/>
        <v>#REF!</v>
      </c>
      <c r="AE121" s="87" t="e">
        <f t="shared" si="60"/>
        <v>#REF!</v>
      </c>
      <c r="AG121" s="87" t="e">
        <f t="shared" si="61"/>
        <v>#REF!</v>
      </c>
      <c r="AI121" s="87" t="e">
        <f t="shared" si="62"/>
        <v>#REF!</v>
      </c>
    </row>
    <row r="122" spans="5:35">
      <c r="E122" s="87" t="e">
        <f t="shared" si="51"/>
        <v>#N/A</v>
      </c>
      <c r="F122" s="94"/>
      <c r="G122" s="87" t="e">
        <f t="shared" si="52"/>
        <v>#N/A</v>
      </c>
      <c r="H122" s="94"/>
      <c r="I122" s="87" t="e">
        <f t="shared" si="53"/>
        <v>#N/A</v>
      </c>
      <c r="J122" s="94"/>
      <c r="K122" s="87"/>
      <c r="L122" s="86"/>
      <c r="M122" s="94"/>
      <c r="N122" s="86"/>
      <c r="S122" s="87" t="e">
        <f t="shared" si="54"/>
        <v>#REF!</v>
      </c>
      <c r="U122" s="87" t="e">
        <f t="shared" si="55"/>
        <v>#REF!</v>
      </c>
      <c r="W122" s="87" t="e">
        <f t="shared" si="56"/>
        <v>#REF!</v>
      </c>
      <c r="Y122" s="87" t="e">
        <f t="shared" si="57"/>
        <v>#REF!</v>
      </c>
      <c r="AA122" s="87" t="e">
        <f t="shared" si="58"/>
        <v>#REF!</v>
      </c>
      <c r="AC122" s="87" t="e">
        <f t="shared" si="59"/>
        <v>#REF!</v>
      </c>
      <c r="AE122" s="87" t="e">
        <f t="shared" si="60"/>
        <v>#REF!</v>
      </c>
      <c r="AG122" s="87" t="e">
        <f t="shared" si="61"/>
        <v>#REF!</v>
      </c>
      <c r="AI122" s="87" t="e">
        <f t="shared" si="62"/>
        <v>#REF!</v>
      </c>
    </row>
    <row r="123" spans="5:35">
      <c r="E123" s="87" t="e">
        <f t="shared" si="51"/>
        <v>#N/A</v>
      </c>
      <c r="F123" s="94"/>
      <c r="G123" s="87" t="e">
        <f t="shared" si="52"/>
        <v>#N/A</v>
      </c>
      <c r="H123" s="94"/>
      <c r="I123" s="87" t="e">
        <f t="shared" si="53"/>
        <v>#N/A</v>
      </c>
      <c r="J123" s="94"/>
      <c r="K123" s="87"/>
      <c r="L123" s="86"/>
      <c r="M123" s="94"/>
      <c r="N123" s="86"/>
      <c r="S123" s="87" t="e">
        <f t="shared" si="54"/>
        <v>#REF!</v>
      </c>
      <c r="U123" s="87" t="e">
        <f t="shared" si="55"/>
        <v>#REF!</v>
      </c>
      <c r="W123" s="87" t="e">
        <f t="shared" si="56"/>
        <v>#REF!</v>
      </c>
      <c r="Y123" s="87" t="e">
        <f t="shared" si="57"/>
        <v>#REF!</v>
      </c>
      <c r="AA123" s="87" t="e">
        <f t="shared" si="58"/>
        <v>#REF!</v>
      </c>
      <c r="AC123" s="87" t="e">
        <f t="shared" si="59"/>
        <v>#REF!</v>
      </c>
      <c r="AE123" s="87" t="e">
        <f t="shared" si="60"/>
        <v>#REF!</v>
      </c>
      <c r="AG123" s="87" t="e">
        <f t="shared" si="61"/>
        <v>#REF!</v>
      </c>
      <c r="AI123" s="87" t="e">
        <f t="shared" si="62"/>
        <v>#REF!</v>
      </c>
    </row>
    <row r="124" spans="5:35">
      <c r="E124" s="87" t="e">
        <f t="shared" si="51"/>
        <v>#N/A</v>
      </c>
      <c r="F124" s="94"/>
      <c r="G124" s="87" t="e">
        <f t="shared" si="52"/>
        <v>#N/A</v>
      </c>
      <c r="H124" s="94"/>
      <c r="I124" s="87" t="e">
        <f t="shared" si="53"/>
        <v>#N/A</v>
      </c>
      <c r="J124" s="94"/>
      <c r="K124" s="87"/>
      <c r="L124" s="86"/>
      <c r="M124" s="94"/>
      <c r="N124" s="86"/>
      <c r="S124" s="87" t="e">
        <f t="shared" si="54"/>
        <v>#REF!</v>
      </c>
      <c r="U124" s="87" t="e">
        <f t="shared" si="55"/>
        <v>#REF!</v>
      </c>
      <c r="W124" s="87" t="e">
        <f t="shared" si="56"/>
        <v>#REF!</v>
      </c>
      <c r="Y124" s="87" t="e">
        <f t="shared" si="57"/>
        <v>#REF!</v>
      </c>
      <c r="AA124" s="87" t="e">
        <f t="shared" si="58"/>
        <v>#REF!</v>
      </c>
      <c r="AC124" s="87" t="e">
        <f t="shared" si="59"/>
        <v>#REF!</v>
      </c>
      <c r="AE124" s="87" t="e">
        <f t="shared" si="60"/>
        <v>#REF!</v>
      </c>
      <c r="AG124" s="87" t="e">
        <f t="shared" si="61"/>
        <v>#REF!</v>
      </c>
      <c r="AI124" s="87" t="e">
        <f t="shared" si="62"/>
        <v>#REF!</v>
      </c>
    </row>
    <row r="125" spans="5:35">
      <c r="E125" s="87" t="e">
        <f t="shared" si="51"/>
        <v>#N/A</v>
      </c>
      <c r="F125" s="94"/>
      <c r="G125" s="87" t="e">
        <f t="shared" si="52"/>
        <v>#N/A</v>
      </c>
      <c r="H125" s="94"/>
      <c r="I125" s="87" t="e">
        <f t="shared" si="53"/>
        <v>#N/A</v>
      </c>
      <c r="J125" s="94"/>
      <c r="K125" s="87"/>
      <c r="L125" s="86"/>
      <c r="M125" s="94"/>
      <c r="N125" s="86"/>
      <c r="S125" s="87" t="e">
        <f t="shared" si="54"/>
        <v>#REF!</v>
      </c>
      <c r="U125" s="87" t="e">
        <f t="shared" si="55"/>
        <v>#REF!</v>
      </c>
      <c r="W125" s="87" t="e">
        <f t="shared" si="56"/>
        <v>#REF!</v>
      </c>
      <c r="Y125" s="87" t="e">
        <f t="shared" si="57"/>
        <v>#REF!</v>
      </c>
      <c r="AA125" s="87" t="e">
        <f t="shared" si="58"/>
        <v>#REF!</v>
      </c>
      <c r="AC125" s="87" t="e">
        <f t="shared" si="59"/>
        <v>#REF!</v>
      </c>
      <c r="AE125" s="87" t="e">
        <f t="shared" si="60"/>
        <v>#REF!</v>
      </c>
      <c r="AG125" s="87" t="e">
        <f t="shared" si="61"/>
        <v>#REF!</v>
      </c>
      <c r="AI125" s="87" t="e">
        <f t="shared" si="62"/>
        <v>#REF!</v>
      </c>
    </row>
    <row r="126" spans="5:35">
      <c r="E126" s="87" t="e">
        <f t="shared" si="51"/>
        <v>#N/A</v>
      </c>
      <c r="F126" s="94"/>
      <c r="G126" s="87" t="e">
        <f t="shared" si="52"/>
        <v>#N/A</v>
      </c>
      <c r="H126" s="94"/>
      <c r="I126" s="87" t="e">
        <f t="shared" si="53"/>
        <v>#N/A</v>
      </c>
      <c r="J126" s="94"/>
      <c r="K126" s="87"/>
      <c r="L126" s="86"/>
      <c r="M126" s="94"/>
      <c r="N126" s="86"/>
      <c r="S126" s="87" t="e">
        <f t="shared" si="54"/>
        <v>#REF!</v>
      </c>
      <c r="U126" s="87" t="e">
        <f t="shared" si="55"/>
        <v>#REF!</v>
      </c>
      <c r="W126" s="87" t="e">
        <f t="shared" si="56"/>
        <v>#REF!</v>
      </c>
      <c r="Y126" s="87" t="e">
        <f t="shared" si="57"/>
        <v>#REF!</v>
      </c>
      <c r="AA126" s="87" t="e">
        <f t="shared" si="58"/>
        <v>#REF!</v>
      </c>
      <c r="AC126" s="87" t="e">
        <f t="shared" si="59"/>
        <v>#REF!</v>
      </c>
      <c r="AE126" s="87" t="e">
        <f t="shared" si="60"/>
        <v>#REF!</v>
      </c>
      <c r="AG126" s="87" t="e">
        <f t="shared" si="61"/>
        <v>#REF!</v>
      </c>
      <c r="AI126" s="87" t="e">
        <f t="shared" si="62"/>
        <v>#REF!</v>
      </c>
    </row>
    <row r="127" spans="5:35">
      <c r="E127" s="87" t="e">
        <f t="shared" si="51"/>
        <v>#N/A</v>
      </c>
      <c r="F127" s="94"/>
      <c r="G127" s="87" t="e">
        <f t="shared" si="52"/>
        <v>#N/A</v>
      </c>
      <c r="H127" s="94"/>
      <c r="I127" s="87" t="e">
        <f t="shared" si="53"/>
        <v>#N/A</v>
      </c>
      <c r="J127" s="94"/>
      <c r="K127" s="87"/>
      <c r="L127" s="86"/>
      <c r="M127" s="94"/>
      <c r="N127" s="86"/>
      <c r="S127" s="87" t="e">
        <f t="shared" si="54"/>
        <v>#REF!</v>
      </c>
      <c r="U127" s="87" t="e">
        <f t="shared" si="55"/>
        <v>#REF!</v>
      </c>
      <c r="W127" s="87" t="e">
        <f t="shared" si="56"/>
        <v>#REF!</v>
      </c>
      <c r="Y127" s="87" t="e">
        <f t="shared" si="57"/>
        <v>#REF!</v>
      </c>
      <c r="AA127" s="87" t="e">
        <f t="shared" si="58"/>
        <v>#REF!</v>
      </c>
      <c r="AC127" s="87" t="e">
        <f t="shared" si="59"/>
        <v>#REF!</v>
      </c>
      <c r="AE127" s="87" t="e">
        <f t="shared" si="60"/>
        <v>#REF!</v>
      </c>
      <c r="AG127" s="87" t="e">
        <f t="shared" si="61"/>
        <v>#REF!</v>
      </c>
      <c r="AI127" s="87" t="e">
        <f t="shared" si="62"/>
        <v>#REF!</v>
      </c>
    </row>
    <row r="128" spans="5:35">
      <c r="E128" s="88"/>
    </row>
    <row r="129" spans="5:37">
      <c r="E129" s="89" t="e">
        <f>'[1]Gestion del riesgo'!E19-SUM(E21:E26)</f>
        <v>#N/A</v>
      </c>
      <c r="F129" s="114"/>
      <c r="G129" s="89" t="e">
        <f>'[1]Gestion del riesgo'!G19-SUM(G21:G26)</f>
        <v>#N/A</v>
      </c>
      <c r="H129" s="114"/>
      <c r="I129" s="89" t="e">
        <f>'[1]Gestion del riesgo'!I19-SUM(I21:I26)</f>
        <v>#N/A</v>
      </c>
      <c r="J129" s="114"/>
      <c r="K129" s="115"/>
      <c r="L129" s="115"/>
      <c r="M129" s="114"/>
      <c r="N129" s="115"/>
      <c r="O129" s="115"/>
      <c r="P129" s="114"/>
      <c r="Q129" s="114"/>
      <c r="R129" s="114"/>
      <c r="S129" s="89" t="e">
        <f>'[1]Gestion del riesgo'!W19-SUM(S21:S26)</f>
        <v>#REF!</v>
      </c>
      <c r="T129" s="114"/>
      <c r="U129" s="89" t="e">
        <f>'[1]Gestion del riesgo'!Y19-SUM(U21:U26)</f>
        <v>#REF!</v>
      </c>
      <c r="V129" s="89">
        <f>'[1]Gestion del riesgo'!AA19-SUM(V21:V26)</f>
        <v>0</v>
      </c>
      <c r="W129" s="89" t="e">
        <f>'[1]Gestion del riesgo'!AC19-SUM(W21:W26)</f>
        <v>#REF!</v>
      </c>
      <c r="X129" s="89">
        <f>'[1]Gestion del riesgo'!AD19-SUM(X21:X26)</f>
        <v>0</v>
      </c>
      <c r="Y129" s="89" t="e">
        <f>'[1]Gestion del riesgo'!AE19-SUM(Y21:Y26)</f>
        <v>#REF!</v>
      </c>
      <c r="Z129" s="89">
        <f>'[1]Gestion del riesgo'!AF19-SUM(Z21:Z26)</f>
        <v>0</v>
      </c>
      <c r="AA129" s="89" t="e">
        <f>'[1]Gestion del riesgo'!AG19-SUM(AA21:AA26)</f>
        <v>#REF!</v>
      </c>
      <c r="AB129" s="89">
        <f>'[1]Gestion del riesgo'!AH19-SUM(AB21:AB26)</f>
        <v>0</v>
      </c>
      <c r="AC129" s="89" t="e">
        <f>'[1]Gestion del riesgo'!AI19-SUM(AC21:AC26)</f>
        <v>#REF!</v>
      </c>
      <c r="AD129" s="89">
        <f>'[1]Gestion del riesgo'!AJ19-SUM(AD21:AD26)</f>
        <v>0</v>
      </c>
      <c r="AE129" s="89" t="e">
        <f>'[1]Gestion del riesgo'!AK19-SUM(AE21:AE26)</f>
        <v>#REF!</v>
      </c>
      <c r="AF129" s="114"/>
      <c r="AG129" s="89" t="e">
        <f>'[1]Gestion del riesgo'!AM19-SUM(AG21:AG26)</f>
        <v>#REF!</v>
      </c>
      <c r="AH129" s="114"/>
      <c r="AI129" s="89" t="e">
        <f>'[1]Gestion del riesgo'!AO18-SUM(AI21:AI26)</f>
        <v>#REF!</v>
      </c>
      <c r="AJ129" s="114"/>
      <c r="AK129" s="114"/>
    </row>
    <row r="130" spans="5:37">
      <c r="E130" s="89" t="e">
        <f>'[1]Gestion del riesgo'!E19-'[1]Gestion del riesgo'!E20-SUM(E41:E46)</f>
        <v>#N/A</v>
      </c>
      <c r="F130" s="114"/>
      <c r="G130" s="89" t="e">
        <f>'[1]Gestion del riesgo'!G19-'[1]Gestion del riesgo'!G20-SUM(G41:G46)</f>
        <v>#N/A</v>
      </c>
      <c r="H130" s="89">
        <f>'[1]Gestion del riesgo'!H19-'[1]Gestion del riesgo'!H20-SUM(H41:H46)</f>
        <v>0</v>
      </c>
      <c r="I130" s="89" t="e">
        <f>'[1]Gestion del riesgo'!I19-'[1]Gestion del riesgo'!I20-SUM(I41:I46)</f>
        <v>#N/A</v>
      </c>
      <c r="J130" s="114"/>
      <c r="K130" s="115"/>
      <c r="L130" s="115"/>
      <c r="M130" s="114"/>
      <c r="N130" s="115"/>
      <c r="O130" s="115"/>
      <c r="P130" s="114"/>
      <c r="Q130" s="114"/>
      <c r="R130" s="114"/>
      <c r="S130" s="89" t="e">
        <f>'[1]Gestion del riesgo'!W19-'[1]Gestion del riesgo'!W20-SUM(S41:S46)</f>
        <v>#REF!</v>
      </c>
      <c r="T130" s="89">
        <f>'[1]Gestion del riesgo'!X19-'[1]Gestion del riesgo'!X20-SUM(T41:T46)</f>
        <v>0</v>
      </c>
      <c r="U130" s="89" t="e">
        <f>'[1]Gestion del riesgo'!Y19-'[1]Gestion del riesgo'!Y20-SUM(U41:U46)</f>
        <v>#REF!</v>
      </c>
      <c r="V130" s="89">
        <f>'[1]Gestion del riesgo'!AA19-'[1]Gestion del riesgo'!AA20-SUM(V41:V46)</f>
        <v>0</v>
      </c>
      <c r="W130" s="89" t="e">
        <f>'[1]Gestion del riesgo'!AC19-'[1]Gestion del riesgo'!AC20-SUM(W41:W46)</f>
        <v>#REF!</v>
      </c>
      <c r="X130" s="89">
        <f>'[1]Gestion del riesgo'!AD19-'[1]Gestion del riesgo'!AD20-SUM(X41:X46)</f>
        <v>0</v>
      </c>
      <c r="Y130" s="89" t="e">
        <f>'[1]Gestion del riesgo'!AE19-'[1]Gestion del riesgo'!AE20-SUM(Y41:Y46)</f>
        <v>#REF!</v>
      </c>
      <c r="Z130" s="89">
        <f>'[1]Gestion del riesgo'!AF19-'[1]Gestion del riesgo'!AF20-SUM(Z41:Z46)</f>
        <v>0</v>
      </c>
      <c r="AA130" s="89" t="e">
        <f>'[1]Gestion del riesgo'!AG19-'[1]Gestion del riesgo'!AG20-SUM(AA41:AA46)</f>
        <v>#REF!</v>
      </c>
      <c r="AB130" s="89">
        <f>'[1]Gestion del riesgo'!AH19-'[1]Gestion del riesgo'!AH20-SUM(AB41:AB46)</f>
        <v>0</v>
      </c>
      <c r="AC130" s="89" t="e">
        <f>'[1]Gestion del riesgo'!AI19-'[1]Gestion del riesgo'!AI20-SUM(AC41:AC46)</f>
        <v>#REF!</v>
      </c>
      <c r="AD130" s="89">
        <f>'[1]Gestion del riesgo'!AJ19-'[1]Gestion del riesgo'!AJ20-SUM(AD41:AD46)</f>
        <v>0</v>
      </c>
      <c r="AE130" s="89" t="e">
        <f>'[1]Gestion del riesgo'!AK19-'[1]Gestion del riesgo'!AK20-SUM(AE41:AE46)</f>
        <v>#REF!</v>
      </c>
      <c r="AF130" s="89">
        <f>'[1]Gestion del riesgo'!AL19-'[1]Gestion del riesgo'!AL20-SUM(AF41:AF46)</f>
        <v>0</v>
      </c>
      <c r="AG130" s="89" t="e">
        <f>'[1]Gestion del riesgo'!AM19-'[1]Gestion del riesgo'!AM20-SUM(AG41:AG46)</f>
        <v>#REF!</v>
      </c>
      <c r="AH130" s="114"/>
      <c r="AI130" s="89" t="e">
        <f>'[1]Gestion del riesgo'!AO18-'[1]Gestion del riesgo'!AO19-SUM(AI41:AI46)</f>
        <v>#REF!</v>
      </c>
      <c r="AJ130" s="114"/>
      <c r="AK130" s="114"/>
    </row>
    <row r="132" spans="5:37">
      <c r="E132" s="84" t="e">
        <f>E69-SUM(E70:E74)</f>
        <v>#N/A</v>
      </c>
      <c r="F132" s="94"/>
      <c r="G132" s="84" t="e">
        <f>G69-SUM(G70:G74)</f>
        <v>#N/A</v>
      </c>
      <c r="H132" s="94"/>
      <c r="I132" s="84" t="e">
        <f>I69-SUM(I70:I74)</f>
        <v>#N/A</v>
      </c>
      <c r="J132" s="94"/>
      <c r="K132" s="84" t="e">
        <f>K69-SUM(K70:K74)</f>
        <v>#N/A</v>
      </c>
      <c r="L132" s="86"/>
      <c r="M132" s="94"/>
      <c r="N132" s="84" t="e">
        <f>N69-SUM(N70:N74)</f>
        <v>#N/A</v>
      </c>
    </row>
    <row r="133" spans="5:37">
      <c r="E133" s="116" t="e">
        <f>E77-SUM(E78:E82)</f>
        <v>#N/A</v>
      </c>
      <c r="G133" s="116" t="e">
        <f>G77-SUM(G78:G82)</f>
        <v>#N/A</v>
      </c>
      <c r="I133" s="116" t="e">
        <f>I77-SUM(I78:I82)</f>
        <v>#N/A</v>
      </c>
      <c r="K133" s="116" t="e">
        <f>K77-SUM(K78:K82)</f>
        <v>#N/A</v>
      </c>
      <c r="N133" s="116" t="e">
        <f>N77-SUM(N78:N82)</f>
        <v>#N/A</v>
      </c>
    </row>
    <row r="134" spans="5:37">
      <c r="E134" s="84" t="e">
        <f>E85-SUM(E86:E90)</f>
        <v>#N/A</v>
      </c>
      <c r="G134" s="84" t="e">
        <f>G85-SUM(G86:G90)</f>
        <v>#N/A</v>
      </c>
      <c r="I134" s="84" t="e">
        <f>I85-SUM(I86:I90)</f>
        <v>#N/A</v>
      </c>
      <c r="K134" s="84" t="e">
        <f>K85-SUM(K86:K90)</f>
        <v>#N/A</v>
      </c>
      <c r="N134" s="84" t="e">
        <f>N85-SUM(N86:N90)</f>
        <v>#N/A</v>
      </c>
    </row>
    <row r="135" spans="5:37">
      <c r="E135" s="84" t="e">
        <f>E19-E69</f>
        <v>#N/A</v>
      </c>
      <c r="F135" s="94"/>
      <c r="G135" s="84" t="e">
        <f>G19-G69</f>
        <v>#N/A</v>
      </c>
      <c r="H135" s="94"/>
      <c r="I135" s="84" t="e">
        <f>I19-I69</f>
        <v>#N/A</v>
      </c>
      <c r="J135" s="94"/>
      <c r="K135" s="84" t="e">
        <f>K19-K69</f>
        <v>#N/A</v>
      </c>
      <c r="L135" s="86"/>
      <c r="M135" s="94"/>
      <c r="N135" s="84" t="e">
        <f>N19-N69</f>
        <v>#N/A</v>
      </c>
    </row>
    <row r="136" spans="5:37">
      <c r="E136" s="116" t="e">
        <f>E29-E77</f>
        <v>#N/A</v>
      </c>
      <c r="F136" s="94"/>
      <c r="G136" s="116" t="e">
        <f>G29-G77</f>
        <v>#N/A</v>
      </c>
      <c r="H136" s="94"/>
      <c r="I136" s="116" t="e">
        <f>I29-I77</f>
        <v>#N/A</v>
      </c>
      <c r="J136" s="94"/>
      <c r="K136" s="116" t="e">
        <f>K29-K77</f>
        <v>#N/A</v>
      </c>
      <c r="L136" s="86"/>
      <c r="M136" s="94"/>
      <c r="N136" s="116" t="e">
        <f>N29-N77</f>
        <v>#N/A</v>
      </c>
    </row>
    <row r="137" spans="5:37">
      <c r="E137" s="84" t="e">
        <f>E39-E85</f>
        <v>#N/A</v>
      </c>
      <c r="F137" s="94"/>
      <c r="G137" s="84" t="e">
        <f>G39-G85</f>
        <v>#N/A</v>
      </c>
      <c r="H137" s="94"/>
      <c r="I137" s="84" t="e">
        <f>I39-I85</f>
        <v>#N/A</v>
      </c>
      <c r="J137" s="94"/>
      <c r="K137" s="84" t="e">
        <f>K39-K85</f>
        <v>#N/A</v>
      </c>
      <c r="L137" s="86"/>
      <c r="M137" s="94"/>
      <c r="N137" s="84" t="e">
        <f>N39-N85</f>
        <v>#N/A</v>
      </c>
    </row>
    <row r="138" spans="5:37">
      <c r="E138" s="87" t="e">
        <f>(E49-E93)*100</f>
        <v>#N/A</v>
      </c>
      <c r="F138" s="94"/>
      <c r="G138" s="87" t="e">
        <f>(G49-G93)*100</f>
        <v>#N/A</v>
      </c>
      <c r="H138" s="94"/>
      <c r="I138" s="87" t="e">
        <f>(I49-I93)*100</f>
        <v>#N/A</v>
      </c>
      <c r="J138" s="94"/>
      <c r="K138" s="87" t="e">
        <f>(K49-K93)*100</f>
        <v>#N/A</v>
      </c>
      <c r="L138" s="86"/>
      <c r="M138" s="94"/>
      <c r="N138" s="87" t="e">
        <f>(N49-N93)*100</f>
        <v>#N/A</v>
      </c>
    </row>
    <row r="139" spans="5:37">
      <c r="E139" s="87"/>
      <c r="G139" s="87"/>
      <c r="I139" s="87"/>
      <c r="K139" s="87"/>
      <c r="N139" s="87"/>
    </row>
  </sheetData>
  <mergeCells count="17">
    <mergeCell ref="K6:M6"/>
    <mergeCell ref="E7:E8"/>
    <mergeCell ref="G7:G8"/>
    <mergeCell ref="I7:I8"/>
    <mergeCell ref="K7:L7"/>
    <mergeCell ref="AE7:AE8"/>
    <mergeCell ref="AG7:AG8"/>
    <mergeCell ref="AI7:AI8"/>
    <mergeCell ref="C107:O108"/>
    <mergeCell ref="C109:L109"/>
    <mergeCell ref="S7:S8"/>
    <mergeCell ref="U7:U8"/>
    <mergeCell ref="W7:W8"/>
    <mergeCell ref="Y7:Y8"/>
    <mergeCell ref="AA7:AA8"/>
    <mergeCell ref="AC7:AC8"/>
    <mergeCell ref="N7:O7"/>
  </mergeCells>
  <pageMargins left="0.92" right="0.23622047244094491" top="0.15748031496062992" bottom="0.15748031496062992" header="0" footer="0"/>
  <pageSetup paperSize="9" scale="6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L139"/>
  <sheetViews>
    <sheetView showGridLines="0" topLeftCell="A79" zoomScaleNormal="100" workbookViewId="0">
      <selection activeCell="AL97" sqref="AL97"/>
    </sheetView>
  </sheetViews>
  <sheetFormatPr baseColWidth="10" defaultColWidth="11.44140625" defaultRowHeight="13.2"/>
  <cols>
    <col min="1" max="1" width="10.5546875" style="67" bestFit="1" customWidth="1"/>
    <col min="2" max="2" width="3.109375" style="67" customWidth="1"/>
    <col min="3" max="3" width="46.5546875" style="17" customWidth="1"/>
    <col min="4" max="4" width="1.88671875" style="17" customWidth="1"/>
    <col min="5" max="5" width="13.88671875" style="31" customWidth="1"/>
    <col min="6" max="6" width="1.88671875" style="17" customWidth="1"/>
    <col min="7" max="7" width="13.88671875" style="31" customWidth="1"/>
    <col min="8" max="8" width="1.88671875" style="17" customWidth="1"/>
    <col min="9" max="9" width="13.88671875" style="31" customWidth="1"/>
    <col min="10" max="10" width="1.88671875" style="17" customWidth="1"/>
    <col min="11" max="11" width="10.88671875" style="31" customWidth="1"/>
    <col min="12" max="12" width="7.88671875" style="31" customWidth="1"/>
    <col min="13" max="13" width="1.88671875" style="17" customWidth="1"/>
    <col min="14" max="14" width="10.88671875" style="31" customWidth="1"/>
    <col min="15" max="15" width="7.88671875" style="31" customWidth="1"/>
    <col min="16" max="19" width="11.44140625" style="17"/>
    <col min="20" max="20" width="1.109375" style="17" customWidth="1"/>
    <col min="21" max="21" width="11.44140625" style="17"/>
    <col min="22" max="22" width="1.109375" style="17" customWidth="1"/>
    <col min="23" max="23" width="11.44140625" style="17"/>
    <col min="24" max="24" width="1.109375" style="17" customWidth="1"/>
    <col min="25" max="25" width="11.44140625" style="17"/>
    <col min="26" max="26" width="1.109375" style="17" customWidth="1"/>
    <col min="27" max="27" width="11.44140625" style="17"/>
    <col min="28" max="28" width="1.109375" style="17" customWidth="1"/>
    <col min="29" max="29" width="11.44140625" style="17"/>
    <col min="30" max="30" width="1.109375" style="17" customWidth="1"/>
    <col min="31" max="31" width="11.44140625" style="17"/>
    <col min="32" max="32" width="1.109375" style="17" customWidth="1"/>
    <col min="33" max="33" width="11.44140625" style="17"/>
    <col min="34" max="34" width="1.109375" style="17" customWidth="1"/>
    <col min="35" max="37" width="11.44140625" style="17"/>
    <col min="38" max="54" width="2.88671875" style="17" customWidth="1"/>
    <col min="55" max="55" width="4.88671875" style="17" customWidth="1"/>
    <col min="56" max="56" width="2.88671875" style="17" customWidth="1"/>
    <col min="57" max="57" width="1.88671875" style="17" customWidth="1"/>
    <col min="58" max="58" width="2.88671875" style="17" customWidth="1"/>
    <col min="59" max="59" width="1.88671875" style="17" customWidth="1"/>
    <col min="60" max="60" width="2.88671875" style="17" customWidth="1"/>
    <col min="61" max="61" width="1.88671875" style="17" customWidth="1"/>
    <col min="62" max="62" width="2.88671875" style="17" customWidth="1"/>
    <col min="63" max="63" width="1.109375" style="17" customWidth="1"/>
    <col min="64" max="64" width="2.88671875" style="17" customWidth="1"/>
    <col min="65" max="16384" width="11.44140625" style="17"/>
  </cols>
  <sheetData>
    <row r="1" spans="1:64" s="28" customFormat="1" ht="13.8">
      <c r="A1" s="66"/>
      <c r="B1" s="66"/>
      <c r="E1" s="91">
        <f>'Most significant figures'!E1</f>
        <v>0</v>
      </c>
      <c r="F1" s="92"/>
      <c r="G1" s="91">
        <f>DATE(YEAR(E1)-1,12,31)</f>
        <v>693962</v>
      </c>
      <c r="H1" s="92"/>
      <c r="I1" s="91">
        <f>DATE(YEAR(E1)-1,MONTH(E1)+1,1)-1</f>
        <v>693628</v>
      </c>
      <c r="K1" s="29"/>
      <c r="L1" s="29"/>
      <c r="N1" s="29"/>
      <c r="O1" s="29"/>
      <c r="S1" s="4" t="e">
        <f>'[1]Datos significativos'!#REF!</f>
        <v>#REF!</v>
      </c>
      <c r="T1" s="4"/>
      <c r="U1" s="4" t="e">
        <f>DATE(YEAR(S1),MONTH(S1)-2,1)-1</f>
        <v>#REF!</v>
      </c>
      <c r="V1" s="4"/>
      <c r="W1" s="4" t="e">
        <f>DATE(YEAR(U1),MONTH(U1)-2,1)-1</f>
        <v>#REF!</v>
      </c>
      <c r="X1" s="4"/>
      <c r="Y1" s="4" t="e">
        <f>DATE(YEAR(W1),MONTH(W1)-2,1)-1</f>
        <v>#REF!</v>
      </c>
      <c r="Z1" s="4"/>
      <c r="AA1" s="4" t="e">
        <f>DATE(YEAR(Y1),MONTH(Y1)-2,1)-1</f>
        <v>#REF!</v>
      </c>
      <c r="AB1" s="4"/>
      <c r="AC1" s="4" t="e">
        <f>DATE(YEAR(AA1),MONTH(AA1)-2,1)-1</f>
        <v>#REF!</v>
      </c>
      <c r="AD1" s="4"/>
      <c r="AE1" s="4" t="e">
        <f t="shared" ref="AE1" si="0">DATE(YEAR(AC1),MONTH(AC1)-2,1)-1</f>
        <v>#REF!</v>
      </c>
      <c r="AF1" s="4"/>
      <c r="AG1" s="4" t="e">
        <f>DATE(YEAR(AE1),MONTH(AE1)-2,1)-1</f>
        <v>#REF!</v>
      </c>
      <c r="AH1" s="4"/>
      <c r="AI1" s="4" t="e">
        <f t="shared" ref="AI1" si="1">DATE(YEAR(AG1),MONTH(AG1)-2,1)-1</f>
        <v>#REF!</v>
      </c>
      <c r="AJ1"/>
      <c r="AK1"/>
    </row>
    <row r="2" spans="1:64">
      <c r="B2" s="30"/>
    </row>
    <row r="3" spans="1:64" s="33" customFormat="1" ht="66" customHeight="1">
      <c r="A3" s="68"/>
      <c r="B3" s="68"/>
      <c r="C3" s="32"/>
      <c r="E3" s="34"/>
      <c r="G3" s="34"/>
      <c r="I3" s="34"/>
      <c r="K3" s="34"/>
      <c r="L3" s="35"/>
      <c r="N3" s="34"/>
      <c r="O3" s="35"/>
    </row>
    <row r="4" spans="1:64" s="21" customFormat="1">
      <c r="A4" s="68"/>
      <c r="B4" s="68"/>
      <c r="E4" s="36"/>
      <c r="G4" s="36"/>
      <c r="I4" s="36"/>
      <c r="K4" s="36"/>
      <c r="L4" s="36"/>
      <c r="N4" s="36"/>
      <c r="O4" s="36"/>
    </row>
    <row r="5" spans="1:64" s="16" customFormat="1" ht="25.2">
      <c r="A5" s="95" t="s">
        <v>161</v>
      </c>
      <c r="B5" s="37"/>
      <c r="C5" s="38" t="s">
        <v>190</v>
      </c>
      <c r="D5" s="39"/>
      <c r="E5" s="40"/>
      <c r="F5" s="41"/>
      <c r="G5" s="42"/>
      <c r="H5" s="42"/>
      <c r="I5" s="42"/>
      <c r="J5" s="42"/>
      <c r="K5" s="42"/>
      <c r="L5" s="42"/>
      <c r="M5" s="42"/>
    </row>
    <row r="6" spans="1:64" s="16" customFormat="1" ht="16.5" customHeight="1">
      <c r="A6" s="69" t="s">
        <v>162</v>
      </c>
      <c r="B6" s="37"/>
      <c r="C6" s="43" t="s">
        <v>37</v>
      </c>
      <c r="D6" s="39"/>
      <c r="E6" s="40"/>
      <c r="F6" s="40"/>
      <c r="G6" s="40"/>
      <c r="H6" s="40"/>
      <c r="I6" s="40"/>
      <c r="J6" s="40"/>
      <c r="K6" s="440"/>
      <c r="L6" s="440"/>
      <c r="M6" s="440"/>
    </row>
    <row r="7" spans="1:64" s="47" customFormat="1" ht="15" customHeight="1">
      <c r="A7" s="69" t="s">
        <v>163</v>
      </c>
      <c r="B7" s="44"/>
      <c r="C7" s="45"/>
      <c r="D7" s="46"/>
      <c r="E7" s="435">
        <f>E1</f>
        <v>0</v>
      </c>
      <c r="F7" s="46"/>
      <c r="G7" s="435">
        <f>G1</f>
        <v>693962</v>
      </c>
      <c r="H7" s="46"/>
      <c r="I7" s="435">
        <f>I1</f>
        <v>693628</v>
      </c>
      <c r="J7" s="46"/>
      <c r="K7" s="439" t="s">
        <v>52</v>
      </c>
      <c r="L7" s="439"/>
      <c r="M7" s="5"/>
      <c r="N7" s="439" t="s">
        <v>53</v>
      </c>
      <c r="O7" s="439"/>
      <c r="S7" s="435" t="e">
        <f>S1</f>
        <v>#REF!</v>
      </c>
      <c r="U7" s="435" t="e">
        <f>U1</f>
        <v>#REF!</v>
      </c>
      <c r="W7" s="435" t="e">
        <f>W1</f>
        <v>#REF!</v>
      </c>
      <c r="Y7" s="435" t="e">
        <f>Y1</f>
        <v>#REF!</v>
      </c>
      <c r="AA7" s="435" t="e">
        <f>AA1</f>
        <v>#REF!</v>
      </c>
      <c r="AC7" s="435" t="e">
        <f>AC1</f>
        <v>#REF!</v>
      </c>
      <c r="AE7" s="435" t="e">
        <f>AE1</f>
        <v>#REF!</v>
      </c>
      <c r="AG7" s="435" t="e">
        <f>AG1</f>
        <v>#REF!</v>
      </c>
      <c r="AI7" s="435" t="e">
        <f>AI1</f>
        <v>#REF!</v>
      </c>
    </row>
    <row r="8" spans="1:64" s="47" customFormat="1" ht="15" customHeight="1">
      <c r="A8" s="44"/>
      <c r="B8" s="44"/>
      <c r="C8" s="48"/>
      <c r="D8" s="46"/>
      <c r="E8" s="436"/>
      <c r="F8" s="46" t="s">
        <v>3</v>
      </c>
      <c r="G8" s="436"/>
      <c r="H8" s="46"/>
      <c r="I8" s="436"/>
      <c r="J8" s="46"/>
      <c r="K8" s="120" t="s">
        <v>8</v>
      </c>
      <c r="L8" s="121" t="s">
        <v>4</v>
      </c>
      <c r="M8" s="5"/>
      <c r="N8" s="120" t="s">
        <v>8</v>
      </c>
      <c r="O8" s="122" t="s">
        <v>4</v>
      </c>
      <c r="S8" s="436"/>
      <c r="U8" s="436"/>
      <c r="W8" s="436"/>
      <c r="Y8" s="436"/>
      <c r="AA8" s="436"/>
      <c r="AC8" s="436"/>
      <c r="AE8" s="436"/>
      <c r="AG8" s="436"/>
      <c r="AI8" s="436"/>
    </row>
    <row r="9" spans="1:64" ht="8.1" customHeight="1">
      <c r="E9" s="17"/>
      <c r="G9" s="17"/>
      <c r="I9" s="17"/>
      <c r="K9" s="17"/>
      <c r="L9" s="17"/>
      <c r="N9" s="17"/>
      <c r="O9" s="17"/>
    </row>
    <row r="10" spans="1:64" s="49" customFormat="1" ht="14.4">
      <c r="A10" s="96" t="s">
        <v>172</v>
      </c>
      <c r="B10" s="97"/>
      <c r="C10" s="13" t="s">
        <v>204</v>
      </c>
      <c r="D10" s="98"/>
      <c r="E10" s="14" t="e">
        <v>#N/A</v>
      </c>
      <c r="F10" s="99"/>
      <c r="G10" s="14" t="e">
        <v>#N/A</v>
      </c>
      <c r="H10" s="99"/>
      <c r="I10" s="14" t="e">
        <v>#N/A</v>
      </c>
      <c r="J10" s="99"/>
      <c r="K10" s="14" t="e">
        <f t="shared" ref="K10:K12" si="2">$E10-I10</f>
        <v>#N/A</v>
      </c>
      <c r="L10" s="100" t="e">
        <f t="shared" ref="L10:L12" si="3">IF(I10=0,1,E10/I10-1)</f>
        <v>#N/A</v>
      </c>
      <c r="M10" s="101"/>
      <c r="N10" s="14" t="e">
        <f t="shared" ref="N10:N12" si="4">$E10-G10</f>
        <v>#N/A</v>
      </c>
      <c r="O10" s="100" t="e">
        <f t="shared" ref="O10:O12" si="5">IF(G10=0,1,E10/G10-1)</f>
        <v>#N/A</v>
      </c>
      <c r="S10" s="14" t="e">
        <f>HLOOKUP(S$1,'[1]Activos adjudicados1'!$S:$AI,ROWS(S$1:S10),FALSE)</f>
        <v>#REF!</v>
      </c>
      <c r="U10" s="14" t="e">
        <f>HLOOKUP(U$1,'[1]Activos adjudicados1'!$S:$AI,ROWS(U$1:U10),FALSE)</f>
        <v>#REF!</v>
      </c>
      <c r="W10" s="14" t="e">
        <f>HLOOKUP(W$1,'[1]Activos adjudicados1'!$S:$AI,ROWS(W$1:W10),FALSE)</f>
        <v>#REF!</v>
      </c>
      <c r="Y10" s="14" t="e">
        <f>HLOOKUP(Y$1,'[1]Activos adjudicados1'!$S:$AI,ROWS(Y$1:Y10),FALSE)</f>
        <v>#REF!</v>
      </c>
      <c r="AA10" s="14" t="e">
        <f>HLOOKUP(AA$1,'[1]Activos adjudicados1'!$S:$AI,ROWS(AA$1:AA10),FALSE)</f>
        <v>#REF!</v>
      </c>
      <c r="AC10" s="14" t="e">
        <f>HLOOKUP(AC$1,'[1]Activos adjudicados1'!$S:$AI,ROWS(AC$1:AC10),FALSE)</f>
        <v>#REF!</v>
      </c>
      <c r="AE10" s="14" t="e">
        <f>HLOOKUP(AE$1,'[1]Activos adjudicados1'!$S:$AI,ROWS(AE$1:AE10),FALSE)</f>
        <v>#REF!</v>
      </c>
      <c r="AG10" s="14" t="e">
        <f>HLOOKUP(AG$1,'[1]Activos adjudicados1'!$S:$AI,ROWS(AG$1:AG10),FALSE)</f>
        <v>#REF!</v>
      </c>
      <c r="AI10" s="14" t="e">
        <f>HLOOKUP(AI$1,'[1]Activos adjudicados1'!$S:$AI,ROWS(AI$1:AI10),FALSE)</f>
        <v>#REF!</v>
      </c>
      <c r="AL10" s="24" t="e">
        <f>S10-'[1]Activos adjudicados1'!S10</f>
        <v>#REF!</v>
      </c>
      <c r="AM10" s="24"/>
      <c r="AN10" s="24" t="e">
        <f>U10-'[1]Activos adjudicados1'!U10</f>
        <v>#REF!</v>
      </c>
      <c r="AP10" s="24" t="e">
        <f>W10-'[1]Activos adjudicados1'!W10</f>
        <v>#REF!</v>
      </c>
      <c r="AR10" s="24" t="e">
        <f>Y10-'[1]Activos adjudicados1'!Y10</f>
        <v>#REF!</v>
      </c>
      <c r="AT10" s="24" t="e">
        <f>AA10-'[1]Activos adjudicados1'!AA10</f>
        <v>#REF!</v>
      </c>
      <c r="AV10" s="24" t="e">
        <f>AC10-'[1]Activos adjudicados1'!AC10</f>
        <v>#REF!</v>
      </c>
      <c r="AX10" s="24" t="e">
        <f>AE10-'[1]Activos adjudicados1'!AE10</f>
        <v>#REF!</v>
      </c>
      <c r="AZ10" s="24" t="e">
        <f>AG10-'[1]Activos adjudicados1'!AG10</f>
        <v>#REF!</v>
      </c>
      <c r="BB10" s="24" t="e">
        <f>AI10-'[1]Activos adjudicados1'!AI10</f>
        <v>#REF!</v>
      </c>
      <c r="BD10" s="24" t="e">
        <f>E10-'[1]Activos adjudicados1'!E10</f>
        <v>#N/A</v>
      </c>
      <c r="BF10" s="24" t="e">
        <f>G10-'[1]Activos adjudicados1'!G10</f>
        <v>#N/A</v>
      </c>
      <c r="BH10" s="24" t="e">
        <f>I10-'[1]Activos adjudicados1'!I10</f>
        <v>#N/A</v>
      </c>
      <c r="BJ10" s="24" t="e">
        <f>K10-'[1]Activos adjudicados1'!K10</f>
        <v>#N/A</v>
      </c>
      <c r="BL10" s="24" t="e">
        <f>N10-'[1]Activos adjudicados1'!N10</f>
        <v>#N/A</v>
      </c>
    </row>
    <row r="11" spans="1:64" s="49" customFormat="1" ht="15" customHeight="1">
      <c r="A11" s="96"/>
      <c r="B11" s="97"/>
      <c r="C11" s="13" t="s">
        <v>206</v>
      </c>
      <c r="D11" s="98"/>
      <c r="E11" s="14" t="e">
        <f>E12-E10</f>
        <v>#N/A</v>
      </c>
      <c r="F11" s="99"/>
      <c r="G11" s="14" t="e">
        <f>G12-G10</f>
        <v>#N/A</v>
      </c>
      <c r="H11" s="99"/>
      <c r="I11" s="14" t="e">
        <f>I12-I10</f>
        <v>#N/A</v>
      </c>
      <c r="J11" s="99"/>
      <c r="K11" s="14" t="e">
        <f t="shared" si="2"/>
        <v>#N/A</v>
      </c>
      <c r="L11" s="100" t="e">
        <f t="shared" si="3"/>
        <v>#N/A</v>
      </c>
      <c r="M11" s="101"/>
      <c r="N11" s="14" t="e">
        <f t="shared" si="4"/>
        <v>#N/A</v>
      </c>
      <c r="O11" s="100" t="e">
        <f t="shared" si="5"/>
        <v>#N/A</v>
      </c>
      <c r="S11" s="14" t="e">
        <f>HLOOKUP(S$1,'[1]Activos adjudicados1'!$S:$AI,ROWS(S$1:S11),FALSE)</f>
        <v>#REF!</v>
      </c>
      <c r="U11" s="14" t="e">
        <f>HLOOKUP(U$1,'[1]Activos adjudicados1'!$S:$AI,ROWS(U$1:U11),FALSE)</f>
        <v>#REF!</v>
      </c>
      <c r="W11" s="14" t="e">
        <f>HLOOKUP(W$1,'[1]Activos adjudicados1'!$S:$AI,ROWS(W$1:W11),FALSE)</f>
        <v>#REF!</v>
      </c>
      <c r="Y11" s="14" t="e">
        <f>HLOOKUP(Y$1,'[1]Activos adjudicados1'!$S:$AI,ROWS(Y$1:Y11),FALSE)</f>
        <v>#REF!</v>
      </c>
      <c r="AA11" s="14" t="e">
        <f>HLOOKUP(AA$1,'[1]Activos adjudicados1'!$S:$AI,ROWS(AA$1:AA11),FALSE)</f>
        <v>#REF!</v>
      </c>
      <c r="AC11" s="14" t="e">
        <f>HLOOKUP(AC$1,'[1]Activos adjudicados1'!$S:$AI,ROWS(AC$1:AC11),FALSE)</f>
        <v>#REF!</v>
      </c>
      <c r="AE11" s="14" t="e">
        <f>HLOOKUP(AE$1,'[1]Activos adjudicados1'!$S:$AI,ROWS(AE$1:AE11),FALSE)</f>
        <v>#REF!</v>
      </c>
      <c r="AG11" s="14" t="e">
        <f>HLOOKUP(AG$1,'[1]Activos adjudicados1'!$S:$AI,ROWS(AG$1:AG11),FALSE)</f>
        <v>#REF!</v>
      </c>
      <c r="AI11" s="14" t="e">
        <f>HLOOKUP(AI$1,'[1]Activos adjudicados1'!$S:$AI,ROWS(AI$1:AI11),FALSE)</f>
        <v>#REF!</v>
      </c>
      <c r="AL11" s="24" t="e">
        <f>S11-'[1]Activos adjudicados1'!S11</f>
        <v>#REF!</v>
      </c>
      <c r="AM11" s="24"/>
      <c r="AN11" s="24" t="e">
        <f>U11-'[1]Activos adjudicados1'!U11</f>
        <v>#REF!</v>
      </c>
      <c r="AP11" s="24" t="e">
        <f>W11-'[1]Activos adjudicados1'!W11</f>
        <v>#REF!</v>
      </c>
      <c r="AR11" s="24" t="e">
        <f>Y11-'[1]Activos adjudicados1'!Y11</f>
        <v>#REF!</v>
      </c>
      <c r="AT11" s="24" t="e">
        <f>AA11-'[1]Activos adjudicados1'!AA11</f>
        <v>#REF!</v>
      </c>
      <c r="AV11" s="24" t="e">
        <f>AC11-'[1]Activos adjudicados1'!AC11</f>
        <v>#REF!</v>
      </c>
      <c r="AX11" s="24" t="e">
        <f>AE11-'[1]Activos adjudicados1'!AE11</f>
        <v>#REF!</v>
      </c>
      <c r="AZ11" s="24" t="e">
        <f>AG11-'[1]Activos adjudicados1'!AG11</f>
        <v>#REF!</v>
      </c>
      <c r="BB11" s="24" t="e">
        <f>AI11-'[1]Activos adjudicados1'!AI11</f>
        <v>#REF!</v>
      </c>
      <c r="BD11" s="24" t="e">
        <f>E11-'[1]Activos adjudicados1'!E11</f>
        <v>#N/A</v>
      </c>
      <c r="BF11" s="24" t="e">
        <f>G11-'[1]Activos adjudicados1'!G11</f>
        <v>#N/A</v>
      </c>
      <c r="BH11" s="24" t="e">
        <f>I11-'[1]Activos adjudicados1'!I11</f>
        <v>#N/A</v>
      </c>
      <c r="BJ11" s="24" t="e">
        <f>K11-'[1]Activos adjudicados1'!K11</f>
        <v>#N/A</v>
      </c>
      <c r="BL11" s="24" t="e">
        <f>N11-'[1]Activos adjudicados1'!N11</f>
        <v>#N/A</v>
      </c>
    </row>
    <row r="12" spans="1:64" s="49" customFormat="1" ht="15" customHeight="1">
      <c r="A12" s="96" t="s">
        <v>172</v>
      </c>
      <c r="B12" s="97"/>
      <c r="C12" s="13" t="s">
        <v>205</v>
      </c>
      <c r="D12" s="98"/>
      <c r="E12" s="14" t="e">
        <v>#N/A</v>
      </c>
      <c r="F12" s="99"/>
      <c r="G12" s="14" t="e">
        <v>#N/A</v>
      </c>
      <c r="H12" s="99"/>
      <c r="I12" s="14" t="e">
        <v>#N/A</v>
      </c>
      <c r="J12" s="99"/>
      <c r="K12" s="14" t="e">
        <f t="shared" si="2"/>
        <v>#N/A</v>
      </c>
      <c r="L12" s="100" t="e">
        <f t="shared" si="3"/>
        <v>#N/A</v>
      </c>
      <c r="M12" s="101"/>
      <c r="N12" s="14" t="e">
        <f t="shared" si="4"/>
        <v>#N/A</v>
      </c>
      <c r="O12" s="100" t="e">
        <f t="shared" si="5"/>
        <v>#N/A</v>
      </c>
      <c r="S12" s="14" t="e">
        <f>HLOOKUP(S$1,'[1]Activos adjudicados1'!$S:$AI,ROWS(S$1:S12),FALSE)</f>
        <v>#REF!</v>
      </c>
      <c r="U12" s="14" t="e">
        <f>HLOOKUP(U$1,'[1]Activos adjudicados1'!$S:$AI,ROWS(U$1:U12),FALSE)</f>
        <v>#REF!</v>
      </c>
      <c r="W12" s="14" t="e">
        <f>HLOOKUP(W$1,'[1]Activos adjudicados1'!$S:$AI,ROWS(W$1:W12),FALSE)</f>
        <v>#REF!</v>
      </c>
      <c r="Y12" s="14" t="e">
        <f>HLOOKUP(Y$1,'[1]Activos adjudicados1'!$S:$AI,ROWS(Y$1:Y12),FALSE)</f>
        <v>#REF!</v>
      </c>
      <c r="AA12" s="14" t="e">
        <f>HLOOKUP(AA$1,'[1]Activos adjudicados1'!$S:$AI,ROWS(AA$1:AA12),FALSE)</f>
        <v>#REF!</v>
      </c>
      <c r="AC12" s="14" t="e">
        <f>HLOOKUP(AC$1,'[1]Activos adjudicados1'!$S:$AI,ROWS(AC$1:AC12),FALSE)</f>
        <v>#REF!</v>
      </c>
      <c r="AE12" s="14" t="e">
        <f>HLOOKUP(AE$1,'[1]Activos adjudicados1'!$S:$AI,ROWS(AE$1:AE12),FALSE)</f>
        <v>#REF!</v>
      </c>
      <c r="AG12" s="14" t="e">
        <f>HLOOKUP(AG$1,'[1]Activos adjudicados1'!$S:$AI,ROWS(AG$1:AG12),FALSE)</f>
        <v>#REF!</v>
      </c>
      <c r="AI12" s="14" t="e">
        <f>HLOOKUP(AI$1,'[1]Activos adjudicados1'!$S:$AI,ROWS(AI$1:AI12),FALSE)</f>
        <v>#REF!</v>
      </c>
      <c r="AL12" s="24" t="e">
        <f>S12-'[1]Activos adjudicados1'!S12</f>
        <v>#REF!</v>
      </c>
      <c r="AM12" s="24"/>
      <c r="AN12" s="24" t="e">
        <f>U12-'[1]Activos adjudicados1'!U12</f>
        <v>#REF!</v>
      </c>
      <c r="AP12" s="24" t="e">
        <f>W12-'[1]Activos adjudicados1'!W12</f>
        <v>#REF!</v>
      </c>
      <c r="AR12" s="24" t="e">
        <f>Y12-'[1]Activos adjudicados1'!Y12</f>
        <v>#REF!</v>
      </c>
      <c r="AT12" s="24" t="e">
        <f>AA12-'[1]Activos adjudicados1'!AA12</f>
        <v>#REF!</v>
      </c>
      <c r="AV12" s="24" t="e">
        <f>AC12-'[1]Activos adjudicados1'!AC12</f>
        <v>#REF!</v>
      </c>
      <c r="AX12" s="24" t="e">
        <f>AE12-'[1]Activos adjudicados1'!AE12</f>
        <v>#REF!</v>
      </c>
      <c r="AZ12" s="24" t="e">
        <f>AG12-'[1]Activos adjudicados1'!AG12</f>
        <v>#REF!</v>
      </c>
      <c r="BB12" s="24" t="e">
        <f>AI12-'[1]Activos adjudicados1'!AI12</f>
        <v>#REF!</v>
      </c>
      <c r="BD12" s="24" t="e">
        <f>E12-'[1]Activos adjudicados1'!E12</f>
        <v>#N/A</v>
      </c>
      <c r="BF12" s="24" t="e">
        <f>G12-'[1]Activos adjudicados1'!G12</f>
        <v>#N/A</v>
      </c>
      <c r="BH12" s="24" t="e">
        <f>I12-'[1]Activos adjudicados1'!I12</f>
        <v>#N/A</v>
      </c>
      <c r="BJ12" s="24" t="e">
        <f>K12-'[1]Activos adjudicados1'!K12</f>
        <v>#N/A</v>
      </c>
      <c r="BL12" s="24" t="e">
        <f>N12-'[1]Activos adjudicados1'!N12</f>
        <v>#N/A</v>
      </c>
    </row>
    <row r="13" spans="1:64" s="104" customFormat="1" ht="4.3499999999999996" customHeight="1">
      <c r="A13" s="18"/>
      <c r="B13" s="102"/>
      <c r="C13" s="103"/>
      <c r="E13" s="20"/>
      <c r="G13" s="20"/>
      <c r="I13" s="20"/>
      <c r="K13" s="20"/>
      <c r="L13" s="26"/>
      <c r="M13" s="105"/>
      <c r="N13" s="20"/>
      <c r="O13" s="26"/>
      <c r="P13" s="106"/>
      <c r="Q13" s="106"/>
      <c r="R13" s="106"/>
      <c r="S13" s="20"/>
      <c r="U13" s="20"/>
      <c r="W13" s="20"/>
      <c r="Y13" s="20"/>
      <c r="AA13" s="20"/>
      <c r="AC13" s="20"/>
      <c r="AE13" s="20"/>
      <c r="AG13" s="20"/>
      <c r="AI13" s="20"/>
    </row>
    <row r="14" spans="1:64" s="23" customFormat="1" ht="15" customHeight="1">
      <c r="A14" s="96" t="s">
        <v>172</v>
      </c>
      <c r="B14" s="44"/>
      <c r="C14" s="52" t="s">
        <v>224</v>
      </c>
      <c r="D14" s="39"/>
      <c r="E14" s="62" t="e">
        <v>#N/A</v>
      </c>
      <c r="F14" s="39"/>
      <c r="G14" s="62" t="e">
        <v>#N/A</v>
      </c>
      <c r="H14" s="39"/>
      <c r="I14" s="62" t="e">
        <v>#N/A</v>
      </c>
      <c r="J14" s="39"/>
      <c r="K14" s="15" t="e">
        <f>($E14-I14)*100</f>
        <v>#N/A</v>
      </c>
      <c r="L14" s="15"/>
      <c r="M14" s="39"/>
      <c r="N14" s="15" t="e">
        <f>($E14-G14)*100</f>
        <v>#N/A</v>
      </c>
      <c r="O14" s="15"/>
      <c r="S14" s="62" t="e">
        <f>HLOOKUP(S$1,'[1]Activos adjudicados1'!$S:$AI,ROWS(S$1:S14),FALSE)</f>
        <v>#REF!</v>
      </c>
      <c r="U14" s="62" t="e">
        <f>HLOOKUP(U$1,'[1]Activos adjudicados1'!$S:$AI,ROWS(U$1:U14),FALSE)</f>
        <v>#REF!</v>
      </c>
      <c r="W14" s="62" t="e">
        <f>HLOOKUP(W$1,'[1]Activos adjudicados1'!$S:$AI,ROWS(W$1:W14),FALSE)</f>
        <v>#REF!</v>
      </c>
      <c r="Y14" s="62" t="e">
        <f>HLOOKUP(Y$1,'[1]Activos adjudicados1'!$S:$AI,ROWS(Y$1:Y14),FALSE)</f>
        <v>#REF!</v>
      </c>
      <c r="AA14" s="62" t="e">
        <f>HLOOKUP(AA$1,'[1]Activos adjudicados1'!$S:$AI,ROWS(AA$1:AA14),FALSE)</f>
        <v>#REF!</v>
      </c>
      <c r="AC14" s="62" t="e">
        <f>HLOOKUP(AC$1,'[1]Activos adjudicados1'!$S:$AI,ROWS(AC$1:AC14),FALSE)</f>
        <v>#REF!</v>
      </c>
      <c r="AE14" s="62" t="e">
        <f>HLOOKUP(AE$1,'[1]Activos adjudicados1'!$S:$AI,ROWS(AE$1:AE14),FALSE)</f>
        <v>#REF!</v>
      </c>
      <c r="AG14" s="62" t="e">
        <f>HLOOKUP(AG$1,'[1]Activos adjudicados1'!$S:$AI,ROWS(AG$1:AG14),FALSE)</f>
        <v>#REF!</v>
      </c>
      <c r="AI14" s="62" t="e">
        <f>HLOOKUP(AI$1,'[1]Activos adjudicados1'!$S:$AI,ROWS(AI$1:AI14),FALSE)</f>
        <v>#REF!</v>
      </c>
    </row>
    <row r="15" spans="1:64" customFormat="1" ht="13.8">
      <c r="A15" s="19" t="s">
        <v>172</v>
      </c>
      <c r="B15" s="27"/>
      <c r="C15" s="127" t="s">
        <v>223</v>
      </c>
      <c r="D15" s="10"/>
      <c r="E15" s="124" t="e">
        <f>VLOOKUP($A15,[2]Negocio!$R$3:$XFD$1000051,HLOOKUP(E$1,[2]Negocio!$S$1:$XFD$2,2,FALSE),FALSE)</f>
        <v>#N/A</v>
      </c>
      <c r="F15" s="10"/>
      <c r="G15" s="124" t="e">
        <f>VLOOKUP($A15,[2]Negocio!$R$3:$XFD$1000051,HLOOKUP(G$1,[2]Negocio!$S$1:$XFD$2,2,FALSE),FALSE)</f>
        <v>#N/A</v>
      </c>
      <c r="H15" s="10"/>
      <c r="I15" s="124" t="e">
        <f>VLOOKUP($A15,[2]Negocio!$R$3:$XFD$1000051,HLOOKUP(I$1,[2]Negocio!$S$1:$XFD$2,2,FALSE),FALSE)</f>
        <v>#N/A</v>
      </c>
      <c r="J15" s="10"/>
      <c r="K15" s="125" t="e">
        <f>($E15-I15)*100</f>
        <v>#N/A</v>
      </c>
      <c r="L15" s="125"/>
      <c r="M15" s="10"/>
      <c r="N15" s="125" t="e">
        <f>($E15-G15)*100</f>
        <v>#N/A</v>
      </c>
      <c r="O15" s="125"/>
      <c r="P15" s="123"/>
      <c r="S15" s="124" t="e">
        <f>HLOOKUP(S$1,'[1]Activos adjudicados1'!$S:$AI,ROWS(S$1:S15),FALSE)</f>
        <v>#REF!</v>
      </c>
      <c r="U15" s="124" t="e">
        <f>HLOOKUP(U$1,'[1]Activos adjudicados1'!$S:$AI,ROWS(U$1:U15),FALSE)</f>
        <v>#REF!</v>
      </c>
      <c r="W15" s="124" t="e">
        <f>HLOOKUP(W$1,'[1]Activos adjudicados1'!$S:$AI,ROWS(W$1:W15),FALSE)</f>
        <v>#REF!</v>
      </c>
      <c r="Y15" s="124" t="e">
        <f>HLOOKUP(Y$1,'[1]Activos adjudicados1'!$S:$AI,ROWS(Y$1:Y15),FALSE)</f>
        <v>#REF!</v>
      </c>
      <c r="AA15" s="124" t="e">
        <f>HLOOKUP(AA$1,'[1]Activos adjudicados1'!$S:$AI,ROWS(AA$1:AA15),FALSE)</f>
        <v>#REF!</v>
      </c>
      <c r="AC15" s="124" t="e">
        <f>HLOOKUP(AC$1,'[1]Activos adjudicados1'!$S:$AI,ROWS(AC$1:AC15),FALSE)</f>
        <v>#REF!</v>
      </c>
      <c r="AE15" s="124" t="e">
        <f>HLOOKUP(AE$1,'[1]Activos adjudicados1'!$S:$AI,ROWS(AE$1:AE15),FALSE)</f>
        <v>#REF!</v>
      </c>
      <c r="AG15" s="124" t="e">
        <f>HLOOKUP(AG$1,'[1]Activos adjudicados1'!$S:$AI,ROWS(AG$1:AG15),FALSE)</f>
        <v>#REF!</v>
      </c>
      <c r="AI15" s="124" t="e">
        <f>HLOOKUP(AI$1,'[1]Activos adjudicados1'!$S:$AI,ROWS(AI$1:AI15),FALSE)</f>
        <v>#REF!</v>
      </c>
    </row>
    <row r="16" spans="1:64" ht="9.75" customHeight="1">
      <c r="C16" s="2"/>
      <c r="D16" s="61"/>
      <c r="E16" s="3"/>
      <c r="F16" s="61"/>
      <c r="G16" s="50"/>
      <c r="H16" s="61"/>
      <c r="I16" s="50"/>
      <c r="J16" s="61"/>
      <c r="K16" s="50"/>
      <c r="M16" s="61"/>
      <c r="N16" s="50"/>
      <c r="O16" s="17"/>
      <c r="S16" s="3"/>
      <c r="U16" s="3"/>
      <c r="W16" s="3"/>
      <c r="Y16" s="3"/>
      <c r="AA16" s="3"/>
      <c r="AC16" s="3"/>
      <c r="AE16" s="3"/>
      <c r="AG16" s="3"/>
      <c r="AI16" s="3"/>
    </row>
    <row r="17" spans="1:64" s="16" customFormat="1" ht="18">
      <c r="A17" s="95"/>
      <c r="B17" s="37"/>
      <c r="C17" s="107" t="s">
        <v>182</v>
      </c>
      <c r="D17" s="39"/>
      <c r="E17" s="40"/>
      <c r="F17" s="41"/>
      <c r="G17" s="42"/>
      <c r="H17" s="42"/>
      <c r="I17" s="42"/>
      <c r="J17" s="42"/>
      <c r="K17" s="42"/>
      <c r="L17" s="42"/>
      <c r="M17" s="42"/>
    </row>
    <row r="18" spans="1:64" s="21" customFormat="1" ht="9.6" customHeight="1">
      <c r="A18" s="68" t="s">
        <v>166</v>
      </c>
      <c r="B18" s="68"/>
      <c r="C18" s="54"/>
      <c r="D18" s="22"/>
      <c r="E18" s="53"/>
      <c r="F18" s="22"/>
      <c r="G18" s="53"/>
      <c r="H18" s="22"/>
      <c r="I18" s="53"/>
      <c r="J18" s="22"/>
      <c r="K18" s="36"/>
      <c r="L18" s="36"/>
      <c r="M18" s="22"/>
      <c r="N18" s="36"/>
      <c r="O18" s="36"/>
      <c r="S18" s="53"/>
      <c r="U18" s="53"/>
      <c r="W18" s="53"/>
      <c r="Y18" s="53"/>
      <c r="AA18" s="53"/>
      <c r="AC18" s="53"/>
      <c r="AE18" s="53"/>
      <c r="AG18" s="53"/>
      <c r="AI18" s="53"/>
    </row>
    <row r="19" spans="1:64" s="57" customFormat="1" ht="15.6">
      <c r="A19" s="96" t="s">
        <v>172</v>
      </c>
      <c r="B19" s="69"/>
      <c r="C19" s="90" t="s">
        <v>225</v>
      </c>
      <c r="D19" s="39"/>
      <c r="E19" s="55" t="e">
        <v>#N/A</v>
      </c>
      <c r="F19" s="56"/>
      <c r="G19" s="55" t="e">
        <v>#N/A</v>
      </c>
      <c r="H19" s="56"/>
      <c r="I19" s="55" t="e">
        <v>#N/A</v>
      </c>
      <c r="J19" s="56"/>
      <c r="K19" s="109" t="e">
        <f t="shared" ref="K19:K26" si="6">$E19-I19</f>
        <v>#N/A</v>
      </c>
      <c r="L19" s="93" t="e">
        <f t="shared" ref="L19:L26" si="7">IF(I19=0,1,E19/I19-1)</f>
        <v>#N/A</v>
      </c>
      <c r="M19" s="56"/>
      <c r="N19" s="9" t="e">
        <f t="shared" ref="N19:N26" si="8">$E19-G19</f>
        <v>#N/A</v>
      </c>
      <c r="O19" s="93" t="e">
        <f t="shared" ref="O19:O26" si="9">IF(G19=0,1,E19/G19-1)</f>
        <v>#N/A</v>
      </c>
      <c r="S19" s="55" t="e">
        <f>HLOOKUP(S$1,'[1]Activos adjudicados1'!$S:$AI,ROWS(S$1:S19),FALSE)</f>
        <v>#REF!</v>
      </c>
      <c r="U19" s="55" t="e">
        <f>HLOOKUP(U$1,'[1]Activos adjudicados1'!$S:$AI,ROWS(U$1:U19),FALSE)</f>
        <v>#REF!</v>
      </c>
      <c r="W19" s="55" t="e">
        <f>HLOOKUP(W$1,'[1]Activos adjudicados1'!$S:$AI,ROWS(W$1:W19),FALSE)</f>
        <v>#REF!</v>
      </c>
      <c r="Y19" s="55" t="e">
        <f>HLOOKUP(Y$1,'[1]Activos adjudicados1'!$S:$AI,ROWS(Y$1:Y19),FALSE)</f>
        <v>#REF!</v>
      </c>
      <c r="AA19" s="55" t="e">
        <f>HLOOKUP(AA$1,'[1]Activos adjudicados1'!$S:$AI,ROWS(AA$1:AA19),FALSE)</f>
        <v>#REF!</v>
      </c>
      <c r="AC19" s="55" t="e">
        <f>HLOOKUP(AC$1,'[1]Activos adjudicados1'!$S:$AI,ROWS(AC$1:AC19),FALSE)</f>
        <v>#REF!</v>
      </c>
      <c r="AE19" s="55" t="e">
        <f>HLOOKUP(AE$1,'[1]Activos adjudicados1'!$S:$AI,ROWS(AE$1:AE19),FALSE)</f>
        <v>#REF!</v>
      </c>
      <c r="AG19" s="55" t="e">
        <f>HLOOKUP(AG$1,'[1]Activos adjudicados1'!$S:$AI,ROWS(AG$1:AG19),FALSE)</f>
        <v>#REF!</v>
      </c>
      <c r="AI19" s="55" t="e">
        <f>HLOOKUP(AI$1,'[1]Activos adjudicados1'!$S:$AI,ROWS(AI$1:AI19),FALSE)</f>
        <v>#REF!</v>
      </c>
      <c r="AL19" s="24" t="e">
        <f>S19-'[1]Activos adjudicados1'!S19</f>
        <v>#REF!</v>
      </c>
      <c r="AM19" s="24"/>
      <c r="AN19" s="24" t="e">
        <f>U19-'[1]Activos adjudicados1'!U19</f>
        <v>#REF!</v>
      </c>
      <c r="AO19" s="49"/>
      <c r="AP19" s="24" t="e">
        <f>W19-'[1]Activos adjudicados1'!W19</f>
        <v>#REF!</v>
      </c>
      <c r="AQ19" s="49"/>
      <c r="AR19" s="24" t="e">
        <f>Y19-'[1]Activos adjudicados1'!Y19</f>
        <v>#REF!</v>
      </c>
      <c r="AS19" s="49"/>
      <c r="AT19" s="24" t="e">
        <f>AA19-'[1]Activos adjudicados1'!AA19</f>
        <v>#REF!</v>
      </c>
      <c r="AU19" s="49"/>
      <c r="AV19" s="24" t="e">
        <f>AC19-'[1]Activos adjudicados1'!AC19</f>
        <v>#REF!</v>
      </c>
      <c r="AW19" s="49"/>
      <c r="AX19" s="24" t="e">
        <f>AE19-'[1]Activos adjudicados1'!AE19</f>
        <v>#REF!</v>
      </c>
      <c r="AY19" s="49"/>
      <c r="AZ19" s="24" t="e">
        <f>AG19-'[1]Activos adjudicados1'!AG19</f>
        <v>#REF!</v>
      </c>
      <c r="BA19" s="49"/>
      <c r="BB19" s="24" t="e">
        <f>AI19-'[1]Activos adjudicados1'!AI19</f>
        <v>#REF!</v>
      </c>
      <c r="BC19" s="49"/>
      <c r="BD19" s="24" t="e">
        <f>E19-'[1]Activos adjudicados1'!E19</f>
        <v>#N/A</v>
      </c>
      <c r="BF19" s="24" t="e">
        <f>G19-'[1]Activos adjudicados1'!G19</f>
        <v>#N/A</v>
      </c>
      <c r="BH19" s="24" t="e">
        <f>I19-'[1]Activos adjudicados1'!I19</f>
        <v>#N/A</v>
      </c>
      <c r="BJ19" s="24" t="e">
        <f>K19-'[1]Activos adjudicados1'!K19</f>
        <v>#N/A</v>
      </c>
      <c r="BL19" s="24" t="e">
        <f>N19-'[1]Activos adjudicados1'!N19</f>
        <v>#N/A</v>
      </c>
    </row>
    <row r="20" spans="1:64" s="57" customFormat="1" ht="15" customHeight="1">
      <c r="A20" s="95" t="s">
        <v>160</v>
      </c>
      <c r="B20" s="69"/>
      <c r="C20" s="58" t="s">
        <v>144</v>
      </c>
      <c r="D20" s="59"/>
      <c r="E20" s="11" t="e">
        <v>#N/A</v>
      </c>
      <c r="F20" s="59"/>
      <c r="G20" s="11" t="e">
        <v>#N/A</v>
      </c>
      <c r="H20" s="59"/>
      <c r="I20" s="11" t="e">
        <v>#N/A</v>
      </c>
      <c r="J20" s="59"/>
      <c r="K20" s="11" t="e">
        <f t="shared" si="6"/>
        <v>#N/A</v>
      </c>
      <c r="L20" s="12" t="e">
        <f t="shared" si="7"/>
        <v>#N/A</v>
      </c>
      <c r="M20" s="59"/>
      <c r="N20" s="11" t="e">
        <f t="shared" si="8"/>
        <v>#N/A</v>
      </c>
      <c r="O20" s="12" t="e">
        <f t="shared" si="9"/>
        <v>#N/A</v>
      </c>
      <c r="S20" s="11" t="e">
        <f>HLOOKUP(S$1,'[1]Activos adjudicados1'!$S:$AI,ROWS(S$1:S20),FALSE)</f>
        <v>#REF!</v>
      </c>
      <c r="U20" s="11" t="e">
        <f>HLOOKUP(U$1,'[1]Activos adjudicados1'!$S:$AI,ROWS(U$1:U20),FALSE)</f>
        <v>#REF!</v>
      </c>
      <c r="W20" s="11" t="e">
        <f>HLOOKUP(W$1,'[1]Activos adjudicados1'!$S:$AI,ROWS(W$1:W20),FALSE)</f>
        <v>#REF!</v>
      </c>
      <c r="Y20" s="11" t="e">
        <f>HLOOKUP(Y$1,'[1]Activos adjudicados1'!$S:$AI,ROWS(Y$1:Y20),FALSE)</f>
        <v>#REF!</v>
      </c>
      <c r="AA20" s="11" t="e">
        <f>HLOOKUP(AA$1,'[1]Activos adjudicados1'!$S:$AI,ROWS(AA$1:AA20),FALSE)</f>
        <v>#REF!</v>
      </c>
      <c r="AC20" s="11" t="e">
        <f>HLOOKUP(AC$1,'[1]Activos adjudicados1'!$S:$AI,ROWS(AC$1:AC20),FALSE)</f>
        <v>#REF!</v>
      </c>
      <c r="AE20" s="11" t="e">
        <f>HLOOKUP(AE$1,'[1]Activos adjudicados1'!$S:$AI,ROWS(AE$1:AE20),FALSE)</f>
        <v>#REF!</v>
      </c>
      <c r="AG20" s="11" t="e">
        <f>HLOOKUP(AG$1,'[1]Activos adjudicados1'!$S:$AI,ROWS(AG$1:AG20),FALSE)</f>
        <v>#REF!</v>
      </c>
      <c r="AI20" s="11" t="e">
        <f>HLOOKUP(AI$1,'[1]Activos adjudicados1'!$S:$AI,ROWS(AI$1:AI20),FALSE)</f>
        <v>#REF!</v>
      </c>
      <c r="AL20" s="24" t="e">
        <f>S20-'[1]Activos adjudicados1'!S20</f>
        <v>#REF!</v>
      </c>
      <c r="AM20" s="24"/>
      <c r="AN20" s="24" t="e">
        <f>U20-'[1]Activos adjudicados1'!U20</f>
        <v>#REF!</v>
      </c>
      <c r="AO20" s="49"/>
      <c r="AP20" s="24" t="e">
        <f>W20-'[1]Activos adjudicados1'!W20</f>
        <v>#REF!</v>
      </c>
      <c r="AQ20" s="49"/>
      <c r="AR20" s="24" t="e">
        <f>Y20-'[1]Activos adjudicados1'!Y20</f>
        <v>#REF!</v>
      </c>
      <c r="AS20" s="49"/>
      <c r="AT20" s="24" t="e">
        <f>AA20-'[1]Activos adjudicados1'!AA20</f>
        <v>#REF!</v>
      </c>
      <c r="AU20" s="49"/>
      <c r="AV20" s="24" t="e">
        <f>AC20-'[1]Activos adjudicados1'!AC20</f>
        <v>#REF!</v>
      </c>
      <c r="AW20" s="49"/>
      <c r="AX20" s="24" t="e">
        <f>AE20-'[1]Activos adjudicados1'!AE20</f>
        <v>#REF!</v>
      </c>
      <c r="AY20" s="49"/>
      <c r="AZ20" s="24" t="e">
        <f>AG20-'[1]Activos adjudicados1'!AG20</f>
        <v>#REF!</v>
      </c>
      <c r="BA20" s="49"/>
      <c r="BB20" s="24" t="e">
        <f>AI20-'[1]Activos adjudicados1'!AI20</f>
        <v>#REF!</v>
      </c>
      <c r="BC20" s="49"/>
      <c r="BD20" s="24" t="e">
        <f>E20-'[1]Activos adjudicados1'!E20</f>
        <v>#N/A</v>
      </c>
      <c r="BF20" s="24" t="e">
        <f>G20-'[1]Activos adjudicados1'!G20</f>
        <v>#N/A</v>
      </c>
      <c r="BH20" s="24" t="e">
        <f>I20-'[1]Activos adjudicados1'!I20</f>
        <v>#N/A</v>
      </c>
      <c r="BJ20" s="24" t="e">
        <f>K20-'[1]Activos adjudicados1'!K20</f>
        <v>#N/A</v>
      </c>
      <c r="BL20" s="24" t="e">
        <f>N20-'[1]Activos adjudicados1'!N20</f>
        <v>#N/A</v>
      </c>
    </row>
    <row r="21" spans="1:64" s="57" customFormat="1" ht="15" customHeight="1">
      <c r="A21" s="69" t="s">
        <v>163</v>
      </c>
      <c r="B21" s="69"/>
      <c r="C21" s="60" t="s">
        <v>145</v>
      </c>
      <c r="D21" s="59"/>
      <c r="E21" s="7" t="e">
        <v>#N/A</v>
      </c>
      <c r="F21" s="59"/>
      <c r="G21" s="7" t="e">
        <v>#N/A</v>
      </c>
      <c r="H21" s="59"/>
      <c r="I21" s="7" t="e">
        <v>#N/A</v>
      </c>
      <c r="J21" s="59"/>
      <c r="K21" s="7" t="e">
        <f t="shared" si="6"/>
        <v>#N/A</v>
      </c>
      <c r="L21" s="8" t="e">
        <f t="shared" si="7"/>
        <v>#N/A</v>
      </c>
      <c r="M21" s="59"/>
      <c r="N21" s="7" t="e">
        <f t="shared" si="8"/>
        <v>#N/A</v>
      </c>
      <c r="O21" s="8" t="e">
        <f t="shared" si="9"/>
        <v>#N/A</v>
      </c>
      <c r="S21" s="7" t="e">
        <f>HLOOKUP(S$1,'[1]Activos adjudicados1'!$S:$AI,ROWS(S$1:S21),FALSE)</f>
        <v>#REF!</v>
      </c>
      <c r="U21" s="7" t="e">
        <f>HLOOKUP(U$1,'[1]Activos adjudicados1'!$S:$AI,ROWS(U$1:U21),FALSE)</f>
        <v>#REF!</v>
      </c>
      <c r="W21" s="7" t="e">
        <f>HLOOKUP(W$1,'[1]Activos adjudicados1'!$S:$AI,ROWS(W$1:W21),FALSE)</f>
        <v>#REF!</v>
      </c>
      <c r="Y21" s="7" t="e">
        <f>HLOOKUP(Y$1,'[1]Activos adjudicados1'!$S:$AI,ROWS(Y$1:Y21),FALSE)</f>
        <v>#REF!</v>
      </c>
      <c r="AA21" s="7" t="e">
        <f>HLOOKUP(AA$1,'[1]Activos adjudicados1'!$S:$AI,ROWS(AA$1:AA21),FALSE)</f>
        <v>#REF!</v>
      </c>
      <c r="AC21" s="7" t="e">
        <f>HLOOKUP(AC$1,'[1]Activos adjudicados1'!$S:$AI,ROWS(AC$1:AC21),FALSE)</f>
        <v>#REF!</v>
      </c>
      <c r="AE21" s="7" t="e">
        <f>HLOOKUP(AE$1,'[1]Activos adjudicados1'!$S:$AI,ROWS(AE$1:AE21),FALSE)</f>
        <v>#REF!</v>
      </c>
      <c r="AG21" s="7" t="e">
        <f>HLOOKUP(AG$1,'[1]Activos adjudicados1'!$S:$AI,ROWS(AG$1:AG21),FALSE)</f>
        <v>#REF!</v>
      </c>
      <c r="AI21" s="7" t="e">
        <f>HLOOKUP(AI$1,'[1]Activos adjudicados1'!$S:$AI,ROWS(AI$1:AI21),FALSE)</f>
        <v>#REF!</v>
      </c>
      <c r="AL21" s="24" t="e">
        <f>S21-'[1]Activos adjudicados1'!S21</f>
        <v>#REF!</v>
      </c>
      <c r="AM21" s="24"/>
      <c r="AN21" s="24" t="e">
        <f>U21-'[1]Activos adjudicados1'!U21</f>
        <v>#REF!</v>
      </c>
      <c r="AO21" s="49"/>
      <c r="AP21" s="24" t="e">
        <f>W21-'[1]Activos adjudicados1'!W21</f>
        <v>#REF!</v>
      </c>
      <c r="AQ21" s="49"/>
      <c r="AR21" s="24" t="e">
        <f>Y21-'[1]Activos adjudicados1'!Y21</f>
        <v>#REF!</v>
      </c>
      <c r="AS21" s="49"/>
      <c r="AT21" s="24" t="e">
        <f>AA21-'[1]Activos adjudicados1'!AA21</f>
        <v>#REF!</v>
      </c>
      <c r="AU21" s="49"/>
      <c r="AV21" s="24" t="e">
        <f>AC21-'[1]Activos adjudicados1'!AC21</f>
        <v>#REF!</v>
      </c>
      <c r="AW21" s="49"/>
      <c r="AX21" s="24" t="e">
        <f>AE21-'[1]Activos adjudicados1'!AE21</f>
        <v>#REF!</v>
      </c>
      <c r="AY21" s="49"/>
      <c r="AZ21" s="24" t="e">
        <f>AG21-'[1]Activos adjudicados1'!AG21</f>
        <v>#REF!</v>
      </c>
      <c r="BA21" s="49"/>
      <c r="BB21" s="24" t="e">
        <f>AI21-'[1]Activos adjudicados1'!AI21</f>
        <v>#REF!</v>
      </c>
      <c r="BC21" s="49"/>
      <c r="BD21" s="24" t="e">
        <f>E21-'[1]Activos adjudicados1'!E21</f>
        <v>#N/A</v>
      </c>
      <c r="BF21" s="24" t="e">
        <f>G21-'[1]Activos adjudicados1'!G21</f>
        <v>#N/A</v>
      </c>
      <c r="BH21" s="24" t="e">
        <f>I21-'[1]Activos adjudicados1'!I21</f>
        <v>#N/A</v>
      </c>
      <c r="BJ21" s="24" t="e">
        <f>K21-'[1]Activos adjudicados1'!K21</f>
        <v>#N/A</v>
      </c>
      <c r="BL21" s="24" t="e">
        <f>N21-'[1]Activos adjudicados1'!N21</f>
        <v>#N/A</v>
      </c>
    </row>
    <row r="22" spans="1:64" s="57" customFormat="1" ht="15" customHeight="1">
      <c r="A22" s="95" t="s">
        <v>161</v>
      </c>
      <c r="B22" s="69"/>
      <c r="C22" s="60" t="s">
        <v>146</v>
      </c>
      <c r="D22" s="59"/>
      <c r="E22" s="7" t="e">
        <v>#N/A</v>
      </c>
      <c r="F22" s="59"/>
      <c r="G22" s="7" t="e">
        <v>#N/A</v>
      </c>
      <c r="H22" s="59"/>
      <c r="I22" s="7" t="e">
        <v>#N/A</v>
      </c>
      <c r="J22" s="59"/>
      <c r="K22" s="7" t="e">
        <f t="shared" si="6"/>
        <v>#N/A</v>
      </c>
      <c r="L22" s="8" t="e">
        <f t="shared" si="7"/>
        <v>#N/A</v>
      </c>
      <c r="M22" s="59"/>
      <c r="N22" s="7" t="e">
        <f t="shared" si="8"/>
        <v>#N/A</v>
      </c>
      <c r="O22" s="8" t="e">
        <f t="shared" si="9"/>
        <v>#N/A</v>
      </c>
      <c r="S22" s="7" t="e">
        <f>HLOOKUP(S$1,'[1]Activos adjudicados1'!$S:$AI,ROWS(S$1:S22),FALSE)</f>
        <v>#REF!</v>
      </c>
      <c r="U22" s="7" t="e">
        <f>HLOOKUP(U$1,'[1]Activos adjudicados1'!$S:$AI,ROWS(U$1:U22),FALSE)</f>
        <v>#REF!</v>
      </c>
      <c r="W22" s="7" t="e">
        <f>HLOOKUP(W$1,'[1]Activos adjudicados1'!$S:$AI,ROWS(W$1:W22),FALSE)</f>
        <v>#REF!</v>
      </c>
      <c r="Y22" s="7" t="e">
        <f>HLOOKUP(Y$1,'[1]Activos adjudicados1'!$S:$AI,ROWS(Y$1:Y22),FALSE)</f>
        <v>#REF!</v>
      </c>
      <c r="AA22" s="7" t="e">
        <f>HLOOKUP(AA$1,'[1]Activos adjudicados1'!$S:$AI,ROWS(AA$1:AA22),FALSE)</f>
        <v>#REF!</v>
      </c>
      <c r="AC22" s="7" t="e">
        <f>HLOOKUP(AC$1,'[1]Activos adjudicados1'!$S:$AI,ROWS(AC$1:AC22),FALSE)</f>
        <v>#REF!</v>
      </c>
      <c r="AE22" s="7" t="e">
        <f>HLOOKUP(AE$1,'[1]Activos adjudicados1'!$S:$AI,ROWS(AE$1:AE22),FALSE)</f>
        <v>#REF!</v>
      </c>
      <c r="AG22" s="7" t="e">
        <f>HLOOKUP(AG$1,'[1]Activos adjudicados1'!$S:$AI,ROWS(AG$1:AG22),FALSE)</f>
        <v>#REF!</v>
      </c>
      <c r="AI22" s="7" t="e">
        <f>HLOOKUP(AI$1,'[1]Activos adjudicados1'!$S:$AI,ROWS(AI$1:AI22),FALSE)</f>
        <v>#REF!</v>
      </c>
      <c r="AL22" s="24" t="e">
        <f>S22-'[1]Activos adjudicados1'!S22</f>
        <v>#REF!</v>
      </c>
      <c r="AM22" s="24"/>
      <c r="AN22" s="24" t="e">
        <f>U22-'[1]Activos adjudicados1'!U22</f>
        <v>#REF!</v>
      </c>
      <c r="AO22" s="49"/>
      <c r="AP22" s="24" t="e">
        <f>W22-'[1]Activos adjudicados1'!W22</f>
        <v>#REF!</v>
      </c>
      <c r="AQ22" s="49"/>
      <c r="AR22" s="24" t="e">
        <f>Y22-'[1]Activos adjudicados1'!Y22</f>
        <v>#REF!</v>
      </c>
      <c r="AS22" s="49"/>
      <c r="AT22" s="24" t="e">
        <f>AA22-'[1]Activos adjudicados1'!AA22</f>
        <v>#REF!</v>
      </c>
      <c r="AU22" s="49"/>
      <c r="AV22" s="24" t="e">
        <f>AC22-'[1]Activos adjudicados1'!AC22</f>
        <v>#REF!</v>
      </c>
      <c r="AW22" s="49"/>
      <c r="AX22" s="24" t="e">
        <f>AE22-'[1]Activos adjudicados1'!AE22</f>
        <v>#REF!</v>
      </c>
      <c r="AY22" s="49"/>
      <c r="AZ22" s="24" t="e">
        <f>AG22-'[1]Activos adjudicados1'!AG22</f>
        <v>#REF!</v>
      </c>
      <c r="BA22" s="49"/>
      <c r="BB22" s="24" t="e">
        <f>AI22-'[1]Activos adjudicados1'!AI22</f>
        <v>#REF!</v>
      </c>
      <c r="BC22" s="49"/>
      <c r="BD22" s="24" t="e">
        <f>E22-'[1]Activos adjudicados1'!E22</f>
        <v>#N/A</v>
      </c>
      <c r="BF22" s="24" t="e">
        <f>G22-'[1]Activos adjudicados1'!G22</f>
        <v>#N/A</v>
      </c>
      <c r="BH22" s="24" t="e">
        <f>I22-'[1]Activos adjudicados1'!I22</f>
        <v>#N/A</v>
      </c>
      <c r="BJ22" s="24" t="e">
        <f>K22-'[1]Activos adjudicados1'!K22</f>
        <v>#N/A</v>
      </c>
      <c r="BL22" s="24" t="e">
        <f>N22-'[1]Activos adjudicados1'!N22</f>
        <v>#N/A</v>
      </c>
    </row>
    <row r="23" spans="1:64" s="57" customFormat="1" ht="15" customHeight="1">
      <c r="A23" s="69" t="s">
        <v>162</v>
      </c>
      <c r="B23" s="69"/>
      <c r="C23" s="60" t="s">
        <v>147</v>
      </c>
      <c r="D23" s="59"/>
      <c r="E23" s="7" t="e">
        <v>#N/A</v>
      </c>
      <c r="F23" s="59"/>
      <c r="G23" s="7" t="e">
        <v>#N/A</v>
      </c>
      <c r="H23" s="59"/>
      <c r="I23" s="7" t="e">
        <v>#N/A</v>
      </c>
      <c r="J23" s="59"/>
      <c r="K23" s="7" t="e">
        <f t="shared" si="6"/>
        <v>#N/A</v>
      </c>
      <c r="L23" s="8" t="e">
        <f t="shared" si="7"/>
        <v>#N/A</v>
      </c>
      <c r="M23" s="59"/>
      <c r="N23" s="7" t="e">
        <f t="shared" si="8"/>
        <v>#N/A</v>
      </c>
      <c r="O23" s="8" t="e">
        <f t="shared" si="9"/>
        <v>#N/A</v>
      </c>
      <c r="S23" s="7" t="e">
        <f>HLOOKUP(S$1,'[1]Activos adjudicados1'!$S:$AI,ROWS(S$1:S23),FALSE)</f>
        <v>#REF!</v>
      </c>
      <c r="U23" s="7" t="e">
        <f>HLOOKUP(U$1,'[1]Activos adjudicados1'!$S:$AI,ROWS(U$1:U23),FALSE)</f>
        <v>#REF!</v>
      </c>
      <c r="W23" s="7" t="e">
        <f>HLOOKUP(W$1,'[1]Activos adjudicados1'!$S:$AI,ROWS(W$1:W23),FALSE)</f>
        <v>#REF!</v>
      </c>
      <c r="Y23" s="7" t="e">
        <f>HLOOKUP(Y$1,'[1]Activos adjudicados1'!$S:$AI,ROWS(Y$1:Y23),FALSE)</f>
        <v>#REF!</v>
      </c>
      <c r="AA23" s="7" t="e">
        <f>HLOOKUP(AA$1,'[1]Activos adjudicados1'!$S:$AI,ROWS(AA$1:AA23),FALSE)</f>
        <v>#REF!</v>
      </c>
      <c r="AC23" s="7" t="e">
        <f>HLOOKUP(AC$1,'[1]Activos adjudicados1'!$S:$AI,ROWS(AC$1:AC23),FALSE)</f>
        <v>#REF!</v>
      </c>
      <c r="AE23" s="7" t="e">
        <f>HLOOKUP(AE$1,'[1]Activos adjudicados1'!$S:$AI,ROWS(AE$1:AE23),FALSE)</f>
        <v>#REF!</v>
      </c>
      <c r="AG23" s="7" t="e">
        <f>HLOOKUP(AG$1,'[1]Activos adjudicados1'!$S:$AI,ROWS(AG$1:AG23),FALSE)</f>
        <v>#REF!</v>
      </c>
      <c r="AI23" s="7" t="e">
        <f>HLOOKUP(AI$1,'[1]Activos adjudicados1'!$S:$AI,ROWS(AI$1:AI23),FALSE)</f>
        <v>#REF!</v>
      </c>
      <c r="AL23" s="24" t="e">
        <f>S23-'[1]Activos adjudicados1'!S23</f>
        <v>#REF!</v>
      </c>
      <c r="AM23" s="24"/>
      <c r="AN23" s="24" t="e">
        <f>U23-'[1]Activos adjudicados1'!U23</f>
        <v>#REF!</v>
      </c>
      <c r="AO23" s="49"/>
      <c r="AP23" s="24" t="e">
        <f>W23-'[1]Activos adjudicados1'!W23</f>
        <v>#REF!</v>
      </c>
      <c r="AQ23" s="49"/>
      <c r="AR23" s="24" t="e">
        <f>Y23-'[1]Activos adjudicados1'!Y23</f>
        <v>#REF!</v>
      </c>
      <c r="AS23" s="49"/>
      <c r="AT23" s="24" t="e">
        <f>AA23-'[1]Activos adjudicados1'!AA23</f>
        <v>#REF!</v>
      </c>
      <c r="AU23" s="49"/>
      <c r="AV23" s="24" t="e">
        <f>AC23-'[1]Activos adjudicados1'!AC23</f>
        <v>#REF!</v>
      </c>
      <c r="AW23" s="49"/>
      <c r="AX23" s="24" t="e">
        <f>AE23-'[1]Activos adjudicados1'!AE23</f>
        <v>#REF!</v>
      </c>
      <c r="AY23" s="49"/>
      <c r="AZ23" s="24" t="e">
        <f>AG23-'[1]Activos adjudicados1'!AG23</f>
        <v>#REF!</v>
      </c>
      <c r="BA23" s="49"/>
      <c r="BB23" s="24" t="e">
        <f>AI23-'[1]Activos adjudicados1'!AI23</f>
        <v>#REF!</v>
      </c>
      <c r="BC23" s="49"/>
      <c r="BD23" s="24" t="e">
        <f>E23-'[1]Activos adjudicados1'!E23</f>
        <v>#N/A</v>
      </c>
      <c r="BF23" s="24" t="e">
        <f>G23-'[1]Activos adjudicados1'!G23</f>
        <v>#N/A</v>
      </c>
      <c r="BH23" s="24" t="e">
        <f>I23-'[1]Activos adjudicados1'!I23</f>
        <v>#N/A</v>
      </c>
      <c r="BJ23" s="24" t="e">
        <f>K23-'[1]Activos adjudicados1'!K23</f>
        <v>#N/A</v>
      </c>
      <c r="BL23" s="24" t="e">
        <f>N23-'[1]Activos adjudicados1'!N23</f>
        <v>#N/A</v>
      </c>
    </row>
    <row r="24" spans="1:64" s="57" customFormat="1" ht="15" customHeight="1">
      <c r="A24" s="69" t="s">
        <v>164</v>
      </c>
      <c r="B24" s="69"/>
      <c r="C24" s="58" t="s">
        <v>159</v>
      </c>
      <c r="D24" s="59"/>
      <c r="E24" s="11" t="e">
        <v>#N/A</v>
      </c>
      <c r="F24" s="59"/>
      <c r="G24" s="11" t="e">
        <v>#N/A</v>
      </c>
      <c r="H24" s="59"/>
      <c r="I24" s="11" t="e">
        <v>#N/A</v>
      </c>
      <c r="J24" s="59"/>
      <c r="K24" s="11" t="e">
        <f t="shared" si="6"/>
        <v>#N/A</v>
      </c>
      <c r="L24" s="12" t="e">
        <f t="shared" si="7"/>
        <v>#N/A</v>
      </c>
      <c r="M24" s="59"/>
      <c r="N24" s="11" t="e">
        <f t="shared" si="8"/>
        <v>#N/A</v>
      </c>
      <c r="O24" s="12" t="e">
        <f t="shared" si="9"/>
        <v>#N/A</v>
      </c>
      <c r="S24" s="11" t="e">
        <f>HLOOKUP(S$1,'[1]Activos adjudicados1'!$S:$AI,ROWS(S$1:S24),FALSE)</f>
        <v>#REF!</v>
      </c>
      <c r="U24" s="11" t="e">
        <f>HLOOKUP(U$1,'[1]Activos adjudicados1'!$S:$AI,ROWS(U$1:U24),FALSE)</f>
        <v>#REF!</v>
      </c>
      <c r="W24" s="11" t="e">
        <f>HLOOKUP(W$1,'[1]Activos adjudicados1'!$S:$AI,ROWS(W$1:W24),FALSE)</f>
        <v>#REF!</v>
      </c>
      <c r="Y24" s="11" t="e">
        <f>HLOOKUP(Y$1,'[1]Activos adjudicados1'!$S:$AI,ROWS(Y$1:Y24),FALSE)</f>
        <v>#REF!</v>
      </c>
      <c r="AA24" s="11" t="e">
        <f>HLOOKUP(AA$1,'[1]Activos adjudicados1'!$S:$AI,ROWS(AA$1:AA24),FALSE)</f>
        <v>#REF!</v>
      </c>
      <c r="AC24" s="11" t="e">
        <f>HLOOKUP(AC$1,'[1]Activos adjudicados1'!$S:$AI,ROWS(AC$1:AC24),FALSE)</f>
        <v>#REF!</v>
      </c>
      <c r="AE24" s="11" t="e">
        <f>HLOOKUP(AE$1,'[1]Activos adjudicados1'!$S:$AI,ROWS(AE$1:AE24),FALSE)</f>
        <v>#REF!</v>
      </c>
      <c r="AG24" s="11" t="e">
        <f>HLOOKUP(AG$1,'[1]Activos adjudicados1'!$S:$AI,ROWS(AG$1:AG24),FALSE)</f>
        <v>#REF!</v>
      </c>
      <c r="AI24" s="11" t="e">
        <f>HLOOKUP(AI$1,'[1]Activos adjudicados1'!$S:$AI,ROWS(AI$1:AI24),FALSE)</f>
        <v>#REF!</v>
      </c>
      <c r="AL24" s="24" t="e">
        <f>S24-'[1]Activos adjudicados1'!S24</f>
        <v>#REF!</v>
      </c>
      <c r="AM24" s="24"/>
      <c r="AN24" s="24" t="e">
        <f>U24-'[1]Activos adjudicados1'!U24</f>
        <v>#REF!</v>
      </c>
      <c r="AO24" s="49"/>
      <c r="AP24" s="24" t="e">
        <f>W24-'[1]Activos adjudicados1'!W24</f>
        <v>#REF!</v>
      </c>
      <c r="AQ24" s="49"/>
      <c r="AR24" s="24" t="e">
        <f>Y24-'[1]Activos adjudicados1'!Y24</f>
        <v>#REF!</v>
      </c>
      <c r="AS24" s="49"/>
      <c r="AT24" s="24" t="e">
        <f>AA24-'[1]Activos adjudicados1'!AA24</f>
        <v>#REF!</v>
      </c>
      <c r="AU24" s="49"/>
      <c r="AV24" s="24" t="e">
        <f>AC24-'[1]Activos adjudicados1'!AC24</f>
        <v>#REF!</v>
      </c>
      <c r="AW24" s="49"/>
      <c r="AX24" s="24" t="e">
        <f>AE24-'[1]Activos adjudicados1'!AE24</f>
        <v>#REF!</v>
      </c>
      <c r="AY24" s="49"/>
      <c r="AZ24" s="24" t="e">
        <f>AG24-'[1]Activos adjudicados1'!AG24</f>
        <v>#REF!</v>
      </c>
      <c r="BA24" s="49"/>
      <c r="BB24" s="24" t="e">
        <f>AI24-'[1]Activos adjudicados1'!AI24</f>
        <v>#REF!</v>
      </c>
      <c r="BC24" s="49"/>
      <c r="BD24" s="24" t="e">
        <f>E24-'[1]Activos adjudicados1'!E24</f>
        <v>#N/A</v>
      </c>
      <c r="BF24" s="24" t="e">
        <f>G24-'[1]Activos adjudicados1'!G24</f>
        <v>#N/A</v>
      </c>
      <c r="BH24" s="24" t="e">
        <f>I24-'[1]Activos adjudicados1'!I24</f>
        <v>#N/A</v>
      </c>
      <c r="BJ24" s="24" t="e">
        <f>K24-'[1]Activos adjudicados1'!K24</f>
        <v>#N/A</v>
      </c>
      <c r="BL24" s="24" t="e">
        <f>N24-'[1]Activos adjudicados1'!N24</f>
        <v>#N/A</v>
      </c>
    </row>
    <row r="25" spans="1:64" s="57" customFormat="1" ht="15" customHeight="1">
      <c r="A25" s="95" t="s">
        <v>165</v>
      </c>
      <c r="B25" s="69"/>
      <c r="C25" s="58" t="s">
        <v>148</v>
      </c>
      <c r="D25" s="59"/>
      <c r="E25" s="11" t="e">
        <v>#N/A</v>
      </c>
      <c r="F25" s="59"/>
      <c r="G25" s="11" t="e">
        <v>#N/A</v>
      </c>
      <c r="H25" s="59"/>
      <c r="I25" s="11" t="e">
        <v>#N/A</v>
      </c>
      <c r="J25" s="59"/>
      <c r="K25" s="11" t="e">
        <f t="shared" si="6"/>
        <v>#N/A</v>
      </c>
      <c r="L25" s="12" t="e">
        <f t="shared" si="7"/>
        <v>#N/A</v>
      </c>
      <c r="M25" s="59"/>
      <c r="N25" s="11" t="e">
        <f t="shared" si="8"/>
        <v>#N/A</v>
      </c>
      <c r="O25" s="12" t="e">
        <f t="shared" si="9"/>
        <v>#N/A</v>
      </c>
      <c r="S25" s="11" t="e">
        <f>HLOOKUP(S$1,'[1]Activos adjudicados1'!$S:$AI,ROWS(S$1:S25),FALSE)</f>
        <v>#REF!</v>
      </c>
      <c r="U25" s="11" t="e">
        <f>HLOOKUP(U$1,'[1]Activos adjudicados1'!$S:$AI,ROWS(U$1:U25),FALSE)</f>
        <v>#REF!</v>
      </c>
      <c r="W25" s="11" t="e">
        <f>HLOOKUP(W$1,'[1]Activos adjudicados1'!$S:$AI,ROWS(W$1:W25),FALSE)</f>
        <v>#REF!</v>
      </c>
      <c r="Y25" s="11" t="e">
        <f>HLOOKUP(Y$1,'[1]Activos adjudicados1'!$S:$AI,ROWS(Y$1:Y25),FALSE)</f>
        <v>#REF!</v>
      </c>
      <c r="AA25" s="11" t="e">
        <f>HLOOKUP(AA$1,'[1]Activos adjudicados1'!$S:$AI,ROWS(AA$1:AA25),FALSE)</f>
        <v>#REF!</v>
      </c>
      <c r="AC25" s="11" t="e">
        <f>HLOOKUP(AC$1,'[1]Activos adjudicados1'!$S:$AI,ROWS(AC$1:AC25),FALSE)</f>
        <v>#REF!</v>
      </c>
      <c r="AE25" s="11" t="e">
        <f>HLOOKUP(AE$1,'[1]Activos adjudicados1'!$S:$AI,ROWS(AE$1:AE25),FALSE)</f>
        <v>#REF!</v>
      </c>
      <c r="AG25" s="11" t="e">
        <f>HLOOKUP(AG$1,'[1]Activos adjudicados1'!$S:$AI,ROWS(AG$1:AG25),FALSE)</f>
        <v>#REF!</v>
      </c>
      <c r="AI25" s="11" t="e">
        <f>HLOOKUP(AI$1,'[1]Activos adjudicados1'!$S:$AI,ROWS(AI$1:AI25),FALSE)</f>
        <v>#REF!</v>
      </c>
      <c r="AL25" s="24" t="e">
        <f>S25-'[1]Activos adjudicados1'!S25</f>
        <v>#REF!</v>
      </c>
      <c r="AM25" s="24"/>
      <c r="AN25" s="24" t="e">
        <f>U25-'[1]Activos adjudicados1'!U25</f>
        <v>#REF!</v>
      </c>
      <c r="AO25" s="49"/>
      <c r="AP25" s="24" t="e">
        <f>W25-'[1]Activos adjudicados1'!W25</f>
        <v>#REF!</v>
      </c>
      <c r="AQ25" s="49"/>
      <c r="AR25" s="24" t="e">
        <f>Y25-'[1]Activos adjudicados1'!Y25</f>
        <v>#REF!</v>
      </c>
      <c r="AS25" s="49"/>
      <c r="AT25" s="24" t="e">
        <f>AA25-'[1]Activos adjudicados1'!AA25</f>
        <v>#REF!</v>
      </c>
      <c r="AU25" s="49"/>
      <c r="AV25" s="24" t="e">
        <f>AC25-'[1]Activos adjudicados1'!AC25</f>
        <v>#REF!</v>
      </c>
      <c r="AW25" s="49"/>
      <c r="AX25" s="24" t="e">
        <f>AE25-'[1]Activos adjudicados1'!AE25</f>
        <v>#REF!</v>
      </c>
      <c r="AY25" s="49"/>
      <c r="AZ25" s="24" t="e">
        <f>AG25-'[1]Activos adjudicados1'!AG25</f>
        <v>#REF!</v>
      </c>
      <c r="BA25" s="49"/>
      <c r="BB25" s="24" t="e">
        <f>AI25-'[1]Activos adjudicados1'!AI25</f>
        <v>#REF!</v>
      </c>
      <c r="BC25" s="49"/>
      <c r="BD25" s="24" t="e">
        <f>E25-'[1]Activos adjudicados1'!E25</f>
        <v>#N/A</v>
      </c>
      <c r="BF25" s="24" t="e">
        <f>G25-'[1]Activos adjudicados1'!G25</f>
        <v>#N/A</v>
      </c>
      <c r="BH25" s="24" t="e">
        <f>I25-'[1]Activos adjudicados1'!I25</f>
        <v>#N/A</v>
      </c>
      <c r="BJ25" s="24" t="e">
        <f>K25-'[1]Activos adjudicados1'!K25</f>
        <v>#N/A</v>
      </c>
      <c r="BL25" s="24" t="e">
        <f>N25-'[1]Activos adjudicados1'!N25</f>
        <v>#N/A</v>
      </c>
    </row>
    <row r="26" spans="1:64" s="57" customFormat="1" ht="26.1" hidden="1" customHeight="1">
      <c r="A26" s="108" t="s">
        <v>173</v>
      </c>
      <c r="B26" s="69"/>
      <c r="C26" s="78" t="s">
        <v>171</v>
      </c>
      <c r="D26" s="59"/>
      <c r="E26" s="79" t="e">
        <v>#N/A</v>
      </c>
      <c r="F26" s="80"/>
      <c r="G26" s="79" t="e">
        <v>#N/A</v>
      </c>
      <c r="H26" s="80"/>
      <c r="I26" s="79" t="e">
        <v>#N/A</v>
      </c>
      <c r="J26" s="80"/>
      <c r="K26" s="79" t="e">
        <f t="shared" si="6"/>
        <v>#N/A</v>
      </c>
      <c r="L26" s="81" t="e">
        <f t="shared" si="7"/>
        <v>#N/A</v>
      </c>
      <c r="M26" s="80"/>
      <c r="N26" s="79" t="e">
        <f t="shared" si="8"/>
        <v>#N/A</v>
      </c>
      <c r="O26" s="81" t="e">
        <f t="shared" si="9"/>
        <v>#N/A</v>
      </c>
      <c r="S26" s="79" t="e">
        <f>HLOOKUP(S$1,'[1]Activos adjudicados1'!$S:$AI,ROWS(S$1:S26),FALSE)</f>
        <v>#REF!</v>
      </c>
      <c r="U26" s="79" t="e">
        <f>HLOOKUP(U$1,'[1]Activos adjudicados1'!$S:$AI,ROWS(U$1:U26),FALSE)</f>
        <v>#REF!</v>
      </c>
      <c r="W26" s="79" t="e">
        <f>HLOOKUP(W$1,'[1]Activos adjudicados1'!$S:$AI,ROWS(W$1:W26),FALSE)</f>
        <v>#REF!</v>
      </c>
      <c r="Y26" s="79" t="e">
        <f>HLOOKUP(Y$1,'[1]Activos adjudicados1'!$S:$AI,ROWS(Y$1:Y26),FALSE)</f>
        <v>#REF!</v>
      </c>
      <c r="AA26" s="79" t="e">
        <f>HLOOKUP(AA$1,'[1]Activos adjudicados1'!$S:$AI,ROWS(AA$1:AA26),FALSE)</f>
        <v>#REF!</v>
      </c>
      <c r="AC26" s="79" t="e">
        <f>HLOOKUP(AC$1,'[1]Activos adjudicados1'!$S:$AI,ROWS(AC$1:AC26),FALSE)</f>
        <v>#REF!</v>
      </c>
      <c r="AE26" s="79" t="e">
        <f>HLOOKUP(AE$1,'[1]Activos adjudicados1'!$S:$AI,ROWS(AE$1:AE26),FALSE)</f>
        <v>#REF!</v>
      </c>
      <c r="AG26" s="79" t="e">
        <f>HLOOKUP(AG$1,'[1]Activos adjudicados1'!$S:$AI,ROWS(AG$1:AG26),FALSE)</f>
        <v>#REF!</v>
      </c>
      <c r="AI26" s="79" t="e">
        <f>HLOOKUP(AI$1,'[1]Activos adjudicados1'!$S:$AI,ROWS(AI$1:AI26),FALSE)</f>
        <v>#REF!</v>
      </c>
      <c r="AL26" s="24" t="e">
        <f>S26-'[1]Activos adjudicados1'!S26</f>
        <v>#REF!</v>
      </c>
      <c r="AM26" s="24"/>
      <c r="AN26" s="24" t="e">
        <f>U26-'[1]Activos adjudicados1'!U26</f>
        <v>#REF!</v>
      </c>
      <c r="AO26" s="49"/>
      <c r="AP26" s="24" t="e">
        <f>W26-'[1]Activos adjudicados1'!W26</f>
        <v>#REF!</v>
      </c>
      <c r="AQ26" s="49"/>
      <c r="AR26" s="24" t="e">
        <f>Y26-'[1]Activos adjudicados1'!Y26</f>
        <v>#REF!</v>
      </c>
      <c r="AS26" s="49"/>
      <c r="AT26" s="24" t="e">
        <f>AA26-'[1]Activos adjudicados1'!AA26</f>
        <v>#REF!</v>
      </c>
      <c r="AU26" s="49"/>
      <c r="AV26" s="24" t="e">
        <f>AC26-'[1]Activos adjudicados1'!AC26</f>
        <v>#REF!</v>
      </c>
      <c r="AW26" s="49"/>
      <c r="AX26" s="24" t="e">
        <f>AE26-'[1]Activos adjudicados1'!AE26</f>
        <v>#REF!</v>
      </c>
      <c r="AY26" s="49"/>
      <c r="AZ26" s="24" t="e">
        <f>AG26-'[1]Activos adjudicados1'!AG26</f>
        <v>#REF!</v>
      </c>
      <c r="BA26" s="49"/>
      <c r="BB26" s="24" t="e">
        <f>AI26-'[1]Activos adjudicados1'!AI26</f>
        <v>#REF!</v>
      </c>
      <c r="BC26" s="49"/>
      <c r="BD26" s="24" t="e">
        <f>E26-'[1]Activos adjudicados1'!E26</f>
        <v>#N/A</v>
      </c>
      <c r="BF26" s="24" t="e">
        <f>G26-'[1]Activos adjudicados1'!G26</f>
        <v>#N/A</v>
      </c>
      <c r="BH26" s="24" t="e">
        <f>I26-'[1]Activos adjudicados1'!I26</f>
        <v>#N/A</v>
      </c>
      <c r="BJ26" s="24" t="e">
        <f>K26-'[1]Activos adjudicados1'!K26</f>
        <v>#N/A</v>
      </c>
      <c r="BL26" s="24" t="e">
        <f>N26-'[1]Activos adjudicados1'!N26</f>
        <v>#N/A</v>
      </c>
    </row>
    <row r="27" spans="1:64" ht="3" customHeight="1">
      <c r="C27" s="2"/>
      <c r="D27" s="61"/>
      <c r="E27" s="50"/>
      <c r="F27" s="61"/>
      <c r="G27" s="50"/>
      <c r="H27" s="61"/>
      <c r="I27" s="50"/>
      <c r="J27" s="61"/>
      <c r="K27" s="50"/>
      <c r="L27" s="51"/>
      <c r="M27" s="61"/>
      <c r="N27" s="50"/>
      <c r="O27" s="51"/>
      <c r="S27" s="50"/>
      <c r="U27" s="50"/>
      <c r="W27" s="50"/>
      <c r="Y27" s="50"/>
      <c r="AA27" s="50"/>
      <c r="AC27" s="50"/>
      <c r="AE27" s="50"/>
      <c r="AG27" s="50"/>
      <c r="AI27" s="50"/>
    </row>
    <row r="28" spans="1:64" ht="12" customHeight="1">
      <c r="C28" s="2"/>
      <c r="D28" s="61"/>
      <c r="E28" s="3"/>
      <c r="F28" s="61"/>
      <c r="G28" s="50"/>
      <c r="H28" s="61"/>
      <c r="I28" s="50"/>
      <c r="J28" s="61"/>
      <c r="K28" s="50"/>
      <c r="M28" s="61"/>
      <c r="N28" s="50"/>
      <c r="O28" s="17"/>
      <c r="S28" s="3"/>
      <c r="U28" s="3"/>
      <c r="W28" s="3"/>
      <c r="Y28" s="3"/>
      <c r="AA28" s="3"/>
      <c r="AC28" s="3"/>
      <c r="AE28" s="3"/>
      <c r="AG28" s="3"/>
      <c r="AI28" s="3"/>
    </row>
    <row r="29" spans="1:64" s="57" customFormat="1" ht="15.6">
      <c r="A29" s="96"/>
      <c r="B29" s="69"/>
      <c r="C29" s="90" t="s">
        <v>206</v>
      </c>
      <c r="D29" s="39"/>
      <c r="E29" s="109" t="e">
        <f>E39-E19</f>
        <v>#N/A</v>
      </c>
      <c r="F29" s="56"/>
      <c r="G29" s="109" t="e">
        <f>G39-G19</f>
        <v>#N/A</v>
      </c>
      <c r="H29" s="56"/>
      <c r="I29" s="109" t="e">
        <f>I39-I19</f>
        <v>#N/A</v>
      </c>
      <c r="J29" s="56"/>
      <c r="K29" s="109" t="e">
        <f t="shared" ref="K29:K36" si="10">$E29-I29</f>
        <v>#N/A</v>
      </c>
      <c r="L29" s="93" t="e">
        <f t="shared" ref="L29:L36" si="11">IF(I29=0,1,E29/I29-1)</f>
        <v>#N/A</v>
      </c>
      <c r="M29" s="56"/>
      <c r="N29" s="9" t="e">
        <f t="shared" ref="N29:N36" si="12">$E29-G29</f>
        <v>#N/A</v>
      </c>
      <c r="O29" s="93" t="e">
        <f t="shared" ref="O29:O36" si="13">IF(G29=0,1,E29/G29-1)</f>
        <v>#N/A</v>
      </c>
      <c r="S29" s="109" t="e">
        <f>HLOOKUP(S$1,'[1]Activos adjudicados1'!$S:$AI,ROWS(S$1:S29),FALSE)</f>
        <v>#REF!</v>
      </c>
      <c r="U29" s="109" t="e">
        <f>HLOOKUP(U$1,'[1]Activos adjudicados1'!$S:$AI,ROWS(U$1:U29),FALSE)</f>
        <v>#REF!</v>
      </c>
      <c r="W29" s="109" t="e">
        <f>HLOOKUP(W$1,'[1]Activos adjudicados1'!$S:$AI,ROWS(W$1:W29),FALSE)</f>
        <v>#REF!</v>
      </c>
      <c r="Y29" s="109" t="e">
        <f>HLOOKUP(Y$1,'[1]Activos adjudicados1'!$S:$AI,ROWS(Y$1:Y29),FALSE)</f>
        <v>#REF!</v>
      </c>
      <c r="AA29" s="109" t="e">
        <f>HLOOKUP(AA$1,'[1]Activos adjudicados1'!$S:$AI,ROWS(AA$1:AA29),FALSE)</f>
        <v>#REF!</v>
      </c>
      <c r="AC29" s="109" t="e">
        <f>HLOOKUP(AC$1,'[1]Activos adjudicados1'!$S:$AI,ROWS(AC$1:AC29),FALSE)</f>
        <v>#REF!</v>
      </c>
      <c r="AE29" s="109" t="e">
        <f>HLOOKUP(AE$1,'[1]Activos adjudicados1'!$S:$AI,ROWS(AE$1:AE29),FALSE)</f>
        <v>#REF!</v>
      </c>
      <c r="AG29" s="109" t="e">
        <f>HLOOKUP(AG$1,'[1]Activos adjudicados1'!$S:$AI,ROWS(AG$1:AG29),FALSE)</f>
        <v>#REF!</v>
      </c>
      <c r="AI29" s="109" t="e">
        <f>HLOOKUP(AI$1,'[1]Activos adjudicados1'!$S:$AI,ROWS(AI$1:AI29),FALSE)</f>
        <v>#REF!</v>
      </c>
      <c r="AL29" s="24" t="e">
        <f>S29-'[1]Activos adjudicados1'!S29</f>
        <v>#REF!</v>
      </c>
      <c r="AM29" s="24"/>
      <c r="AN29" s="24" t="e">
        <f>U29-'[1]Activos adjudicados1'!U29</f>
        <v>#REF!</v>
      </c>
      <c r="AO29" s="49"/>
      <c r="AP29" s="24" t="e">
        <f>W29-'[1]Activos adjudicados1'!W29</f>
        <v>#REF!</v>
      </c>
      <c r="AQ29" s="49"/>
      <c r="AR29" s="24" t="e">
        <f>Y29-'[1]Activos adjudicados1'!Y29</f>
        <v>#REF!</v>
      </c>
      <c r="AS29" s="49"/>
      <c r="AT29" s="24" t="e">
        <f>AA29-'[1]Activos adjudicados1'!AA29</f>
        <v>#REF!</v>
      </c>
      <c r="AU29" s="49"/>
      <c r="AV29" s="24" t="e">
        <f>AC29-'[1]Activos adjudicados1'!AC29</f>
        <v>#REF!</v>
      </c>
      <c r="AW29" s="49"/>
      <c r="AX29" s="24" t="e">
        <f>AE29-'[1]Activos adjudicados1'!AE29</f>
        <v>#REF!</v>
      </c>
      <c r="AY29" s="49"/>
      <c r="AZ29" s="24" t="e">
        <f>AG29-'[1]Activos adjudicados1'!AG29</f>
        <v>#REF!</v>
      </c>
      <c r="BA29" s="49"/>
      <c r="BB29" s="24" t="e">
        <f>AI29-'[1]Activos adjudicados1'!AI29</f>
        <v>#REF!</v>
      </c>
      <c r="BC29" s="49"/>
      <c r="BD29" s="24" t="e">
        <f>E29-'[1]Activos adjudicados1'!E29</f>
        <v>#N/A</v>
      </c>
      <c r="BF29" s="24" t="e">
        <f>G29-'[1]Activos adjudicados1'!G29</f>
        <v>#N/A</v>
      </c>
      <c r="BH29" s="24" t="e">
        <f>I29-'[1]Activos adjudicados1'!I29</f>
        <v>#N/A</v>
      </c>
      <c r="BJ29" s="24" t="e">
        <f>K29-'[1]Activos adjudicados1'!K29</f>
        <v>#N/A</v>
      </c>
      <c r="BL29" s="24" t="e">
        <f>N29-'[1]Activos adjudicados1'!N29</f>
        <v>#N/A</v>
      </c>
    </row>
    <row r="30" spans="1:64" s="57" customFormat="1" ht="15" customHeight="1">
      <c r="A30" s="95"/>
      <c r="B30" s="69"/>
      <c r="C30" s="58" t="s">
        <v>144</v>
      </c>
      <c r="D30" s="59"/>
      <c r="E30" s="110" t="e">
        <f t="shared" ref="E30:G36" si="14">E40-E20</f>
        <v>#N/A</v>
      </c>
      <c r="F30" s="59"/>
      <c r="G30" s="110" t="e">
        <f t="shared" si="14"/>
        <v>#N/A</v>
      </c>
      <c r="H30" s="59"/>
      <c r="I30" s="110" t="e">
        <f t="shared" ref="I30:I36" si="15">I40-I20</f>
        <v>#N/A</v>
      </c>
      <c r="J30" s="59"/>
      <c r="K30" s="110" t="e">
        <f t="shared" si="10"/>
        <v>#N/A</v>
      </c>
      <c r="L30" s="12" t="e">
        <f t="shared" si="11"/>
        <v>#N/A</v>
      </c>
      <c r="M30" s="59"/>
      <c r="N30" s="11" t="e">
        <f t="shared" si="12"/>
        <v>#N/A</v>
      </c>
      <c r="O30" s="12" t="e">
        <f t="shared" si="13"/>
        <v>#N/A</v>
      </c>
      <c r="S30" s="110" t="e">
        <f>HLOOKUP(S$1,'[1]Activos adjudicados1'!$S:$AI,ROWS(S$1:S30),FALSE)</f>
        <v>#REF!</v>
      </c>
      <c r="U30" s="110" t="e">
        <f>HLOOKUP(U$1,'[1]Activos adjudicados1'!$S:$AI,ROWS(U$1:U30),FALSE)</f>
        <v>#REF!</v>
      </c>
      <c r="W30" s="110" t="e">
        <f>HLOOKUP(W$1,'[1]Activos adjudicados1'!$S:$AI,ROWS(W$1:W30),FALSE)</f>
        <v>#REF!</v>
      </c>
      <c r="Y30" s="110" t="e">
        <f>HLOOKUP(Y$1,'[1]Activos adjudicados1'!$S:$AI,ROWS(Y$1:Y30),FALSE)</f>
        <v>#REF!</v>
      </c>
      <c r="AA30" s="110" t="e">
        <f>HLOOKUP(AA$1,'[1]Activos adjudicados1'!$S:$AI,ROWS(AA$1:AA30),FALSE)</f>
        <v>#REF!</v>
      </c>
      <c r="AC30" s="110" t="e">
        <f>HLOOKUP(AC$1,'[1]Activos adjudicados1'!$S:$AI,ROWS(AC$1:AC30),FALSE)</f>
        <v>#REF!</v>
      </c>
      <c r="AE30" s="110" t="e">
        <f>HLOOKUP(AE$1,'[1]Activos adjudicados1'!$S:$AI,ROWS(AE$1:AE30),FALSE)</f>
        <v>#REF!</v>
      </c>
      <c r="AG30" s="110" t="e">
        <f>HLOOKUP(AG$1,'[1]Activos adjudicados1'!$S:$AI,ROWS(AG$1:AG30),FALSE)</f>
        <v>#REF!</v>
      </c>
      <c r="AI30" s="110" t="e">
        <f>HLOOKUP(AI$1,'[1]Activos adjudicados1'!$S:$AI,ROWS(AI$1:AI30),FALSE)</f>
        <v>#REF!</v>
      </c>
      <c r="AL30" s="24" t="e">
        <f>S30-'[1]Activos adjudicados1'!S30</f>
        <v>#REF!</v>
      </c>
      <c r="AM30" s="24"/>
      <c r="AN30" s="24" t="e">
        <f>U30-'[1]Activos adjudicados1'!U30</f>
        <v>#REF!</v>
      </c>
      <c r="AO30" s="49"/>
      <c r="AP30" s="24" t="e">
        <f>W30-'[1]Activos adjudicados1'!W30</f>
        <v>#REF!</v>
      </c>
      <c r="AQ30" s="49"/>
      <c r="AR30" s="24" t="e">
        <f>Y30-'[1]Activos adjudicados1'!Y30</f>
        <v>#REF!</v>
      </c>
      <c r="AS30" s="49"/>
      <c r="AT30" s="24" t="e">
        <f>AA30-'[1]Activos adjudicados1'!AA30</f>
        <v>#REF!</v>
      </c>
      <c r="AU30" s="49"/>
      <c r="AV30" s="24" t="e">
        <f>AC30-'[1]Activos adjudicados1'!AC30</f>
        <v>#REF!</v>
      </c>
      <c r="AW30" s="49"/>
      <c r="AX30" s="24" t="e">
        <f>AE30-'[1]Activos adjudicados1'!AE30</f>
        <v>#REF!</v>
      </c>
      <c r="AY30" s="49"/>
      <c r="AZ30" s="24" t="e">
        <f>AG30-'[1]Activos adjudicados1'!AG30</f>
        <v>#REF!</v>
      </c>
      <c r="BA30" s="49"/>
      <c r="BB30" s="24" t="e">
        <f>AI30-'[1]Activos adjudicados1'!AI30</f>
        <v>#REF!</v>
      </c>
      <c r="BC30" s="49"/>
      <c r="BD30" s="24" t="e">
        <f>E30-'[1]Activos adjudicados1'!E30</f>
        <v>#N/A</v>
      </c>
      <c r="BF30" s="24" t="e">
        <f>G30-'[1]Activos adjudicados1'!G30</f>
        <v>#N/A</v>
      </c>
      <c r="BH30" s="24" t="e">
        <f>I30-'[1]Activos adjudicados1'!I30</f>
        <v>#N/A</v>
      </c>
      <c r="BJ30" s="24" t="e">
        <f>K30-'[1]Activos adjudicados1'!K30</f>
        <v>#N/A</v>
      </c>
      <c r="BL30" s="24" t="e">
        <f>N30-'[1]Activos adjudicados1'!N30</f>
        <v>#N/A</v>
      </c>
    </row>
    <row r="31" spans="1:64" s="57" customFormat="1" ht="15" customHeight="1">
      <c r="A31" s="69"/>
      <c r="B31" s="69"/>
      <c r="C31" s="60" t="s">
        <v>145</v>
      </c>
      <c r="D31" s="59"/>
      <c r="E31" s="111" t="e">
        <f t="shared" si="14"/>
        <v>#N/A</v>
      </c>
      <c r="F31" s="59"/>
      <c r="G31" s="111" t="e">
        <f t="shared" si="14"/>
        <v>#N/A</v>
      </c>
      <c r="H31" s="59"/>
      <c r="I31" s="111" t="e">
        <f t="shared" si="15"/>
        <v>#N/A</v>
      </c>
      <c r="J31" s="59"/>
      <c r="K31" s="111" t="e">
        <f t="shared" si="10"/>
        <v>#N/A</v>
      </c>
      <c r="L31" s="8" t="e">
        <f t="shared" si="11"/>
        <v>#N/A</v>
      </c>
      <c r="M31" s="59"/>
      <c r="N31" s="7" t="e">
        <f t="shared" si="12"/>
        <v>#N/A</v>
      </c>
      <c r="O31" s="8" t="e">
        <f t="shared" si="13"/>
        <v>#N/A</v>
      </c>
      <c r="S31" s="111" t="e">
        <f>HLOOKUP(S$1,'[1]Activos adjudicados1'!$S:$AI,ROWS(S$1:S31),FALSE)</f>
        <v>#REF!</v>
      </c>
      <c r="U31" s="111" t="e">
        <f>HLOOKUP(U$1,'[1]Activos adjudicados1'!$S:$AI,ROWS(U$1:U31),FALSE)</f>
        <v>#REF!</v>
      </c>
      <c r="W31" s="111" t="e">
        <f>HLOOKUP(W$1,'[1]Activos adjudicados1'!$S:$AI,ROWS(W$1:W31),FALSE)</f>
        <v>#REF!</v>
      </c>
      <c r="Y31" s="111" t="e">
        <f>HLOOKUP(Y$1,'[1]Activos adjudicados1'!$S:$AI,ROWS(Y$1:Y31),FALSE)</f>
        <v>#REF!</v>
      </c>
      <c r="AA31" s="111" t="e">
        <f>HLOOKUP(AA$1,'[1]Activos adjudicados1'!$S:$AI,ROWS(AA$1:AA31),FALSE)</f>
        <v>#REF!</v>
      </c>
      <c r="AC31" s="111" t="e">
        <f>HLOOKUP(AC$1,'[1]Activos adjudicados1'!$S:$AI,ROWS(AC$1:AC31),FALSE)</f>
        <v>#REF!</v>
      </c>
      <c r="AE31" s="111" t="e">
        <f>HLOOKUP(AE$1,'[1]Activos adjudicados1'!$S:$AI,ROWS(AE$1:AE31),FALSE)</f>
        <v>#REF!</v>
      </c>
      <c r="AG31" s="111" t="e">
        <f>HLOOKUP(AG$1,'[1]Activos adjudicados1'!$S:$AI,ROWS(AG$1:AG31),FALSE)</f>
        <v>#REF!</v>
      </c>
      <c r="AI31" s="111" t="e">
        <f>HLOOKUP(AI$1,'[1]Activos adjudicados1'!$S:$AI,ROWS(AI$1:AI31),FALSE)</f>
        <v>#REF!</v>
      </c>
      <c r="AL31" s="24" t="e">
        <f>S31-'[1]Activos adjudicados1'!S31</f>
        <v>#REF!</v>
      </c>
      <c r="AM31" s="24"/>
      <c r="AN31" s="24" t="e">
        <f>U31-'[1]Activos adjudicados1'!U31</f>
        <v>#REF!</v>
      </c>
      <c r="AO31" s="49"/>
      <c r="AP31" s="24" t="e">
        <f>W31-'[1]Activos adjudicados1'!W31</f>
        <v>#REF!</v>
      </c>
      <c r="AQ31" s="49"/>
      <c r="AR31" s="24" t="e">
        <f>Y31-'[1]Activos adjudicados1'!Y31</f>
        <v>#REF!</v>
      </c>
      <c r="AS31" s="49"/>
      <c r="AT31" s="24" t="e">
        <f>AA31-'[1]Activos adjudicados1'!AA31</f>
        <v>#REF!</v>
      </c>
      <c r="AU31" s="49"/>
      <c r="AV31" s="24" t="e">
        <f>AC31-'[1]Activos adjudicados1'!AC31</f>
        <v>#REF!</v>
      </c>
      <c r="AW31" s="49"/>
      <c r="AX31" s="24" t="e">
        <f>AE31-'[1]Activos adjudicados1'!AE31</f>
        <v>#REF!</v>
      </c>
      <c r="AY31" s="49"/>
      <c r="AZ31" s="24" t="e">
        <f>AG31-'[1]Activos adjudicados1'!AG31</f>
        <v>#REF!</v>
      </c>
      <c r="BA31" s="49"/>
      <c r="BB31" s="24" t="e">
        <f>AI31-'[1]Activos adjudicados1'!AI31</f>
        <v>#REF!</v>
      </c>
      <c r="BC31" s="49"/>
      <c r="BD31" s="24" t="e">
        <f>E31-'[1]Activos adjudicados1'!E31</f>
        <v>#N/A</v>
      </c>
      <c r="BF31" s="24" t="e">
        <f>G31-'[1]Activos adjudicados1'!G31</f>
        <v>#N/A</v>
      </c>
      <c r="BH31" s="24" t="e">
        <f>I31-'[1]Activos adjudicados1'!I31</f>
        <v>#N/A</v>
      </c>
      <c r="BJ31" s="24" t="e">
        <f>K31-'[1]Activos adjudicados1'!K31</f>
        <v>#N/A</v>
      </c>
      <c r="BL31" s="24" t="e">
        <f>N31-'[1]Activos adjudicados1'!N31</f>
        <v>#N/A</v>
      </c>
    </row>
    <row r="32" spans="1:64" s="57" customFormat="1" ht="15" customHeight="1">
      <c r="A32" s="95"/>
      <c r="B32" s="69"/>
      <c r="C32" s="60" t="s">
        <v>146</v>
      </c>
      <c r="D32" s="59"/>
      <c r="E32" s="111" t="e">
        <f t="shared" si="14"/>
        <v>#N/A</v>
      </c>
      <c r="F32" s="59"/>
      <c r="G32" s="111" t="e">
        <f t="shared" si="14"/>
        <v>#N/A</v>
      </c>
      <c r="H32" s="59"/>
      <c r="I32" s="111" t="e">
        <f t="shared" si="15"/>
        <v>#N/A</v>
      </c>
      <c r="J32" s="59"/>
      <c r="K32" s="111" t="e">
        <f t="shared" si="10"/>
        <v>#N/A</v>
      </c>
      <c r="L32" s="8" t="e">
        <f t="shared" si="11"/>
        <v>#N/A</v>
      </c>
      <c r="M32" s="59"/>
      <c r="N32" s="7" t="e">
        <f t="shared" si="12"/>
        <v>#N/A</v>
      </c>
      <c r="O32" s="8" t="e">
        <f t="shared" si="13"/>
        <v>#N/A</v>
      </c>
      <c r="S32" s="111" t="e">
        <f>HLOOKUP(S$1,'[1]Activos adjudicados1'!$S:$AI,ROWS(S$1:S32),FALSE)</f>
        <v>#REF!</v>
      </c>
      <c r="U32" s="111" t="e">
        <f>HLOOKUP(U$1,'[1]Activos adjudicados1'!$S:$AI,ROWS(U$1:U32),FALSE)</f>
        <v>#REF!</v>
      </c>
      <c r="W32" s="111" t="e">
        <f>HLOOKUP(W$1,'[1]Activos adjudicados1'!$S:$AI,ROWS(W$1:W32),FALSE)</f>
        <v>#REF!</v>
      </c>
      <c r="Y32" s="111" t="e">
        <f>HLOOKUP(Y$1,'[1]Activos adjudicados1'!$S:$AI,ROWS(Y$1:Y32),FALSE)</f>
        <v>#REF!</v>
      </c>
      <c r="AA32" s="111" t="e">
        <f>HLOOKUP(AA$1,'[1]Activos adjudicados1'!$S:$AI,ROWS(AA$1:AA32),FALSE)</f>
        <v>#REF!</v>
      </c>
      <c r="AC32" s="111" t="e">
        <f>HLOOKUP(AC$1,'[1]Activos adjudicados1'!$S:$AI,ROWS(AC$1:AC32),FALSE)</f>
        <v>#REF!</v>
      </c>
      <c r="AE32" s="111" t="e">
        <f>HLOOKUP(AE$1,'[1]Activos adjudicados1'!$S:$AI,ROWS(AE$1:AE32),FALSE)</f>
        <v>#REF!</v>
      </c>
      <c r="AG32" s="111" t="e">
        <f>HLOOKUP(AG$1,'[1]Activos adjudicados1'!$S:$AI,ROWS(AG$1:AG32),FALSE)</f>
        <v>#REF!</v>
      </c>
      <c r="AI32" s="111" t="e">
        <f>HLOOKUP(AI$1,'[1]Activos adjudicados1'!$S:$AI,ROWS(AI$1:AI32),FALSE)</f>
        <v>#REF!</v>
      </c>
      <c r="AL32" s="24" t="e">
        <f>S32-'[1]Activos adjudicados1'!S32</f>
        <v>#REF!</v>
      </c>
      <c r="AM32" s="24"/>
      <c r="AN32" s="24" t="e">
        <f>U32-'[1]Activos adjudicados1'!U32</f>
        <v>#REF!</v>
      </c>
      <c r="AO32" s="49"/>
      <c r="AP32" s="24" t="e">
        <f>W32-'[1]Activos adjudicados1'!W32</f>
        <v>#REF!</v>
      </c>
      <c r="AQ32" s="49"/>
      <c r="AR32" s="24" t="e">
        <f>Y32-'[1]Activos adjudicados1'!Y32</f>
        <v>#REF!</v>
      </c>
      <c r="AS32" s="49"/>
      <c r="AT32" s="24" t="e">
        <f>AA32-'[1]Activos adjudicados1'!AA32</f>
        <v>#REF!</v>
      </c>
      <c r="AU32" s="49"/>
      <c r="AV32" s="24" t="e">
        <f>AC32-'[1]Activos adjudicados1'!AC32</f>
        <v>#REF!</v>
      </c>
      <c r="AW32" s="49"/>
      <c r="AX32" s="24" t="e">
        <f>AE32-'[1]Activos adjudicados1'!AE32</f>
        <v>#REF!</v>
      </c>
      <c r="AY32" s="49"/>
      <c r="AZ32" s="24" t="e">
        <f>AG32-'[1]Activos adjudicados1'!AG32</f>
        <v>#REF!</v>
      </c>
      <c r="BA32" s="49"/>
      <c r="BB32" s="24" t="e">
        <f>AI32-'[1]Activos adjudicados1'!AI32</f>
        <v>#REF!</v>
      </c>
      <c r="BC32" s="49"/>
      <c r="BD32" s="24" t="e">
        <f>E32-'[1]Activos adjudicados1'!E32</f>
        <v>#N/A</v>
      </c>
      <c r="BF32" s="24" t="e">
        <f>G32-'[1]Activos adjudicados1'!G32</f>
        <v>#N/A</v>
      </c>
      <c r="BH32" s="24" t="e">
        <f>I32-'[1]Activos adjudicados1'!I32</f>
        <v>#N/A</v>
      </c>
      <c r="BJ32" s="24" t="e">
        <f>K32-'[1]Activos adjudicados1'!K32</f>
        <v>#N/A</v>
      </c>
      <c r="BL32" s="24" t="e">
        <f>N32-'[1]Activos adjudicados1'!N32</f>
        <v>#N/A</v>
      </c>
    </row>
    <row r="33" spans="1:64" s="57" customFormat="1" ht="15" customHeight="1">
      <c r="A33" s="69"/>
      <c r="B33" s="69"/>
      <c r="C33" s="60" t="s">
        <v>147</v>
      </c>
      <c r="D33" s="59"/>
      <c r="E33" s="111" t="e">
        <f t="shared" si="14"/>
        <v>#N/A</v>
      </c>
      <c r="F33" s="59"/>
      <c r="G33" s="111" t="e">
        <f t="shared" si="14"/>
        <v>#N/A</v>
      </c>
      <c r="H33" s="59"/>
      <c r="I33" s="111" t="e">
        <f t="shared" si="15"/>
        <v>#N/A</v>
      </c>
      <c r="J33" s="59"/>
      <c r="K33" s="111" t="e">
        <f t="shared" si="10"/>
        <v>#N/A</v>
      </c>
      <c r="L33" s="8" t="e">
        <f t="shared" si="11"/>
        <v>#N/A</v>
      </c>
      <c r="M33" s="59"/>
      <c r="N33" s="7" t="e">
        <f t="shared" si="12"/>
        <v>#N/A</v>
      </c>
      <c r="O33" s="8" t="e">
        <f t="shared" si="13"/>
        <v>#N/A</v>
      </c>
      <c r="S33" s="111" t="e">
        <f>HLOOKUP(S$1,'[1]Activos adjudicados1'!$S:$AI,ROWS(S$1:S33),FALSE)</f>
        <v>#REF!</v>
      </c>
      <c r="U33" s="111" t="e">
        <f>HLOOKUP(U$1,'[1]Activos adjudicados1'!$S:$AI,ROWS(U$1:U33),FALSE)</f>
        <v>#REF!</v>
      </c>
      <c r="W33" s="111" t="e">
        <f>HLOOKUP(W$1,'[1]Activos adjudicados1'!$S:$AI,ROWS(W$1:W33),FALSE)</f>
        <v>#REF!</v>
      </c>
      <c r="Y33" s="111" t="e">
        <f>HLOOKUP(Y$1,'[1]Activos adjudicados1'!$S:$AI,ROWS(Y$1:Y33),FALSE)</f>
        <v>#REF!</v>
      </c>
      <c r="AA33" s="111" t="e">
        <f>HLOOKUP(AA$1,'[1]Activos adjudicados1'!$S:$AI,ROWS(AA$1:AA33),FALSE)</f>
        <v>#REF!</v>
      </c>
      <c r="AC33" s="111" t="e">
        <f>HLOOKUP(AC$1,'[1]Activos adjudicados1'!$S:$AI,ROWS(AC$1:AC33),FALSE)</f>
        <v>#REF!</v>
      </c>
      <c r="AE33" s="111" t="e">
        <f>HLOOKUP(AE$1,'[1]Activos adjudicados1'!$S:$AI,ROWS(AE$1:AE33),FALSE)</f>
        <v>#REF!</v>
      </c>
      <c r="AG33" s="111" t="e">
        <f>HLOOKUP(AG$1,'[1]Activos adjudicados1'!$S:$AI,ROWS(AG$1:AG33),FALSE)</f>
        <v>#REF!</v>
      </c>
      <c r="AI33" s="111" t="e">
        <f>HLOOKUP(AI$1,'[1]Activos adjudicados1'!$S:$AI,ROWS(AI$1:AI33),FALSE)</f>
        <v>#REF!</v>
      </c>
      <c r="AL33" s="24" t="e">
        <f>S33-'[1]Activos adjudicados1'!S33</f>
        <v>#REF!</v>
      </c>
      <c r="AM33" s="24"/>
      <c r="AN33" s="24" t="e">
        <f>U33-'[1]Activos adjudicados1'!U33</f>
        <v>#REF!</v>
      </c>
      <c r="AO33" s="49"/>
      <c r="AP33" s="24" t="e">
        <f>W33-'[1]Activos adjudicados1'!W33</f>
        <v>#REF!</v>
      </c>
      <c r="AQ33" s="49"/>
      <c r="AR33" s="24" t="e">
        <f>Y33-'[1]Activos adjudicados1'!Y33</f>
        <v>#REF!</v>
      </c>
      <c r="AS33" s="49"/>
      <c r="AT33" s="24" t="e">
        <f>AA33-'[1]Activos adjudicados1'!AA33</f>
        <v>#REF!</v>
      </c>
      <c r="AU33" s="49"/>
      <c r="AV33" s="24" t="e">
        <f>AC33-'[1]Activos adjudicados1'!AC33</f>
        <v>#REF!</v>
      </c>
      <c r="AW33" s="49"/>
      <c r="AX33" s="24" t="e">
        <f>AE33-'[1]Activos adjudicados1'!AE33</f>
        <v>#REF!</v>
      </c>
      <c r="AY33" s="49"/>
      <c r="AZ33" s="24" t="e">
        <f>AG33-'[1]Activos adjudicados1'!AG33</f>
        <v>#REF!</v>
      </c>
      <c r="BA33" s="49"/>
      <c r="BB33" s="24" t="e">
        <f>AI33-'[1]Activos adjudicados1'!AI33</f>
        <v>#REF!</v>
      </c>
      <c r="BC33" s="49"/>
      <c r="BD33" s="24" t="e">
        <f>E33-'[1]Activos adjudicados1'!E33</f>
        <v>#N/A</v>
      </c>
      <c r="BF33" s="24" t="e">
        <f>G33-'[1]Activos adjudicados1'!G33</f>
        <v>#N/A</v>
      </c>
      <c r="BH33" s="24" t="e">
        <f>I33-'[1]Activos adjudicados1'!I33</f>
        <v>#N/A</v>
      </c>
      <c r="BJ33" s="24" t="e">
        <f>K33-'[1]Activos adjudicados1'!K33</f>
        <v>#N/A</v>
      </c>
      <c r="BL33" s="24" t="e">
        <f>N33-'[1]Activos adjudicados1'!N33</f>
        <v>#N/A</v>
      </c>
    </row>
    <row r="34" spans="1:64" s="57" customFormat="1" ht="15" customHeight="1">
      <c r="A34" s="69"/>
      <c r="B34" s="69"/>
      <c r="C34" s="58" t="s">
        <v>159</v>
      </c>
      <c r="D34" s="59"/>
      <c r="E34" s="110" t="e">
        <f t="shared" si="14"/>
        <v>#N/A</v>
      </c>
      <c r="F34" s="59"/>
      <c r="G34" s="110" t="e">
        <f t="shared" si="14"/>
        <v>#N/A</v>
      </c>
      <c r="H34" s="59"/>
      <c r="I34" s="110" t="e">
        <f t="shared" si="15"/>
        <v>#N/A</v>
      </c>
      <c r="J34" s="59"/>
      <c r="K34" s="110" t="e">
        <f t="shared" si="10"/>
        <v>#N/A</v>
      </c>
      <c r="L34" s="12" t="e">
        <f t="shared" si="11"/>
        <v>#N/A</v>
      </c>
      <c r="M34" s="59"/>
      <c r="N34" s="11" t="e">
        <f t="shared" si="12"/>
        <v>#N/A</v>
      </c>
      <c r="O34" s="12" t="e">
        <f t="shared" si="13"/>
        <v>#N/A</v>
      </c>
      <c r="S34" s="110" t="e">
        <f>HLOOKUP(S$1,'[1]Activos adjudicados1'!$S:$AI,ROWS(S$1:S34),FALSE)</f>
        <v>#REF!</v>
      </c>
      <c r="U34" s="110" t="e">
        <f>HLOOKUP(U$1,'[1]Activos adjudicados1'!$S:$AI,ROWS(U$1:U34),FALSE)</f>
        <v>#REF!</v>
      </c>
      <c r="W34" s="110" t="e">
        <f>HLOOKUP(W$1,'[1]Activos adjudicados1'!$S:$AI,ROWS(W$1:W34),FALSE)</f>
        <v>#REF!</v>
      </c>
      <c r="Y34" s="110" t="e">
        <f>HLOOKUP(Y$1,'[1]Activos adjudicados1'!$S:$AI,ROWS(Y$1:Y34),FALSE)</f>
        <v>#REF!</v>
      </c>
      <c r="AA34" s="110" t="e">
        <f>HLOOKUP(AA$1,'[1]Activos adjudicados1'!$S:$AI,ROWS(AA$1:AA34),FALSE)</f>
        <v>#REF!</v>
      </c>
      <c r="AC34" s="110" t="e">
        <f>HLOOKUP(AC$1,'[1]Activos adjudicados1'!$S:$AI,ROWS(AC$1:AC34),FALSE)</f>
        <v>#REF!</v>
      </c>
      <c r="AE34" s="110" t="e">
        <f>HLOOKUP(AE$1,'[1]Activos adjudicados1'!$S:$AI,ROWS(AE$1:AE34),FALSE)</f>
        <v>#REF!</v>
      </c>
      <c r="AG34" s="110" t="e">
        <f>HLOOKUP(AG$1,'[1]Activos adjudicados1'!$S:$AI,ROWS(AG$1:AG34),FALSE)</f>
        <v>#REF!</v>
      </c>
      <c r="AI34" s="110" t="e">
        <f>HLOOKUP(AI$1,'[1]Activos adjudicados1'!$S:$AI,ROWS(AI$1:AI34),FALSE)</f>
        <v>#REF!</v>
      </c>
      <c r="AL34" s="24" t="e">
        <f>S34-'[1]Activos adjudicados1'!S34</f>
        <v>#REF!</v>
      </c>
      <c r="AM34" s="24"/>
      <c r="AN34" s="24" t="e">
        <f>U34-'[1]Activos adjudicados1'!U34</f>
        <v>#REF!</v>
      </c>
      <c r="AO34" s="49"/>
      <c r="AP34" s="24" t="e">
        <f>W34-'[1]Activos adjudicados1'!W34</f>
        <v>#REF!</v>
      </c>
      <c r="AQ34" s="49"/>
      <c r="AR34" s="24" t="e">
        <f>Y34-'[1]Activos adjudicados1'!Y34</f>
        <v>#REF!</v>
      </c>
      <c r="AS34" s="49"/>
      <c r="AT34" s="24" t="e">
        <f>AA34-'[1]Activos adjudicados1'!AA34</f>
        <v>#REF!</v>
      </c>
      <c r="AU34" s="49"/>
      <c r="AV34" s="24" t="e">
        <f>AC34-'[1]Activos adjudicados1'!AC34</f>
        <v>#REF!</v>
      </c>
      <c r="AW34" s="49"/>
      <c r="AX34" s="24" t="e">
        <f>AE34-'[1]Activos adjudicados1'!AE34</f>
        <v>#REF!</v>
      </c>
      <c r="AY34" s="49"/>
      <c r="AZ34" s="24" t="e">
        <f>AG34-'[1]Activos adjudicados1'!AG34</f>
        <v>#REF!</v>
      </c>
      <c r="BA34" s="49"/>
      <c r="BB34" s="24" t="e">
        <f>AI34-'[1]Activos adjudicados1'!AI34</f>
        <v>#REF!</v>
      </c>
      <c r="BC34" s="49"/>
      <c r="BD34" s="24" t="e">
        <f>E34-'[1]Activos adjudicados1'!E34</f>
        <v>#N/A</v>
      </c>
      <c r="BF34" s="24" t="e">
        <f>G34-'[1]Activos adjudicados1'!G34</f>
        <v>#N/A</v>
      </c>
      <c r="BH34" s="24" t="e">
        <f>I34-'[1]Activos adjudicados1'!I34</f>
        <v>#N/A</v>
      </c>
      <c r="BJ34" s="24" t="e">
        <f>K34-'[1]Activos adjudicados1'!K34</f>
        <v>#N/A</v>
      </c>
      <c r="BL34" s="24" t="e">
        <f>N34-'[1]Activos adjudicados1'!N34</f>
        <v>#N/A</v>
      </c>
    </row>
    <row r="35" spans="1:64" s="57" customFormat="1" ht="15" customHeight="1">
      <c r="A35" s="95"/>
      <c r="B35" s="69"/>
      <c r="C35" s="58" t="s">
        <v>148</v>
      </c>
      <c r="D35" s="59"/>
      <c r="E35" s="110" t="e">
        <f t="shared" si="14"/>
        <v>#N/A</v>
      </c>
      <c r="F35" s="59"/>
      <c r="G35" s="110" t="e">
        <f t="shared" si="14"/>
        <v>#N/A</v>
      </c>
      <c r="H35" s="59"/>
      <c r="I35" s="110" t="e">
        <f t="shared" si="15"/>
        <v>#N/A</v>
      </c>
      <c r="J35" s="59"/>
      <c r="K35" s="110" t="e">
        <f t="shared" si="10"/>
        <v>#N/A</v>
      </c>
      <c r="L35" s="12" t="e">
        <f t="shared" si="11"/>
        <v>#N/A</v>
      </c>
      <c r="M35" s="59"/>
      <c r="N35" s="11" t="e">
        <f t="shared" si="12"/>
        <v>#N/A</v>
      </c>
      <c r="O35" s="12" t="e">
        <f t="shared" si="13"/>
        <v>#N/A</v>
      </c>
      <c r="S35" s="110" t="e">
        <f>HLOOKUP(S$1,'[1]Activos adjudicados1'!$S:$AI,ROWS(S$1:S35),FALSE)</f>
        <v>#REF!</v>
      </c>
      <c r="U35" s="110" t="e">
        <f>HLOOKUP(U$1,'[1]Activos adjudicados1'!$S:$AI,ROWS(U$1:U35),FALSE)</f>
        <v>#REF!</v>
      </c>
      <c r="W35" s="110" t="e">
        <f>HLOOKUP(W$1,'[1]Activos adjudicados1'!$S:$AI,ROWS(W$1:W35),FALSE)</f>
        <v>#REF!</v>
      </c>
      <c r="Y35" s="110" t="e">
        <f>HLOOKUP(Y$1,'[1]Activos adjudicados1'!$S:$AI,ROWS(Y$1:Y35),FALSE)</f>
        <v>#REF!</v>
      </c>
      <c r="AA35" s="110" t="e">
        <f>HLOOKUP(AA$1,'[1]Activos adjudicados1'!$S:$AI,ROWS(AA$1:AA35),FALSE)</f>
        <v>#REF!</v>
      </c>
      <c r="AC35" s="110" t="e">
        <f>HLOOKUP(AC$1,'[1]Activos adjudicados1'!$S:$AI,ROWS(AC$1:AC35),FALSE)</f>
        <v>#REF!</v>
      </c>
      <c r="AE35" s="110" t="e">
        <f>HLOOKUP(AE$1,'[1]Activos adjudicados1'!$S:$AI,ROWS(AE$1:AE35),FALSE)</f>
        <v>#REF!</v>
      </c>
      <c r="AG35" s="110" t="e">
        <f>HLOOKUP(AG$1,'[1]Activos adjudicados1'!$S:$AI,ROWS(AG$1:AG35),FALSE)</f>
        <v>#REF!</v>
      </c>
      <c r="AI35" s="110" t="e">
        <f>HLOOKUP(AI$1,'[1]Activos adjudicados1'!$S:$AI,ROWS(AI$1:AI35),FALSE)</f>
        <v>#REF!</v>
      </c>
      <c r="AL35" s="24" t="e">
        <f>S35-'[1]Activos adjudicados1'!S35</f>
        <v>#REF!</v>
      </c>
      <c r="AM35" s="24"/>
      <c r="AN35" s="24" t="e">
        <f>U35-'[1]Activos adjudicados1'!U35</f>
        <v>#REF!</v>
      </c>
      <c r="AO35" s="49"/>
      <c r="AP35" s="24" t="e">
        <f>W35-'[1]Activos adjudicados1'!W35</f>
        <v>#REF!</v>
      </c>
      <c r="AQ35" s="49"/>
      <c r="AR35" s="24" t="e">
        <f>Y35-'[1]Activos adjudicados1'!Y35</f>
        <v>#REF!</v>
      </c>
      <c r="AS35" s="49"/>
      <c r="AT35" s="24" t="e">
        <f>AA35-'[1]Activos adjudicados1'!AA35</f>
        <v>#REF!</v>
      </c>
      <c r="AU35" s="49"/>
      <c r="AV35" s="24" t="e">
        <f>AC35-'[1]Activos adjudicados1'!AC35</f>
        <v>#REF!</v>
      </c>
      <c r="AW35" s="49"/>
      <c r="AX35" s="24" t="e">
        <f>AE35-'[1]Activos adjudicados1'!AE35</f>
        <v>#REF!</v>
      </c>
      <c r="AY35" s="49"/>
      <c r="AZ35" s="24" t="e">
        <f>AG35-'[1]Activos adjudicados1'!AG35</f>
        <v>#REF!</v>
      </c>
      <c r="BA35" s="49"/>
      <c r="BB35" s="24" t="e">
        <f>AI35-'[1]Activos adjudicados1'!AI35</f>
        <v>#REF!</v>
      </c>
      <c r="BC35" s="49"/>
      <c r="BD35" s="24" t="e">
        <f>E35-'[1]Activos adjudicados1'!E35</f>
        <v>#N/A</v>
      </c>
      <c r="BF35" s="24" t="e">
        <f>G35-'[1]Activos adjudicados1'!G35</f>
        <v>#N/A</v>
      </c>
      <c r="BH35" s="24" t="e">
        <f>I35-'[1]Activos adjudicados1'!I35</f>
        <v>#N/A</v>
      </c>
      <c r="BJ35" s="24" t="e">
        <f>K35-'[1]Activos adjudicados1'!K35</f>
        <v>#N/A</v>
      </c>
      <c r="BL35" s="24" t="e">
        <f>N35-'[1]Activos adjudicados1'!N35</f>
        <v>#N/A</v>
      </c>
    </row>
    <row r="36" spans="1:64" s="57" customFormat="1" ht="26.1" hidden="1" customHeight="1">
      <c r="A36" s="108"/>
      <c r="B36" s="69"/>
      <c r="C36" s="78" t="s">
        <v>171</v>
      </c>
      <c r="D36" s="59"/>
      <c r="E36" s="112" t="e">
        <f t="shared" si="14"/>
        <v>#N/A</v>
      </c>
      <c r="F36" s="80"/>
      <c r="G36" s="112" t="e">
        <f t="shared" si="14"/>
        <v>#N/A</v>
      </c>
      <c r="H36" s="80"/>
      <c r="I36" s="112" t="e">
        <f t="shared" si="15"/>
        <v>#N/A</v>
      </c>
      <c r="J36" s="80"/>
      <c r="K36" s="112" t="e">
        <f t="shared" si="10"/>
        <v>#N/A</v>
      </c>
      <c r="L36" s="81" t="e">
        <f t="shared" si="11"/>
        <v>#N/A</v>
      </c>
      <c r="M36" s="80"/>
      <c r="N36" s="79" t="e">
        <f t="shared" si="12"/>
        <v>#N/A</v>
      </c>
      <c r="O36" s="81" t="e">
        <f t="shared" si="13"/>
        <v>#N/A</v>
      </c>
      <c r="S36" s="112" t="e">
        <f t="shared" ref="S36" si="16">S46-S26</f>
        <v>#REF!</v>
      </c>
      <c r="U36" s="112" t="e">
        <f t="shared" ref="U36" si="17">U46-U26</f>
        <v>#REF!</v>
      </c>
      <c r="W36" s="112" t="e">
        <f t="shared" ref="W36" si="18">W46-W26</f>
        <v>#REF!</v>
      </c>
      <c r="Y36" s="112" t="e">
        <f t="shared" ref="Y36" si="19">Y46-Y26</f>
        <v>#REF!</v>
      </c>
      <c r="AA36" s="112" t="e">
        <f t="shared" ref="AA36" si="20">AA46-AA26</f>
        <v>#REF!</v>
      </c>
      <c r="AC36" s="112" t="e">
        <f t="shared" ref="AC36" si="21">AC46-AC26</f>
        <v>#REF!</v>
      </c>
      <c r="AE36" s="112" t="e">
        <f t="shared" ref="AE36" si="22">AE46-AE26</f>
        <v>#REF!</v>
      </c>
      <c r="AG36" s="112" t="e">
        <f t="shared" ref="AG36" si="23">AG46-AG26</f>
        <v>#REF!</v>
      </c>
      <c r="AI36" s="112" t="e">
        <f t="shared" ref="AI36" si="24">AI46-AI26</f>
        <v>#REF!</v>
      </c>
    </row>
    <row r="37" spans="1:64" ht="3" customHeight="1">
      <c r="C37" s="2"/>
      <c r="D37" s="61"/>
      <c r="E37" s="50"/>
      <c r="F37" s="61"/>
      <c r="G37" s="50"/>
      <c r="H37" s="61"/>
      <c r="I37" s="50"/>
      <c r="J37" s="61"/>
      <c r="K37" s="50"/>
      <c r="L37" s="51"/>
      <c r="M37" s="61"/>
      <c r="N37" s="50"/>
      <c r="O37" s="51"/>
      <c r="S37" s="50"/>
      <c r="U37" s="50"/>
      <c r="W37" s="50"/>
      <c r="Y37" s="50"/>
      <c r="AA37" s="50"/>
      <c r="AC37" s="50"/>
      <c r="AE37" s="50"/>
      <c r="AG37" s="50"/>
      <c r="AI37" s="50"/>
    </row>
    <row r="38" spans="1:64" s="21" customFormat="1" ht="15" customHeight="1">
      <c r="A38" s="67" t="s">
        <v>167</v>
      </c>
      <c r="B38" s="68"/>
      <c r="C38" s="54"/>
      <c r="D38" s="22"/>
      <c r="E38" s="53"/>
      <c r="F38" s="22"/>
      <c r="G38" s="53"/>
      <c r="H38" s="22"/>
      <c r="I38" s="53"/>
      <c r="J38" s="22"/>
      <c r="K38" s="36"/>
      <c r="L38" s="36"/>
      <c r="M38" s="22"/>
      <c r="N38" s="36"/>
      <c r="O38" s="36"/>
      <c r="S38" s="53"/>
      <c r="U38" s="53"/>
      <c r="W38" s="53"/>
      <c r="Y38" s="53"/>
      <c r="AA38" s="53"/>
      <c r="AC38" s="53"/>
      <c r="AE38" s="53"/>
      <c r="AG38" s="53"/>
      <c r="AI38" s="53"/>
    </row>
    <row r="39" spans="1:64" s="57" customFormat="1" ht="15" customHeight="1">
      <c r="A39" s="96" t="s">
        <v>172</v>
      </c>
      <c r="B39" s="69"/>
      <c r="C39" s="90" t="s">
        <v>226</v>
      </c>
      <c r="D39" s="39"/>
      <c r="E39" s="55" t="e">
        <v>#N/A</v>
      </c>
      <c r="F39" s="56"/>
      <c r="G39" s="55" t="e">
        <v>#N/A</v>
      </c>
      <c r="H39" s="56"/>
      <c r="I39" s="55" t="e">
        <v>#N/A</v>
      </c>
      <c r="J39" s="56"/>
      <c r="K39" s="109" t="e">
        <f t="shared" ref="K39:K46" si="25">$E39-I39</f>
        <v>#N/A</v>
      </c>
      <c r="L39" s="93" t="e">
        <f t="shared" ref="L39:L46" si="26">IF(I39=0,1,E39/I39-1)</f>
        <v>#N/A</v>
      </c>
      <c r="M39" s="56"/>
      <c r="N39" s="9" t="e">
        <f t="shared" ref="N39:N46" si="27">$E39-G39</f>
        <v>#N/A</v>
      </c>
      <c r="O39" s="93" t="e">
        <f t="shared" ref="O39:O46" si="28">IF(G39=0,1,E39/G39-1)</f>
        <v>#N/A</v>
      </c>
      <c r="S39" s="55" t="e">
        <f>HLOOKUP(S$1,'[1]Activos adjudicados1'!$S:$AI,ROWS(S$1:S39),FALSE)</f>
        <v>#REF!</v>
      </c>
      <c r="U39" s="55" t="e">
        <f>HLOOKUP(U$1,'[1]Activos adjudicados1'!$S:$AI,ROWS(U$1:U39),FALSE)</f>
        <v>#REF!</v>
      </c>
      <c r="W39" s="55" t="e">
        <f>HLOOKUP(W$1,'[1]Activos adjudicados1'!$S:$AI,ROWS(W$1:W39),FALSE)</f>
        <v>#REF!</v>
      </c>
      <c r="Y39" s="55" t="e">
        <f>HLOOKUP(Y$1,'[1]Activos adjudicados1'!$S:$AI,ROWS(Y$1:Y39),FALSE)</f>
        <v>#REF!</v>
      </c>
      <c r="AA39" s="55" t="e">
        <f>HLOOKUP(AA$1,'[1]Activos adjudicados1'!$S:$AI,ROWS(AA$1:AA39),FALSE)</f>
        <v>#REF!</v>
      </c>
      <c r="AC39" s="55" t="e">
        <f>HLOOKUP(AC$1,'[1]Activos adjudicados1'!$S:$AI,ROWS(AC$1:AC39),FALSE)</f>
        <v>#REF!</v>
      </c>
      <c r="AE39" s="55" t="e">
        <f>HLOOKUP(AE$1,'[1]Activos adjudicados1'!$S:$AI,ROWS(AE$1:AE39),FALSE)</f>
        <v>#REF!</v>
      </c>
      <c r="AG39" s="55" t="e">
        <f>HLOOKUP(AG$1,'[1]Activos adjudicados1'!$S:$AI,ROWS(AG$1:AG39),FALSE)</f>
        <v>#REF!</v>
      </c>
      <c r="AI39" s="55" t="e">
        <f>HLOOKUP(AI$1,'[1]Activos adjudicados1'!$S:$AI,ROWS(AI$1:AI39),FALSE)</f>
        <v>#REF!</v>
      </c>
      <c r="AL39" s="24" t="e">
        <f>S39-'[1]Activos adjudicados1'!S39</f>
        <v>#REF!</v>
      </c>
      <c r="AM39" s="24"/>
      <c r="AN39" s="24" t="e">
        <f>U39-'[1]Activos adjudicados1'!U39</f>
        <v>#REF!</v>
      </c>
      <c r="AO39" s="49"/>
      <c r="AP39" s="24" t="e">
        <f>W39-'[1]Activos adjudicados1'!W39</f>
        <v>#REF!</v>
      </c>
      <c r="AQ39" s="49"/>
      <c r="AR39" s="24" t="e">
        <f>Y39-'[1]Activos adjudicados1'!Y39</f>
        <v>#REF!</v>
      </c>
      <c r="AS39" s="49"/>
      <c r="AT39" s="24" t="e">
        <f>AA39-'[1]Activos adjudicados1'!AA39</f>
        <v>#REF!</v>
      </c>
      <c r="AU39" s="49"/>
      <c r="AV39" s="24" t="e">
        <f>AC39-'[1]Activos adjudicados1'!AC39</f>
        <v>#REF!</v>
      </c>
      <c r="AW39" s="49"/>
      <c r="AX39" s="24" t="e">
        <f>AE39-'[1]Activos adjudicados1'!AE39</f>
        <v>#REF!</v>
      </c>
      <c r="AY39" s="49"/>
      <c r="AZ39" s="24" t="e">
        <f>AG39-'[1]Activos adjudicados1'!AG39</f>
        <v>#REF!</v>
      </c>
      <c r="BA39" s="49"/>
      <c r="BB39" s="24" t="e">
        <f>AI39-'[1]Activos adjudicados1'!AI39</f>
        <v>#REF!</v>
      </c>
      <c r="BC39" s="49"/>
      <c r="BD39" s="24" t="e">
        <f>E39-'[1]Activos adjudicados1'!E39</f>
        <v>#N/A</v>
      </c>
      <c r="BF39" s="24" t="e">
        <f>G39-'[1]Activos adjudicados1'!G39</f>
        <v>#N/A</v>
      </c>
      <c r="BH39" s="24" t="e">
        <f>I39-'[1]Activos adjudicados1'!I39</f>
        <v>#N/A</v>
      </c>
      <c r="BJ39" s="24" t="e">
        <f>K39-'[1]Activos adjudicados1'!K39</f>
        <v>#N/A</v>
      </c>
      <c r="BL39" s="24" t="e">
        <f>N39-'[1]Activos adjudicados1'!N39</f>
        <v>#N/A</v>
      </c>
    </row>
    <row r="40" spans="1:64" s="57" customFormat="1" ht="15" customHeight="1">
      <c r="A40" s="95" t="s">
        <v>160</v>
      </c>
      <c r="B40" s="69"/>
      <c r="C40" s="58" t="s">
        <v>144</v>
      </c>
      <c r="D40" s="59"/>
      <c r="E40" s="11" t="e">
        <v>#N/A</v>
      </c>
      <c r="F40" s="59"/>
      <c r="G40" s="11" t="e">
        <v>#N/A</v>
      </c>
      <c r="H40" s="59"/>
      <c r="I40" s="11" t="e">
        <v>#N/A</v>
      </c>
      <c r="J40" s="59"/>
      <c r="K40" s="11" t="e">
        <f t="shared" si="25"/>
        <v>#N/A</v>
      </c>
      <c r="L40" s="12" t="e">
        <f t="shared" si="26"/>
        <v>#N/A</v>
      </c>
      <c r="M40" s="59"/>
      <c r="N40" s="11" t="e">
        <f t="shared" si="27"/>
        <v>#N/A</v>
      </c>
      <c r="O40" s="12" t="e">
        <f t="shared" si="28"/>
        <v>#N/A</v>
      </c>
      <c r="S40" s="11" t="e">
        <f>HLOOKUP(S$1,'[1]Activos adjudicados1'!$S:$AI,ROWS(S$1:S40),FALSE)</f>
        <v>#REF!</v>
      </c>
      <c r="U40" s="11" t="e">
        <f>HLOOKUP(U$1,'[1]Activos adjudicados1'!$S:$AI,ROWS(U$1:U40),FALSE)</f>
        <v>#REF!</v>
      </c>
      <c r="W40" s="11" t="e">
        <f>HLOOKUP(W$1,'[1]Activos adjudicados1'!$S:$AI,ROWS(W$1:W40),FALSE)</f>
        <v>#REF!</v>
      </c>
      <c r="Y40" s="11" t="e">
        <f>HLOOKUP(Y$1,'[1]Activos adjudicados1'!$S:$AI,ROWS(Y$1:Y40),FALSE)</f>
        <v>#REF!</v>
      </c>
      <c r="AA40" s="11" t="e">
        <f>HLOOKUP(AA$1,'[1]Activos adjudicados1'!$S:$AI,ROWS(AA$1:AA40),FALSE)</f>
        <v>#REF!</v>
      </c>
      <c r="AC40" s="11" t="e">
        <f>HLOOKUP(AC$1,'[1]Activos adjudicados1'!$S:$AI,ROWS(AC$1:AC40),FALSE)</f>
        <v>#REF!</v>
      </c>
      <c r="AE40" s="11" t="e">
        <f>HLOOKUP(AE$1,'[1]Activos adjudicados1'!$S:$AI,ROWS(AE$1:AE40),FALSE)</f>
        <v>#REF!</v>
      </c>
      <c r="AG40" s="11" t="e">
        <f>HLOOKUP(AG$1,'[1]Activos adjudicados1'!$S:$AI,ROWS(AG$1:AG40),FALSE)</f>
        <v>#REF!</v>
      </c>
      <c r="AI40" s="11" t="e">
        <f>HLOOKUP(AI$1,'[1]Activos adjudicados1'!$S:$AI,ROWS(AI$1:AI40),FALSE)</f>
        <v>#REF!</v>
      </c>
      <c r="AL40" s="24" t="e">
        <f>S40-'[1]Activos adjudicados1'!S40</f>
        <v>#REF!</v>
      </c>
      <c r="AM40" s="24"/>
      <c r="AN40" s="24" t="e">
        <f>U40-'[1]Activos adjudicados1'!U40</f>
        <v>#REF!</v>
      </c>
      <c r="AO40" s="49"/>
      <c r="AP40" s="24" t="e">
        <f>W40-'[1]Activos adjudicados1'!W40</f>
        <v>#REF!</v>
      </c>
      <c r="AQ40" s="49"/>
      <c r="AR40" s="24" t="e">
        <f>Y40-'[1]Activos adjudicados1'!Y40</f>
        <v>#REF!</v>
      </c>
      <c r="AS40" s="49"/>
      <c r="AT40" s="24" t="e">
        <f>AA40-'[1]Activos adjudicados1'!AA40</f>
        <v>#REF!</v>
      </c>
      <c r="AU40" s="49"/>
      <c r="AV40" s="24" t="e">
        <f>AC40-'[1]Activos adjudicados1'!AC40</f>
        <v>#REF!</v>
      </c>
      <c r="AW40" s="49"/>
      <c r="AX40" s="24" t="e">
        <f>AE40-'[1]Activos adjudicados1'!AE40</f>
        <v>#REF!</v>
      </c>
      <c r="AY40" s="49"/>
      <c r="AZ40" s="24" t="e">
        <f>AG40-'[1]Activos adjudicados1'!AG40</f>
        <v>#REF!</v>
      </c>
      <c r="BA40" s="49"/>
      <c r="BB40" s="24" t="e">
        <f>AI40-'[1]Activos adjudicados1'!AI40</f>
        <v>#REF!</v>
      </c>
      <c r="BC40" s="49"/>
      <c r="BD40" s="24" t="e">
        <f>E40-'[1]Activos adjudicados1'!E40</f>
        <v>#N/A</v>
      </c>
      <c r="BF40" s="24" t="e">
        <f>G40-'[1]Activos adjudicados1'!G40</f>
        <v>#N/A</v>
      </c>
      <c r="BH40" s="24" t="e">
        <f>I40-'[1]Activos adjudicados1'!I40</f>
        <v>#N/A</v>
      </c>
      <c r="BJ40" s="24" t="e">
        <f>K40-'[1]Activos adjudicados1'!K40</f>
        <v>#N/A</v>
      </c>
      <c r="BL40" s="24" t="e">
        <f>N40-'[1]Activos adjudicados1'!N40</f>
        <v>#N/A</v>
      </c>
    </row>
    <row r="41" spans="1:64" s="57" customFormat="1" ht="15" customHeight="1">
      <c r="A41" s="69" t="s">
        <v>163</v>
      </c>
      <c r="B41" s="69"/>
      <c r="C41" s="60" t="s">
        <v>145</v>
      </c>
      <c r="D41" s="59"/>
      <c r="E41" s="7" t="e">
        <v>#N/A</v>
      </c>
      <c r="F41" s="59"/>
      <c r="G41" s="7" t="e">
        <v>#N/A</v>
      </c>
      <c r="H41" s="59"/>
      <c r="I41" s="7" t="e">
        <v>#N/A</v>
      </c>
      <c r="J41" s="59"/>
      <c r="K41" s="7" t="e">
        <f t="shared" si="25"/>
        <v>#N/A</v>
      </c>
      <c r="L41" s="8" t="e">
        <f t="shared" si="26"/>
        <v>#N/A</v>
      </c>
      <c r="M41" s="59"/>
      <c r="N41" s="7" t="e">
        <f t="shared" si="27"/>
        <v>#N/A</v>
      </c>
      <c r="O41" s="8" t="e">
        <f t="shared" si="28"/>
        <v>#N/A</v>
      </c>
      <c r="S41" s="7" t="e">
        <f>HLOOKUP(S$1,'[1]Activos adjudicados1'!$S:$AI,ROWS(S$1:S41),FALSE)</f>
        <v>#REF!</v>
      </c>
      <c r="U41" s="7" t="e">
        <f>HLOOKUP(U$1,'[1]Activos adjudicados1'!$S:$AI,ROWS(U$1:U41),FALSE)</f>
        <v>#REF!</v>
      </c>
      <c r="W41" s="7" t="e">
        <f>HLOOKUP(W$1,'[1]Activos adjudicados1'!$S:$AI,ROWS(W$1:W41),FALSE)</f>
        <v>#REF!</v>
      </c>
      <c r="Y41" s="7" t="e">
        <f>HLOOKUP(Y$1,'[1]Activos adjudicados1'!$S:$AI,ROWS(Y$1:Y41),FALSE)</f>
        <v>#REF!</v>
      </c>
      <c r="AA41" s="7" t="e">
        <f>HLOOKUP(AA$1,'[1]Activos adjudicados1'!$S:$AI,ROWS(AA$1:AA41),FALSE)</f>
        <v>#REF!</v>
      </c>
      <c r="AC41" s="7" t="e">
        <f>HLOOKUP(AC$1,'[1]Activos adjudicados1'!$S:$AI,ROWS(AC$1:AC41),FALSE)</f>
        <v>#REF!</v>
      </c>
      <c r="AE41" s="7" t="e">
        <f>HLOOKUP(AE$1,'[1]Activos adjudicados1'!$S:$AI,ROWS(AE$1:AE41),FALSE)</f>
        <v>#REF!</v>
      </c>
      <c r="AG41" s="7" t="e">
        <f>HLOOKUP(AG$1,'[1]Activos adjudicados1'!$S:$AI,ROWS(AG$1:AG41),FALSE)</f>
        <v>#REF!</v>
      </c>
      <c r="AI41" s="7" t="e">
        <f>HLOOKUP(AI$1,'[1]Activos adjudicados1'!$S:$AI,ROWS(AI$1:AI41),FALSE)</f>
        <v>#REF!</v>
      </c>
      <c r="AL41" s="24" t="e">
        <f>S41-'[1]Activos adjudicados1'!S41</f>
        <v>#REF!</v>
      </c>
      <c r="AM41" s="24"/>
      <c r="AN41" s="24" t="e">
        <f>U41-'[1]Activos adjudicados1'!U41</f>
        <v>#REF!</v>
      </c>
      <c r="AO41" s="49"/>
      <c r="AP41" s="24" t="e">
        <f>W41-'[1]Activos adjudicados1'!W41</f>
        <v>#REF!</v>
      </c>
      <c r="AQ41" s="49"/>
      <c r="AR41" s="24" t="e">
        <f>Y41-'[1]Activos adjudicados1'!Y41</f>
        <v>#REF!</v>
      </c>
      <c r="AS41" s="49"/>
      <c r="AT41" s="24" t="e">
        <f>AA41-'[1]Activos adjudicados1'!AA41</f>
        <v>#REF!</v>
      </c>
      <c r="AU41" s="49"/>
      <c r="AV41" s="24" t="e">
        <f>AC41-'[1]Activos adjudicados1'!AC41</f>
        <v>#REF!</v>
      </c>
      <c r="AW41" s="49"/>
      <c r="AX41" s="24" t="e">
        <f>AE41-'[1]Activos adjudicados1'!AE41</f>
        <v>#REF!</v>
      </c>
      <c r="AY41" s="49"/>
      <c r="AZ41" s="24" t="e">
        <f>AG41-'[1]Activos adjudicados1'!AG41</f>
        <v>#REF!</v>
      </c>
      <c r="BA41" s="49"/>
      <c r="BB41" s="24" t="e">
        <f>AI41-'[1]Activos adjudicados1'!AI41</f>
        <v>#REF!</v>
      </c>
      <c r="BC41" s="49"/>
      <c r="BD41" s="24" t="e">
        <f>E41-'[1]Activos adjudicados1'!E41</f>
        <v>#N/A</v>
      </c>
      <c r="BF41" s="24" t="e">
        <f>G41-'[1]Activos adjudicados1'!G41</f>
        <v>#N/A</v>
      </c>
      <c r="BH41" s="24" t="e">
        <f>I41-'[1]Activos adjudicados1'!I41</f>
        <v>#N/A</v>
      </c>
      <c r="BJ41" s="24" t="e">
        <f>K41-'[1]Activos adjudicados1'!K41</f>
        <v>#N/A</v>
      </c>
      <c r="BL41" s="24" t="e">
        <f>N41-'[1]Activos adjudicados1'!N41</f>
        <v>#N/A</v>
      </c>
    </row>
    <row r="42" spans="1:64" s="57" customFormat="1" ht="15" customHeight="1">
      <c r="A42" s="95" t="s">
        <v>161</v>
      </c>
      <c r="B42" s="69"/>
      <c r="C42" s="60" t="s">
        <v>146</v>
      </c>
      <c r="D42" s="59"/>
      <c r="E42" s="7" t="e">
        <v>#N/A</v>
      </c>
      <c r="F42" s="59"/>
      <c r="G42" s="7" t="e">
        <v>#N/A</v>
      </c>
      <c r="H42" s="59"/>
      <c r="I42" s="7" t="e">
        <v>#N/A</v>
      </c>
      <c r="J42" s="59"/>
      <c r="K42" s="7" t="e">
        <f t="shared" si="25"/>
        <v>#N/A</v>
      </c>
      <c r="L42" s="8" t="e">
        <f t="shared" si="26"/>
        <v>#N/A</v>
      </c>
      <c r="M42" s="59"/>
      <c r="N42" s="7" t="e">
        <f t="shared" si="27"/>
        <v>#N/A</v>
      </c>
      <c r="O42" s="8" t="e">
        <f t="shared" si="28"/>
        <v>#N/A</v>
      </c>
      <c r="S42" s="7" t="e">
        <f>HLOOKUP(S$1,'[1]Activos adjudicados1'!$S:$AI,ROWS(S$1:S42),FALSE)</f>
        <v>#REF!</v>
      </c>
      <c r="U42" s="7" t="e">
        <f>HLOOKUP(U$1,'[1]Activos adjudicados1'!$S:$AI,ROWS(U$1:U42),FALSE)</f>
        <v>#REF!</v>
      </c>
      <c r="W42" s="7" t="e">
        <f>HLOOKUP(W$1,'[1]Activos adjudicados1'!$S:$AI,ROWS(W$1:W42),FALSE)</f>
        <v>#REF!</v>
      </c>
      <c r="Y42" s="7" t="e">
        <f>HLOOKUP(Y$1,'[1]Activos adjudicados1'!$S:$AI,ROWS(Y$1:Y42),FALSE)</f>
        <v>#REF!</v>
      </c>
      <c r="AA42" s="7" t="e">
        <f>HLOOKUP(AA$1,'[1]Activos adjudicados1'!$S:$AI,ROWS(AA$1:AA42),FALSE)</f>
        <v>#REF!</v>
      </c>
      <c r="AC42" s="7" t="e">
        <f>HLOOKUP(AC$1,'[1]Activos adjudicados1'!$S:$AI,ROWS(AC$1:AC42),FALSE)</f>
        <v>#REF!</v>
      </c>
      <c r="AE42" s="7" t="e">
        <f>HLOOKUP(AE$1,'[1]Activos adjudicados1'!$S:$AI,ROWS(AE$1:AE42),FALSE)</f>
        <v>#REF!</v>
      </c>
      <c r="AG42" s="7" t="e">
        <f>HLOOKUP(AG$1,'[1]Activos adjudicados1'!$S:$AI,ROWS(AG$1:AG42),FALSE)</f>
        <v>#REF!</v>
      </c>
      <c r="AI42" s="7" t="e">
        <f>HLOOKUP(AI$1,'[1]Activos adjudicados1'!$S:$AI,ROWS(AI$1:AI42),FALSE)</f>
        <v>#REF!</v>
      </c>
      <c r="AL42" s="24" t="e">
        <f>S42-'[1]Activos adjudicados1'!S42</f>
        <v>#REF!</v>
      </c>
      <c r="AM42" s="24"/>
      <c r="AN42" s="24" t="e">
        <f>U42-'[1]Activos adjudicados1'!U42</f>
        <v>#REF!</v>
      </c>
      <c r="AO42" s="49"/>
      <c r="AP42" s="24" t="e">
        <f>W42-'[1]Activos adjudicados1'!W42</f>
        <v>#REF!</v>
      </c>
      <c r="AQ42" s="49"/>
      <c r="AR42" s="24" t="e">
        <f>Y42-'[1]Activos adjudicados1'!Y42</f>
        <v>#REF!</v>
      </c>
      <c r="AS42" s="49"/>
      <c r="AT42" s="24" t="e">
        <f>AA42-'[1]Activos adjudicados1'!AA42</f>
        <v>#REF!</v>
      </c>
      <c r="AU42" s="49"/>
      <c r="AV42" s="24" t="e">
        <f>AC42-'[1]Activos adjudicados1'!AC42</f>
        <v>#REF!</v>
      </c>
      <c r="AW42" s="49"/>
      <c r="AX42" s="24" t="e">
        <f>AE42-'[1]Activos adjudicados1'!AE42</f>
        <v>#REF!</v>
      </c>
      <c r="AY42" s="49"/>
      <c r="AZ42" s="24" t="e">
        <f>AG42-'[1]Activos adjudicados1'!AG42</f>
        <v>#REF!</v>
      </c>
      <c r="BA42" s="49"/>
      <c r="BB42" s="24" t="e">
        <f>AI42-'[1]Activos adjudicados1'!AI42</f>
        <v>#REF!</v>
      </c>
      <c r="BC42" s="49"/>
      <c r="BD42" s="24" t="e">
        <f>E42-'[1]Activos adjudicados1'!E42</f>
        <v>#N/A</v>
      </c>
      <c r="BF42" s="24" t="e">
        <f>G42-'[1]Activos adjudicados1'!G42</f>
        <v>#N/A</v>
      </c>
      <c r="BH42" s="24" t="e">
        <f>I42-'[1]Activos adjudicados1'!I42</f>
        <v>#N/A</v>
      </c>
      <c r="BJ42" s="24" t="e">
        <f>K42-'[1]Activos adjudicados1'!K42</f>
        <v>#N/A</v>
      </c>
      <c r="BL42" s="24" t="e">
        <f>N42-'[1]Activos adjudicados1'!N42</f>
        <v>#N/A</v>
      </c>
    </row>
    <row r="43" spans="1:64" s="57" customFormat="1" ht="15" customHeight="1">
      <c r="A43" s="69" t="s">
        <v>162</v>
      </c>
      <c r="B43" s="69"/>
      <c r="C43" s="60" t="s">
        <v>147</v>
      </c>
      <c r="D43" s="59"/>
      <c r="E43" s="7" t="e">
        <v>#N/A</v>
      </c>
      <c r="F43" s="59"/>
      <c r="G43" s="7" t="e">
        <v>#N/A</v>
      </c>
      <c r="H43" s="59"/>
      <c r="I43" s="7" t="e">
        <v>#N/A</v>
      </c>
      <c r="J43" s="59"/>
      <c r="K43" s="7" t="e">
        <f t="shared" si="25"/>
        <v>#N/A</v>
      </c>
      <c r="L43" s="8" t="e">
        <f t="shared" si="26"/>
        <v>#N/A</v>
      </c>
      <c r="M43" s="59"/>
      <c r="N43" s="7" t="e">
        <f t="shared" si="27"/>
        <v>#N/A</v>
      </c>
      <c r="O43" s="8" t="e">
        <f t="shared" si="28"/>
        <v>#N/A</v>
      </c>
      <c r="S43" s="7" t="e">
        <f>HLOOKUP(S$1,'[1]Activos adjudicados1'!$S:$AI,ROWS(S$1:S43),FALSE)</f>
        <v>#REF!</v>
      </c>
      <c r="U43" s="7" t="e">
        <f>HLOOKUP(U$1,'[1]Activos adjudicados1'!$S:$AI,ROWS(U$1:U43),FALSE)</f>
        <v>#REF!</v>
      </c>
      <c r="W43" s="7" t="e">
        <f>HLOOKUP(W$1,'[1]Activos adjudicados1'!$S:$AI,ROWS(W$1:W43),FALSE)</f>
        <v>#REF!</v>
      </c>
      <c r="Y43" s="7" t="e">
        <f>HLOOKUP(Y$1,'[1]Activos adjudicados1'!$S:$AI,ROWS(Y$1:Y43),FALSE)</f>
        <v>#REF!</v>
      </c>
      <c r="AA43" s="7" t="e">
        <f>HLOOKUP(AA$1,'[1]Activos adjudicados1'!$S:$AI,ROWS(AA$1:AA43),FALSE)</f>
        <v>#REF!</v>
      </c>
      <c r="AC43" s="7" t="e">
        <f>HLOOKUP(AC$1,'[1]Activos adjudicados1'!$S:$AI,ROWS(AC$1:AC43),FALSE)</f>
        <v>#REF!</v>
      </c>
      <c r="AE43" s="7" t="e">
        <f>HLOOKUP(AE$1,'[1]Activos adjudicados1'!$S:$AI,ROWS(AE$1:AE43),FALSE)</f>
        <v>#REF!</v>
      </c>
      <c r="AG43" s="7" t="e">
        <f>HLOOKUP(AG$1,'[1]Activos adjudicados1'!$S:$AI,ROWS(AG$1:AG43),FALSE)</f>
        <v>#REF!</v>
      </c>
      <c r="AI43" s="7" t="e">
        <f>HLOOKUP(AI$1,'[1]Activos adjudicados1'!$S:$AI,ROWS(AI$1:AI43),FALSE)</f>
        <v>#REF!</v>
      </c>
      <c r="AL43" s="24" t="e">
        <f>S43-'[1]Activos adjudicados1'!S43</f>
        <v>#REF!</v>
      </c>
      <c r="AM43" s="24"/>
      <c r="AN43" s="24" t="e">
        <f>U43-'[1]Activos adjudicados1'!U43</f>
        <v>#REF!</v>
      </c>
      <c r="AO43" s="49"/>
      <c r="AP43" s="24" t="e">
        <f>W43-'[1]Activos adjudicados1'!W43</f>
        <v>#REF!</v>
      </c>
      <c r="AQ43" s="49"/>
      <c r="AR43" s="24" t="e">
        <f>Y43-'[1]Activos adjudicados1'!Y43</f>
        <v>#REF!</v>
      </c>
      <c r="AS43" s="49"/>
      <c r="AT43" s="24" t="e">
        <f>AA43-'[1]Activos adjudicados1'!AA43</f>
        <v>#REF!</v>
      </c>
      <c r="AU43" s="49"/>
      <c r="AV43" s="24" t="e">
        <f>AC43-'[1]Activos adjudicados1'!AC43</f>
        <v>#REF!</v>
      </c>
      <c r="AW43" s="49"/>
      <c r="AX43" s="24" t="e">
        <f>AE43-'[1]Activos adjudicados1'!AE43</f>
        <v>#REF!</v>
      </c>
      <c r="AY43" s="49"/>
      <c r="AZ43" s="24" t="e">
        <f>AG43-'[1]Activos adjudicados1'!AG43</f>
        <v>#REF!</v>
      </c>
      <c r="BA43" s="49"/>
      <c r="BB43" s="24" t="e">
        <f>AI43-'[1]Activos adjudicados1'!AI43</f>
        <v>#REF!</v>
      </c>
      <c r="BC43" s="49"/>
      <c r="BD43" s="24" t="e">
        <f>E43-'[1]Activos adjudicados1'!E43</f>
        <v>#N/A</v>
      </c>
      <c r="BF43" s="24" t="e">
        <f>G43-'[1]Activos adjudicados1'!G43</f>
        <v>#N/A</v>
      </c>
      <c r="BH43" s="24" t="e">
        <f>I43-'[1]Activos adjudicados1'!I43</f>
        <v>#N/A</v>
      </c>
      <c r="BJ43" s="24" t="e">
        <f>K43-'[1]Activos adjudicados1'!K43</f>
        <v>#N/A</v>
      </c>
      <c r="BL43" s="24" t="e">
        <f>N43-'[1]Activos adjudicados1'!N43</f>
        <v>#N/A</v>
      </c>
    </row>
    <row r="44" spans="1:64" s="57" customFormat="1" ht="15" customHeight="1">
      <c r="A44" s="69" t="s">
        <v>164</v>
      </c>
      <c r="B44" s="69"/>
      <c r="C44" s="58" t="s">
        <v>159</v>
      </c>
      <c r="D44" s="59"/>
      <c r="E44" s="11" t="e">
        <v>#N/A</v>
      </c>
      <c r="F44" s="59"/>
      <c r="G44" s="11" t="e">
        <v>#N/A</v>
      </c>
      <c r="H44" s="59"/>
      <c r="I44" s="11" t="e">
        <v>#N/A</v>
      </c>
      <c r="J44" s="59"/>
      <c r="K44" s="11" t="e">
        <f t="shared" si="25"/>
        <v>#N/A</v>
      </c>
      <c r="L44" s="12" t="e">
        <f t="shared" si="26"/>
        <v>#N/A</v>
      </c>
      <c r="M44" s="59"/>
      <c r="N44" s="11" t="e">
        <f t="shared" si="27"/>
        <v>#N/A</v>
      </c>
      <c r="O44" s="12" t="e">
        <f t="shared" si="28"/>
        <v>#N/A</v>
      </c>
      <c r="S44" s="11" t="e">
        <f>HLOOKUP(S$1,'[1]Activos adjudicados1'!$S:$AI,ROWS(S$1:S44),FALSE)</f>
        <v>#REF!</v>
      </c>
      <c r="U44" s="11" t="e">
        <f>HLOOKUP(U$1,'[1]Activos adjudicados1'!$S:$AI,ROWS(U$1:U44),FALSE)</f>
        <v>#REF!</v>
      </c>
      <c r="W44" s="11" t="e">
        <f>HLOOKUP(W$1,'[1]Activos adjudicados1'!$S:$AI,ROWS(W$1:W44),FALSE)</f>
        <v>#REF!</v>
      </c>
      <c r="Y44" s="11" t="e">
        <f>HLOOKUP(Y$1,'[1]Activos adjudicados1'!$S:$AI,ROWS(Y$1:Y44),FALSE)</f>
        <v>#REF!</v>
      </c>
      <c r="AA44" s="11" t="e">
        <f>HLOOKUP(AA$1,'[1]Activos adjudicados1'!$S:$AI,ROWS(AA$1:AA44),FALSE)</f>
        <v>#REF!</v>
      </c>
      <c r="AC44" s="11" t="e">
        <f>HLOOKUP(AC$1,'[1]Activos adjudicados1'!$S:$AI,ROWS(AC$1:AC44),FALSE)</f>
        <v>#REF!</v>
      </c>
      <c r="AE44" s="11" t="e">
        <f>HLOOKUP(AE$1,'[1]Activos adjudicados1'!$S:$AI,ROWS(AE$1:AE44),FALSE)</f>
        <v>#REF!</v>
      </c>
      <c r="AG44" s="11" t="e">
        <f>HLOOKUP(AG$1,'[1]Activos adjudicados1'!$S:$AI,ROWS(AG$1:AG44),FALSE)</f>
        <v>#REF!</v>
      </c>
      <c r="AI44" s="11" t="e">
        <f>HLOOKUP(AI$1,'[1]Activos adjudicados1'!$S:$AI,ROWS(AI$1:AI44),FALSE)</f>
        <v>#REF!</v>
      </c>
      <c r="AL44" s="24" t="e">
        <f>S44-'[1]Activos adjudicados1'!S44</f>
        <v>#REF!</v>
      </c>
      <c r="AM44" s="24"/>
      <c r="AN44" s="24" t="e">
        <f>U44-'[1]Activos adjudicados1'!U44</f>
        <v>#REF!</v>
      </c>
      <c r="AO44" s="49"/>
      <c r="AP44" s="24" t="e">
        <f>W44-'[1]Activos adjudicados1'!W44</f>
        <v>#REF!</v>
      </c>
      <c r="AQ44" s="49"/>
      <c r="AR44" s="24" t="e">
        <f>Y44-'[1]Activos adjudicados1'!Y44</f>
        <v>#REF!</v>
      </c>
      <c r="AS44" s="49"/>
      <c r="AT44" s="24" t="e">
        <f>AA44-'[1]Activos adjudicados1'!AA44</f>
        <v>#REF!</v>
      </c>
      <c r="AU44" s="49"/>
      <c r="AV44" s="24" t="e">
        <f>AC44-'[1]Activos adjudicados1'!AC44</f>
        <v>#REF!</v>
      </c>
      <c r="AW44" s="49"/>
      <c r="AX44" s="24" t="e">
        <f>AE44-'[1]Activos adjudicados1'!AE44</f>
        <v>#REF!</v>
      </c>
      <c r="AY44" s="49"/>
      <c r="AZ44" s="24" t="e">
        <f>AG44-'[1]Activos adjudicados1'!AG44</f>
        <v>#REF!</v>
      </c>
      <c r="BA44" s="49"/>
      <c r="BB44" s="24" t="e">
        <f>AI44-'[1]Activos adjudicados1'!AI44</f>
        <v>#REF!</v>
      </c>
      <c r="BC44" s="49"/>
      <c r="BD44" s="24" t="e">
        <f>E44-'[1]Activos adjudicados1'!E44</f>
        <v>#N/A</v>
      </c>
      <c r="BF44" s="24" t="e">
        <f>G44-'[1]Activos adjudicados1'!G44</f>
        <v>#N/A</v>
      </c>
      <c r="BH44" s="24" t="e">
        <f>I44-'[1]Activos adjudicados1'!I44</f>
        <v>#N/A</v>
      </c>
      <c r="BJ44" s="24" t="e">
        <f>K44-'[1]Activos adjudicados1'!K44</f>
        <v>#N/A</v>
      </c>
      <c r="BL44" s="24" t="e">
        <f>N44-'[1]Activos adjudicados1'!N44</f>
        <v>#N/A</v>
      </c>
    </row>
    <row r="45" spans="1:64" s="57" customFormat="1" ht="15" customHeight="1">
      <c r="A45" s="95" t="s">
        <v>165</v>
      </c>
      <c r="B45" s="69"/>
      <c r="C45" s="58" t="s">
        <v>148</v>
      </c>
      <c r="D45" s="59"/>
      <c r="E45" s="11" t="e">
        <v>#N/A</v>
      </c>
      <c r="F45" s="59"/>
      <c r="G45" s="11" t="e">
        <v>#N/A</v>
      </c>
      <c r="H45" s="59"/>
      <c r="I45" s="11" t="e">
        <v>#N/A</v>
      </c>
      <c r="J45" s="59"/>
      <c r="K45" s="11" t="e">
        <f t="shared" si="25"/>
        <v>#N/A</v>
      </c>
      <c r="L45" s="12" t="e">
        <f t="shared" si="26"/>
        <v>#N/A</v>
      </c>
      <c r="M45" s="59"/>
      <c r="N45" s="11" t="e">
        <f t="shared" si="27"/>
        <v>#N/A</v>
      </c>
      <c r="O45" s="12" t="e">
        <f t="shared" si="28"/>
        <v>#N/A</v>
      </c>
      <c r="S45" s="11" t="e">
        <f>HLOOKUP(S$1,'[1]Activos adjudicados1'!$S:$AI,ROWS(S$1:S45),FALSE)</f>
        <v>#REF!</v>
      </c>
      <c r="U45" s="11" t="e">
        <f>HLOOKUP(U$1,'[1]Activos adjudicados1'!$S:$AI,ROWS(U$1:U45),FALSE)</f>
        <v>#REF!</v>
      </c>
      <c r="W45" s="11" t="e">
        <f>HLOOKUP(W$1,'[1]Activos adjudicados1'!$S:$AI,ROWS(W$1:W45),FALSE)</f>
        <v>#REF!</v>
      </c>
      <c r="Y45" s="11" t="e">
        <f>HLOOKUP(Y$1,'[1]Activos adjudicados1'!$S:$AI,ROWS(Y$1:Y45),FALSE)</f>
        <v>#REF!</v>
      </c>
      <c r="AA45" s="11" t="e">
        <f>HLOOKUP(AA$1,'[1]Activos adjudicados1'!$S:$AI,ROWS(AA$1:AA45),FALSE)</f>
        <v>#REF!</v>
      </c>
      <c r="AC45" s="11" t="e">
        <f>HLOOKUP(AC$1,'[1]Activos adjudicados1'!$S:$AI,ROWS(AC$1:AC45),FALSE)</f>
        <v>#REF!</v>
      </c>
      <c r="AE45" s="11" t="e">
        <f>HLOOKUP(AE$1,'[1]Activos adjudicados1'!$S:$AI,ROWS(AE$1:AE45),FALSE)</f>
        <v>#REF!</v>
      </c>
      <c r="AG45" s="11" t="e">
        <f>HLOOKUP(AG$1,'[1]Activos adjudicados1'!$S:$AI,ROWS(AG$1:AG45),FALSE)</f>
        <v>#REF!</v>
      </c>
      <c r="AI45" s="11" t="e">
        <f>HLOOKUP(AI$1,'[1]Activos adjudicados1'!$S:$AI,ROWS(AI$1:AI45),FALSE)</f>
        <v>#REF!</v>
      </c>
      <c r="AL45" s="24" t="e">
        <f>S45-'[1]Activos adjudicados1'!S45</f>
        <v>#REF!</v>
      </c>
      <c r="AM45" s="24"/>
      <c r="AN45" s="24" t="e">
        <f>U45-'[1]Activos adjudicados1'!U45</f>
        <v>#REF!</v>
      </c>
      <c r="AO45" s="49"/>
      <c r="AP45" s="24" t="e">
        <f>W45-'[1]Activos adjudicados1'!W45</f>
        <v>#REF!</v>
      </c>
      <c r="AQ45" s="49"/>
      <c r="AR45" s="24" t="e">
        <f>Y45-'[1]Activos adjudicados1'!Y45</f>
        <v>#REF!</v>
      </c>
      <c r="AS45" s="49"/>
      <c r="AT45" s="24" t="e">
        <f>AA45-'[1]Activos adjudicados1'!AA45</f>
        <v>#REF!</v>
      </c>
      <c r="AU45" s="49"/>
      <c r="AV45" s="24" t="e">
        <f>AC45-'[1]Activos adjudicados1'!AC45</f>
        <v>#REF!</v>
      </c>
      <c r="AW45" s="49"/>
      <c r="AX45" s="24" t="e">
        <f>AE45-'[1]Activos adjudicados1'!AE45</f>
        <v>#REF!</v>
      </c>
      <c r="AY45" s="49"/>
      <c r="AZ45" s="24" t="e">
        <f>AG45-'[1]Activos adjudicados1'!AG45</f>
        <v>#REF!</v>
      </c>
      <c r="BA45" s="49"/>
      <c r="BB45" s="24" t="e">
        <f>AI45-'[1]Activos adjudicados1'!AI45</f>
        <v>#REF!</v>
      </c>
      <c r="BC45" s="49"/>
      <c r="BD45" s="24" t="e">
        <f>E45-'[1]Activos adjudicados1'!E45</f>
        <v>#N/A</v>
      </c>
      <c r="BF45" s="24" t="e">
        <f>G45-'[1]Activos adjudicados1'!G45</f>
        <v>#N/A</v>
      </c>
      <c r="BH45" s="24" t="e">
        <f>I45-'[1]Activos adjudicados1'!I45</f>
        <v>#N/A</v>
      </c>
      <c r="BJ45" s="24" t="e">
        <f>K45-'[1]Activos adjudicados1'!K45</f>
        <v>#N/A</v>
      </c>
      <c r="BL45" s="24" t="e">
        <f>N45-'[1]Activos adjudicados1'!N45</f>
        <v>#N/A</v>
      </c>
    </row>
    <row r="46" spans="1:64" s="57" customFormat="1" ht="41.4" hidden="1">
      <c r="A46" s="108" t="s">
        <v>173</v>
      </c>
      <c r="B46" s="69"/>
      <c r="C46" s="78" t="s">
        <v>171</v>
      </c>
      <c r="D46" s="59"/>
      <c r="E46" s="79" t="e">
        <v>#N/A</v>
      </c>
      <c r="F46" s="80"/>
      <c r="G46" s="79" t="e">
        <v>#N/A</v>
      </c>
      <c r="H46" s="80"/>
      <c r="I46" s="79" t="e">
        <v>#N/A</v>
      </c>
      <c r="J46" s="80"/>
      <c r="K46" s="79" t="e">
        <f t="shared" si="25"/>
        <v>#N/A</v>
      </c>
      <c r="L46" s="81" t="e">
        <f t="shared" si="26"/>
        <v>#N/A</v>
      </c>
      <c r="M46" s="80"/>
      <c r="N46" s="79" t="e">
        <f t="shared" si="27"/>
        <v>#N/A</v>
      </c>
      <c r="O46" s="81" t="e">
        <f t="shared" si="28"/>
        <v>#N/A</v>
      </c>
      <c r="S46" s="11" t="e">
        <f>HLOOKUP(S$1,'[1]Activos adjudicados1'!$S:$AI,ROWS(S$1:S46),FALSE)</f>
        <v>#REF!</v>
      </c>
      <c r="U46" s="11" t="e">
        <f>HLOOKUP(U$1,'[1]Activos adjudicados1'!$S:$AI,ROWS(U$1:U46),FALSE)</f>
        <v>#REF!</v>
      </c>
      <c r="W46" s="11" t="e">
        <f>HLOOKUP(W$1,'[1]Activos adjudicados1'!$S:$AI,ROWS(W$1:W46),FALSE)</f>
        <v>#REF!</v>
      </c>
      <c r="Y46" s="11" t="e">
        <f>HLOOKUP(Y$1,'[1]Activos adjudicados1'!$S:$AI,ROWS(Y$1:Y46),FALSE)</f>
        <v>#REF!</v>
      </c>
      <c r="AA46" s="11" t="e">
        <f>HLOOKUP(AA$1,'[1]Activos adjudicados1'!$S:$AI,ROWS(AA$1:AA46),FALSE)</f>
        <v>#REF!</v>
      </c>
      <c r="AC46" s="11" t="e">
        <f>HLOOKUP(AC$1,'[1]Activos adjudicados1'!$S:$AI,ROWS(AC$1:AC46),FALSE)</f>
        <v>#REF!</v>
      </c>
      <c r="AE46" s="11" t="e">
        <f>HLOOKUP(AE$1,'[1]Activos adjudicados1'!$S:$AI,ROWS(AE$1:AE46),FALSE)</f>
        <v>#REF!</v>
      </c>
      <c r="AG46" s="11" t="e">
        <f>HLOOKUP(AG$1,'[1]Activos adjudicados1'!$S:$AI,ROWS(AG$1:AG46),FALSE)</f>
        <v>#REF!</v>
      </c>
      <c r="AI46" s="11" t="e">
        <f>HLOOKUP(AI$1,'[1]Activos adjudicados1'!$S:$AI,ROWS(AI$1:AI46),FALSE)</f>
        <v>#REF!</v>
      </c>
    </row>
    <row r="47" spans="1:64" ht="9.75" customHeight="1">
      <c r="C47" s="2"/>
      <c r="D47" s="61"/>
      <c r="E47" s="3"/>
      <c r="F47" s="61"/>
      <c r="G47" s="50"/>
      <c r="H47" s="61"/>
      <c r="I47" s="50"/>
      <c r="J47" s="61"/>
      <c r="K47" s="50"/>
      <c r="M47" s="61"/>
      <c r="N47" s="50"/>
      <c r="O47" s="17"/>
      <c r="S47" s="3"/>
      <c r="U47" s="3"/>
      <c r="W47" s="3"/>
      <c r="Y47" s="3"/>
      <c r="AA47" s="3"/>
      <c r="AC47" s="3"/>
      <c r="AE47" s="3"/>
      <c r="AG47" s="3"/>
      <c r="AI47" s="3"/>
    </row>
    <row r="48" spans="1:64" s="21" customFormat="1" ht="4.5" customHeight="1">
      <c r="A48" s="68" t="s">
        <v>168</v>
      </c>
      <c r="B48" s="68"/>
      <c r="C48" s="54"/>
      <c r="D48" s="22"/>
      <c r="E48" s="53"/>
      <c r="F48" s="22"/>
      <c r="G48" s="53"/>
      <c r="H48" s="22"/>
      <c r="I48" s="53"/>
      <c r="J48" s="22"/>
      <c r="K48" s="36"/>
      <c r="L48" s="36"/>
      <c r="M48" s="22"/>
      <c r="N48" s="36"/>
      <c r="O48" s="36"/>
      <c r="S48" s="53"/>
      <c r="U48" s="53"/>
      <c r="W48" s="53"/>
      <c r="Y48" s="53"/>
      <c r="AA48" s="53"/>
      <c r="AC48" s="53"/>
      <c r="AE48" s="53"/>
      <c r="AG48" s="53"/>
      <c r="AI48" s="53"/>
    </row>
    <row r="49" spans="1:64" s="57" customFormat="1" ht="15.6">
      <c r="A49" s="96" t="s">
        <v>172</v>
      </c>
      <c r="B49" s="69"/>
      <c r="C49" s="90" t="s">
        <v>227</v>
      </c>
      <c r="D49" s="39"/>
      <c r="E49" s="62" t="e">
        <v>#N/A</v>
      </c>
      <c r="F49" s="63"/>
      <c r="G49" s="62" t="e">
        <v>#N/A</v>
      </c>
      <c r="H49" s="63"/>
      <c r="I49" s="62" t="e">
        <v>#N/A</v>
      </c>
      <c r="J49" s="63"/>
      <c r="K49" s="71" t="e">
        <f>($E49-I49)*100</f>
        <v>#N/A</v>
      </c>
      <c r="L49" s="71"/>
      <c r="M49" s="72"/>
      <c r="N49" s="71" t="e">
        <f t="shared" ref="N49:N56" si="29">($E49-G49)*100</f>
        <v>#N/A</v>
      </c>
      <c r="O49" s="70"/>
      <c r="S49" s="62" t="e">
        <f>HLOOKUP(S$1,'[1]Activos adjudicados1'!$S:$AI,ROWS(S$1:S49),FALSE)</f>
        <v>#REF!</v>
      </c>
      <c r="U49" s="62" t="e">
        <f>HLOOKUP(U$1,'[1]Activos adjudicados1'!$S:$AI,ROWS(U$1:U49),FALSE)</f>
        <v>#REF!</v>
      </c>
      <c r="W49" s="62" t="e">
        <f>HLOOKUP(W$1,'[1]Activos adjudicados1'!$S:$AI,ROWS(W$1:W49),FALSE)</f>
        <v>#REF!</v>
      </c>
      <c r="Y49" s="62" t="e">
        <f>HLOOKUP(Y$1,'[1]Activos adjudicados1'!$S:$AI,ROWS(Y$1:Y49),FALSE)</f>
        <v>#REF!</v>
      </c>
      <c r="AA49" s="62" t="e">
        <f>HLOOKUP(AA$1,'[1]Activos adjudicados1'!$S:$AI,ROWS(AA$1:AA49),FALSE)</f>
        <v>#REF!</v>
      </c>
      <c r="AC49" s="62" t="e">
        <f>HLOOKUP(AC$1,'[1]Activos adjudicados1'!$S:$AI,ROWS(AC$1:AC49),FALSE)</f>
        <v>#REF!</v>
      </c>
      <c r="AE49" s="62" t="e">
        <f>HLOOKUP(AE$1,'[1]Activos adjudicados1'!$S:$AI,ROWS(AE$1:AE49),FALSE)</f>
        <v>#REF!</v>
      </c>
      <c r="AG49" s="62" t="e">
        <f>HLOOKUP(AG$1,'[1]Activos adjudicados1'!$S:$AI,ROWS(AG$1:AG49),FALSE)</f>
        <v>#REF!</v>
      </c>
      <c r="AI49" s="62" t="e">
        <f>HLOOKUP(AI$1,'[1]Activos adjudicados1'!$S:$AI,ROWS(AI$1:AI49),FALSE)</f>
        <v>#REF!</v>
      </c>
      <c r="AL49" s="25" t="e">
        <f>(S49-'[1]Activos adjudicados1'!S49)*100</f>
        <v>#REF!</v>
      </c>
      <c r="AN49" s="25" t="e">
        <f>(U49-'[1]Activos adjudicados1'!U49)*100</f>
        <v>#REF!</v>
      </c>
      <c r="AP49" s="25" t="e">
        <f>(W49-'[1]Activos adjudicados1'!W49)*100</f>
        <v>#REF!</v>
      </c>
      <c r="AR49" s="25" t="e">
        <f>(Y49-'[1]Activos adjudicados1'!Y49)*100</f>
        <v>#REF!</v>
      </c>
      <c r="AT49" s="25" t="e">
        <f>(AA49-'[1]Activos adjudicados1'!AA49)*100</f>
        <v>#REF!</v>
      </c>
      <c r="AV49" s="25" t="e">
        <f>(AC49-'[1]Activos adjudicados1'!AC49)*100</f>
        <v>#REF!</v>
      </c>
      <c r="AX49" s="25" t="e">
        <f>(AE49-'[1]Activos adjudicados1'!AE49)*100</f>
        <v>#REF!</v>
      </c>
      <c r="AZ49" s="25" t="e">
        <f>(AG49-'[1]Activos adjudicados1'!AG49)*100</f>
        <v>#REF!</v>
      </c>
      <c r="BB49" s="25" t="e">
        <f>(AI49-'[1]Activos adjudicados1'!AI49)*100</f>
        <v>#REF!</v>
      </c>
      <c r="BD49" s="25" t="e">
        <f>(E49-'[1]Activos adjudicados1'!E49)*100</f>
        <v>#N/A</v>
      </c>
      <c r="BF49" s="25" t="e">
        <f>(G49-'[1]Activos adjudicados1'!G49)*100</f>
        <v>#N/A</v>
      </c>
      <c r="BH49" s="25" t="e">
        <f>(I49-'[1]Activos adjudicados1'!I49)*100</f>
        <v>#N/A</v>
      </c>
      <c r="BJ49" s="25" t="e">
        <f>(K49-'[1]Activos adjudicados1'!K49)*100</f>
        <v>#N/A</v>
      </c>
      <c r="BL49" s="25" t="e">
        <f>(N49-'[1]Activos adjudicados1'!N49)*100</f>
        <v>#N/A</v>
      </c>
    </row>
    <row r="50" spans="1:64" s="57" customFormat="1" ht="15" customHeight="1">
      <c r="A50" s="95" t="s">
        <v>160</v>
      </c>
      <c r="B50" s="69"/>
      <c r="C50" s="58" t="s">
        <v>144</v>
      </c>
      <c r="D50" s="59"/>
      <c r="E50" s="64" t="e">
        <v>#N/A</v>
      </c>
      <c r="F50" s="59"/>
      <c r="G50" s="64" t="e">
        <v>#N/A</v>
      </c>
      <c r="H50" s="59"/>
      <c r="I50" s="64" t="e">
        <v>#N/A</v>
      </c>
      <c r="J50" s="59"/>
      <c r="K50" s="73" t="e">
        <f t="shared" ref="K50:K56" si="30">($E50-I50)*100</f>
        <v>#N/A</v>
      </c>
      <c r="L50" s="74"/>
      <c r="M50" s="75"/>
      <c r="N50" s="73" t="e">
        <f t="shared" si="29"/>
        <v>#N/A</v>
      </c>
      <c r="O50" s="12"/>
      <c r="S50" s="64" t="e">
        <f>HLOOKUP(S$1,'[1]Activos adjudicados1'!$S:$AI,ROWS(S$1:S50),FALSE)</f>
        <v>#REF!</v>
      </c>
      <c r="U50" s="64" t="e">
        <f>HLOOKUP(U$1,'[1]Activos adjudicados1'!$S:$AI,ROWS(U$1:U50),FALSE)</f>
        <v>#REF!</v>
      </c>
      <c r="W50" s="64" t="e">
        <f>HLOOKUP(W$1,'[1]Activos adjudicados1'!$S:$AI,ROWS(W$1:W50),FALSE)</f>
        <v>#REF!</v>
      </c>
      <c r="Y50" s="64" t="e">
        <f>HLOOKUP(Y$1,'[1]Activos adjudicados1'!$S:$AI,ROWS(Y$1:Y50),FALSE)</f>
        <v>#REF!</v>
      </c>
      <c r="AA50" s="64" t="e">
        <f>HLOOKUP(AA$1,'[1]Activos adjudicados1'!$S:$AI,ROWS(AA$1:AA50),FALSE)</f>
        <v>#REF!</v>
      </c>
      <c r="AC50" s="64" t="e">
        <f>HLOOKUP(AC$1,'[1]Activos adjudicados1'!$S:$AI,ROWS(AC$1:AC50),FALSE)</f>
        <v>#REF!</v>
      </c>
      <c r="AE50" s="64" t="e">
        <f>HLOOKUP(AE$1,'[1]Activos adjudicados1'!$S:$AI,ROWS(AE$1:AE50),FALSE)</f>
        <v>#REF!</v>
      </c>
      <c r="AG50" s="64" t="e">
        <f>HLOOKUP(AG$1,'[1]Activos adjudicados1'!$S:$AI,ROWS(AG$1:AG50),FALSE)</f>
        <v>#REF!</v>
      </c>
      <c r="AI50" s="64" t="e">
        <f>HLOOKUP(AI$1,'[1]Activos adjudicados1'!$S:$AI,ROWS(AI$1:AI50),FALSE)</f>
        <v>#REF!</v>
      </c>
      <c r="AL50" s="25" t="e">
        <f>(S50-'[1]Activos adjudicados1'!S50)*100</f>
        <v>#REF!</v>
      </c>
      <c r="AN50" s="25" t="e">
        <f>(U50-'[1]Activos adjudicados1'!U50)*100</f>
        <v>#REF!</v>
      </c>
      <c r="AP50" s="25" t="e">
        <f>(W50-'[1]Activos adjudicados1'!W50)*100</f>
        <v>#REF!</v>
      </c>
      <c r="AR50" s="25" t="e">
        <f>(Y50-'[1]Activos adjudicados1'!Y50)*100</f>
        <v>#REF!</v>
      </c>
      <c r="AT50" s="25" t="e">
        <f>(AA50-'[1]Activos adjudicados1'!AA50)*100</f>
        <v>#REF!</v>
      </c>
      <c r="AV50" s="25" t="e">
        <f>(AC50-'[1]Activos adjudicados1'!AC50)*100</f>
        <v>#REF!</v>
      </c>
      <c r="AX50" s="25" t="e">
        <f>(AE50-'[1]Activos adjudicados1'!AE50)*100</f>
        <v>#REF!</v>
      </c>
      <c r="AZ50" s="25" t="e">
        <f>(AG50-'[1]Activos adjudicados1'!AG50)*100</f>
        <v>#REF!</v>
      </c>
      <c r="BB50" s="25" t="e">
        <f>(AI50-'[1]Activos adjudicados1'!AI50)*100</f>
        <v>#REF!</v>
      </c>
      <c r="BD50" s="25" t="e">
        <f>(E50-'[1]Activos adjudicados1'!E50)*100</f>
        <v>#N/A</v>
      </c>
      <c r="BF50" s="25" t="e">
        <f>(G50-'[1]Activos adjudicados1'!G50)*100</f>
        <v>#N/A</v>
      </c>
      <c r="BH50" s="25" t="e">
        <f>(I50-'[1]Activos adjudicados1'!I50)*100</f>
        <v>#N/A</v>
      </c>
      <c r="BJ50" s="25" t="e">
        <f>(K50-'[1]Activos adjudicados1'!K50)*100</f>
        <v>#N/A</v>
      </c>
      <c r="BL50" s="25" t="e">
        <f>(N50-'[1]Activos adjudicados1'!N50)*100</f>
        <v>#N/A</v>
      </c>
    </row>
    <row r="51" spans="1:64" s="57" customFormat="1" ht="15" customHeight="1">
      <c r="A51" s="69" t="s">
        <v>163</v>
      </c>
      <c r="B51" s="69"/>
      <c r="C51" s="60" t="s">
        <v>145</v>
      </c>
      <c r="D51" s="59"/>
      <c r="E51" s="65" t="e">
        <v>#N/A</v>
      </c>
      <c r="F51" s="59"/>
      <c r="G51" s="65" t="e">
        <v>#N/A</v>
      </c>
      <c r="H51" s="59"/>
      <c r="I51" s="65" t="e">
        <v>#N/A</v>
      </c>
      <c r="J51" s="59"/>
      <c r="K51" s="76" t="e">
        <f t="shared" si="30"/>
        <v>#N/A</v>
      </c>
      <c r="L51" s="77"/>
      <c r="M51" s="75"/>
      <c r="N51" s="76" t="e">
        <f t="shared" si="29"/>
        <v>#N/A</v>
      </c>
      <c r="O51" s="8"/>
      <c r="S51" s="65" t="e">
        <f>HLOOKUP(S$1,'[1]Activos adjudicados1'!$S:$AI,ROWS(S$1:S51),FALSE)</f>
        <v>#REF!</v>
      </c>
      <c r="U51" s="65" t="e">
        <f>HLOOKUP(U$1,'[1]Activos adjudicados1'!$S:$AI,ROWS(U$1:U51),FALSE)</f>
        <v>#REF!</v>
      </c>
      <c r="W51" s="65" t="e">
        <f>HLOOKUP(W$1,'[1]Activos adjudicados1'!$S:$AI,ROWS(W$1:W51),FALSE)</f>
        <v>#REF!</v>
      </c>
      <c r="Y51" s="65" t="e">
        <f>HLOOKUP(Y$1,'[1]Activos adjudicados1'!$S:$AI,ROWS(Y$1:Y51),FALSE)</f>
        <v>#REF!</v>
      </c>
      <c r="AA51" s="65" t="e">
        <f>HLOOKUP(AA$1,'[1]Activos adjudicados1'!$S:$AI,ROWS(AA$1:AA51),FALSE)</f>
        <v>#REF!</v>
      </c>
      <c r="AC51" s="65" t="e">
        <f>HLOOKUP(AC$1,'[1]Activos adjudicados1'!$S:$AI,ROWS(AC$1:AC51),FALSE)</f>
        <v>#REF!</v>
      </c>
      <c r="AE51" s="65" t="e">
        <f>HLOOKUP(AE$1,'[1]Activos adjudicados1'!$S:$AI,ROWS(AE$1:AE51),FALSE)</f>
        <v>#REF!</v>
      </c>
      <c r="AG51" s="65" t="e">
        <f>HLOOKUP(AG$1,'[1]Activos adjudicados1'!$S:$AI,ROWS(AG$1:AG51),FALSE)</f>
        <v>#REF!</v>
      </c>
      <c r="AI51" s="65" t="e">
        <f>HLOOKUP(AI$1,'[1]Activos adjudicados1'!$S:$AI,ROWS(AI$1:AI51),FALSE)</f>
        <v>#REF!</v>
      </c>
      <c r="AL51" s="25" t="e">
        <f>(S51-'[1]Activos adjudicados1'!S51)*100</f>
        <v>#REF!</v>
      </c>
      <c r="AN51" s="25" t="e">
        <f>(U51-'[1]Activos adjudicados1'!U51)*100</f>
        <v>#REF!</v>
      </c>
      <c r="AP51" s="25" t="e">
        <f>(W51-'[1]Activos adjudicados1'!W51)*100</f>
        <v>#REF!</v>
      </c>
      <c r="AR51" s="25" t="e">
        <f>(Y51-'[1]Activos adjudicados1'!Y51)*100</f>
        <v>#REF!</v>
      </c>
      <c r="AT51" s="25" t="e">
        <f>(AA51-'[1]Activos adjudicados1'!AA51)*100</f>
        <v>#REF!</v>
      </c>
      <c r="AV51" s="25" t="e">
        <f>(AC51-'[1]Activos adjudicados1'!AC51)*100</f>
        <v>#REF!</v>
      </c>
      <c r="AX51" s="25" t="e">
        <f>(AE51-'[1]Activos adjudicados1'!AE51)*100</f>
        <v>#REF!</v>
      </c>
      <c r="AZ51" s="25" t="e">
        <f>(AG51-'[1]Activos adjudicados1'!AG51)*100</f>
        <v>#REF!</v>
      </c>
      <c r="BB51" s="25" t="e">
        <f>(AI51-'[1]Activos adjudicados1'!AI51)*100</f>
        <v>#REF!</v>
      </c>
      <c r="BD51" s="25" t="e">
        <f>(E51-'[1]Activos adjudicados1'!E51)*100</f>
        <v>#N/A</v>
      </c>
      <c r="BF51" s="25" t="e">
        <f>(G51-'[1]Activos adjudicados1'!G51)*100</f>
        <v>#N/A</v>
      </c>
      <c r="BH51" s="25" t="e">
        <f>(I51-'[1]Activos adjudicados1'!I51)*100</f>
        <v>#N/A</v>
      </c>
      <c r="BJ51" s="25" t="e">
        <f>(K51-'[1]Activos adjudicados1'!K51)*100</f>
        <v>#N/A</v>
      </c>
      <c r="BL51" s="25" t="e">
        <f>(N51-'[1]Activos adjudicados1'!N51)*100</f>
        <v>#N/A</v>
      </c>
    </row>
    <row r="52" spans="1:64" s="57" customFormat="1" ht="15" customHeight="1">
      <c r="A52" s="95" t="s">
        <v>161</v>
      </c>
      <c r="B52" s="69"/>
      <c r="C52" s="60" t="s">
        <v>146</v>
      </c>
      <c r="D52" s="59"/>
      <c r="E52" s="65" t="e">
        <v>#N/A</v>
      </c>
      <c r="F52" s="59"/>
      <c r="G52" s="65" t="e">
        <v>#N/A</v>
      </c>
      <c r="H52" s="59"/>
      <c r="I52" s="65" t="e">
        <v>#N/A</v>
      </c>
      <c r="J52" s="59"/>
      <c r="K52" s="76" t="e">
        <f t="shared" si="30"/>
        <v>#N/A</v>
      </c>
      <c r="L52" s="77"/>
      <c r="M52" s="75"/>
      <c r="N52" s="76" t="e">
        <f t="shared" si="29"/>
        <v>#N/A</v>
      </c>
      <c r="O52" s="8"/>
      <c r="S52" s="65" t="e">
        <f>HLOOKUP(S$1,'[1]Activos adjudicados1'!$S:$AI,ROWS(S$1:S52),FALSE)</f>
        <v>#REF!</v>
      </c>
      <c r="U52" s="65" t="e">
        <f>HLOOKUP(U$1,'[1]Activos adjudicados1'!$S:$AI,ROWS(U$1:U52),FALSE)</f>
        <v>#REF!</v>
      </c>
      <c r="W52" s="65" t="e">
        <f>HLOOKUP(W$1,'[1]Activos adjudicados1'!$S:$AI,ROWS(W$1:W52),FALSE)</f>
        <v>#REF!</v>
      </c>
      <c r="Y52" s="65" t="e">
        <f>HLOOKUP(Y$1,'[1]Activos adjudicados1'!$S:$AI,ROWS(Y$1:Y52),FALSE)</f>
        <v>#REF!</v>
      </c>
      <c r="AA52" s="65" t="e">
        <f>HLOOKUP(AA$1,'[1]Activos adjudicados1'!$S:$AI,ROWS(AA$1:AA52),FALSE)</f>
        <v>#REF!</v>
      </c>
      <c r="AC52" s="65" t="e">
        <f>HLOOKUP(AC$1,'[1]Activos adjudicados1'!$S:$AI,ROWS(AC$1:AC52),FALSE)</f>
        <v>#REF!</v>
      </c>
      <c r="AE52" s="65" t="e">
        <f>HLOOKUP(AE$1,'[1]Activos adjudicados1'!$S:$AI,ROWS(AE$1:AE52),FALSE)</f>
        <v>#REF!</v>
      </c>
      <c r="AG52" s="65" t="e">
        <f>HLOOKUP(AG$1,'[1]Activos adjudicados1'!$S:$AI,ROWS(AG$1:AG52),FALSE)</f>
        <v>#REF!</v>
      </c>
      <c r="AI52" s="65" t="e">
        <f>HLOOKUP(AI$1,'[1]Activos adjudicados1'!$S:$AI,ROWS(AI$1:AI52),FALSE)</f>
        <v>#REF!</v>
      </c>
      <c r="AL52" s="25" t="e">
        <f>(S52-'[1]Activos adjudicados1'!S52)*100</f>
        <v>#REF!</v>
      </c>
      <c r="AN52" s="25" t="e">
        <f>(U52-'[1]Activos adjudicados1'!U52)*100</f>
        <v>#REF!</v>
      </c>
      <c r="AP52" s="25" t="e">
        <f>(W52-'[1]Activos adjudicados1'!W52)*100</f>
        <v>#REF!</v>
      </c>
      <c r="AR52" s="25" t="e">
        <f>(Y52-'[1]Activos adjudicados1'!Y52)*100</f>
        <v>#REF!</v>
      </c>
      <c r="AT52" s="25" t="e">
        <f>(AA52-'[1]Activos adjudicados1'!AA52)*100</f>
        <v>#REF!</v>
      </c>
      <c r="AV52" s="25" t="e">
        <f>(AC52-'[1]Activos adjudicados1'!AC52)*100</f>
        <v>#REF!</v>
      </c>
      <c r="AX52" s="25" t="e">
        <f>(AE52-'[1]Activos adjudicados1'!AE52)*100</f>
        <v>#REF!</v>
      </c>
      <c r="AZ52" s="25" t="e">
        <f>(AG52-'[1]Activos adjudicados1'!AG52)*100</f>
        <v>#REF!</v>
      </c>
      <c r="BB52" s="25" t="e">
        <f>(AI52-'[1]Activos adjudicados1'!AI52)*100</f>
        <v>#REF!</v>
      </c>
      <c r="BD52" s="25" t="e">
        <f>(E52-'[1]Activos adjudicados1'!E52)*100</f>
        <v>#N/A</v>
      </c>
      <c r="BF52" s="25" t="e">
        <f>(G52-'[1]Activos adjudicados1'!G52)*100</f>
        <v>#N/A</v>
      </c>
      <c r="BH52" s="25" t="e">
        <f>(I52-'[1]Activos adjudicados1'!I52)*100</f>
        <v>#N/A</v>
      </c>
      <c r="BJ52" s="25" t="e">
        <f>(K52-'[1]Activos adjudicados1'!K52)*100</f>
        <v>#N/A</v>
      </c>
      <c r="BL52" s="25" t="e">
        <f>(N52-'[1]Activos adjudicados1'!N52)*100</f>
        <v>#N/A</v>
      </c>
    </row>
    <row r="53" spans="1:64" s="57" customFormat="1" ht="15" customHeight="1">
      <c r="A53" s="69" t="s">
        <v>162</v>
      </c>
      <c r="B53" s="69"/>
      <c r="C53" s="60" t="s">
        <v>147</v>
      </c>
      <c r="D53" s="59"/>
      <c r="E53" s="65" t="e">
        <v>#N/A</v>
      </c>
      <c r="F53" s="59"/>
      <c r="G53" s="65" t="e">
        <v>#N/A</v>
      </c>
      <c r="H53" s="59"/>
      <c r="I53" s="65" t="e">
        <v>#N/A</v>
      </c>
      <c r="J53" s="59"/>
      <c r="K53" s="76" t="e">
        <f t="shared" si="30"/>
        <v>#N/A</v>
      </c>
      <c r="L53" s="77"/>
      <c r="M53" s="75"/>
      <c r="N53" s="76" t="e">
        <f t="shared" si="29"/>
        <v>#N/A</v>
      </c>
      <c r="O53" s="8"/>
      <c r="S53" s="65" t="e">
        <f>HLOOKUP(S$1,'[1]Activos adjudicados1'!$S:$AI,ROWS(S$1:S53),FALSE)</f>
        <v>#REF!</v>
      </c>
      <c r="U53" s="65" t="e">
        <f>HLOOKUP(U$1,'[1]Activos adjudicados1'!$S:$AI,ROWS(U$1:U53),FALSE)</f>
        <v>#REF!</v>
      </c>
      <c r="W53" s="65" t="e">
        <f>HLOOKUP(W$1,'[1]Activos adjudicados1'!$S:$AI,ROWS(W$1:W53),FALSE)</f>
        <v>#REF!</v>
      </c>
      <c r="Y53" s="65" t="e">
        <f>HLOOKUP(Y$1,'[1]Activos adjudicados1'!$S:$AI,ROWS(Y$1:Y53),FALSE)</f>
        <v>#REF!</v>
      </c>
      <c r="AA53" s="65" t="e">
        <f>HLOOKUP(AA$1,'[1]Activos adjudicados1'!$S:$AI,ROWS(AA$1:AA53),FALSE)</f>
        <v>#REF!</v>
      </c>
      <c r="AC53" s="65" t="e">
        <f>HLOOKUP(AC$1,'[1]Activos adjudicados1'!$S:$AI,ROWS(AC$1:AC53),FALSE)</f>
        <v>#REF!</v>
      </c>
      <c r="AE53" s="65" t="e">
        <f>HLOOKUP(AE$1,'[1]Activos adjudicados1'!$S:$AI,ROWS(AE$1:AE53),FALSE)</f>
        <v>#REF!</v>
      </c>
      <c r="AG53" s="65" t="e">
        <f>HLOOKUP(AG$1,'[1]Activos adjudicados1'!$S:$AI,ROWS(AG$1:AG53),FALSE)</f>
        <v>#REF!</v>
      </c>
      <c r="AI53" s="65" t="e">
        <f>HLOOKUP(AI$1,'[1]Activos adjudicados1'!$S:$AI,ROWS(AI$1:AI53),FALSE)</f>
        <v>#REF!</v>
      </c>
      <c r="AL53" s="25" t="e">
        <f>(S53-'[1]Activos adjudicados1'!S53)*100</f>
        <v>#REF!</v>
      </c>
      <c r="AN53" s="25" t="e">
        <f>(U53-'[1]Activos adjudicados1'!U53)*100</f>
        <v>#REF!</v>
      </c>
      <c r="AP53" s="25" t="e">
        <f>(W53-'[1]Activos adjudicados1'!W53)*100</f>
        <v>#REF!</v>
      </c>
      <c r="AR53" s="25" t="e">
        <f>(Y53-'[1]Activos adjudicados1'!Y53)*100</f>
        <v>#REF!</v>
      </c>
      <c r="AT53" s="25" t="e">
        <f>(AA53-'[1]Activos adjudicados1'!AA53)*100</f>
        <v>#REF!</v>
      </c>
      <c r="AV53" s="25" t="e">
        <f>(AC53-'[1]Activos adjudicados1'!AC53)*100</f>
        <v>#REF!</v>
      </c>
      <c r="AX53" s="25" t="e">
        <f>(AE53-'[1]Activos adjudicados1'!AE53)*100</f>
        <v>#REF!</v>
      </c>
      <c r="AZ53" s="25" t="e">
        <f>(AG53-'[1]Activos adjudicados1'!AG53)*100</f>
        <v>#REF!</v>
      </c>
      <c r="BB53" s="25" t="e">
        <f>(AI53-'[1]Activos adjudicados1'!AI53)*100</f>
        <v>#REF!</v>
      </c>
      <c r="BD53" s="25" t="e">
        <f>(E53-'[1]Activos adjudicados1'!E53)*100</f>
        <v>#N/A</v>
      </c>
      <c r="BF53" s="25" t="e">
        <f>(G53-'[1]Activos adjudicados1'!G53)*100</f>
        <v>#N/A</v>
      </c>
      <c r="BH53" s="25" t="e">
        <f>(I53-'[1]Activos adjudicados1'!I53)*100</f>
        <v>#N/A</v>
      </c>
      <c r="BJ53" s="25" t="e">
        <f>(K53-'[1]Activos adjudicados1'!K53)*100</f>
        <v>#N/A</v>
      </c>
      <c r="BL53" s="25" t="e">
        <f>(N53-'[1]Activos adjudicados1'!N53)*100</f>
        <v>#N/A</v>
      </c>
    </row>
    <row r="54" spans="1:64" s="57" customFormat="1" ht="15" customHeight="1">
      <c r="A54" s="69" t="s">
        <v>164</v>
      </c>
      <c r="B54" s="69"/>
      <c r="C54" s="58" t="s">
        <v>159</v>
      </c>
      <c r="D54" s="59"/>
      <c r="E54" s="64" t="e">
        <v>#N/A</v>
      </c>
      <c r="F54" s="59"/>
      <c r="G54" s="64" t="e">
        <v>#N/A</v>
      </c>
      <c r="H54" s="59"/>
      <c r="I54" s="64" t="e">
        <v>#N/A</v>
      </c>
      <c r="J54" s="59"/>
      <c r="K54" s="73" t="e">
        <f t="shared" si="30"/>
        <v>#N/A</v>
      </c>
      <c r="L54" s="74"/>
      <c r="M54" s="75"/>
      <c r="N54" s="73" t="e">
        <f t="shared" si="29"/>
        <v>#N/A</v>
      </c>
      <c r="O54" s="12"/>
      <c r="S54" s="64" t="e">
        <f>HLOOKUP(S$1,'[1]Activos adjudicados1'!$S:$AI,ROWS(S$1:S54),FALSE)</f>
        <v>#REF!</v>
      </c>
      <c r="U54" s="64" t="e">
        <f>HLOOKUP(U$1,'[1]Activos adjudicados1'!$S:$AI,ROWS(U$1:U54),FALSE)</f>
        <v>#REF!</v>
      </c>
      <c r="W54" s="64" t="e">
        <f>HLOOKUP(W$1,'[1]Activos adjudicados1'!$S:$AI,ROWS(W$1:W54),FALSE)</f>
        <v>#REF!</v>
      </c>
      <c r="Y54" s="64" t="e">
        <f>HLOOKUP(Y$1,'[1]Activos adjudicados1'!$S:$AI,ROWS(Y$1:Y54),FALSE)</f>
        <v>#REF!</v>
      </c>
      <c r="AA54" s="64" t="e">
        <f>HLOOKUP(AA$1,'[1]Activos adjudicados1'!$S:$AI,ROWS(AA$1:AA54),FALSE)</f>
        <v>#REF!</v>
      </c>
      <c r="AC54" s="64" t="e">
        <f>HLOOKUP(AC$1,'[1]Activos adjudicados1'!$S:$AI,ROWS(AC$1:AC54),FALSE)</f>
        <v>#REF!</v>
      </c>
      <c r="AE54" s="64" t="e">
        <f>HLOOKUP(AE$1,'[1]Activos adjudicados1'!$S:$AI,ROWS(AE$1:AE54),FALSE)</f>
        <v>#REF!</v>
      </c>
      <c r="AG54" s="64" t="e">
        <f>HLOOKUP(AG$1,'[1]Activos adjudicados1'!$S:$AI,ROWS(AG$1:AG54),FALSE)</f>
        <v>#REF!</v>
      </c>
      <c r="AI54" s="64" t="e">
        <f>HLOOKUP(AI$1,'[1]Activos adjudicados1'!$S:$AI,ROWS(AI$1:AI54),FALSE)</f>
        <v>#REF!</v>
      </c>
      <c r="AL54" s="25" t="e">
        <f>(S54-'[1]Activos adjudicados1'!S54)*100</f>
        <v>#REF!</v>
      </c>
      <c r="AN54" s="25" t="e">
        <f>(U54-'[1]Activos adjudicados1'!U54)*100</f>
        <v>#REF!</v>
      </c>
      <c r="AP54" s="25" t="e">
        <f>(W54-'[1]Activos adjudicados1'!W54)*100</f>
        <v>#REF!</v>
      </c>
      <c r="AR54" s="25" t="e">
        <f>(Y54-'[1]Activos adjudicados1'!Y54)*100</f>
        <v>#REF!</v>
      </c>
      <c r="AT54" s="25" t="e">
        <f>(AA54-'[1]Activos adjudicados1'!AA54)*100</f>
        <v>#REF!</v>
      </c>
      <c r="AV54" s="25" t="e">
        <f>(AC54-'[1]Activos adjudicados1'!AC54)*100</f>
        <v>#REF!</v>
      </c>
      <c r="AX54" s="25" t="e">
        <f>(AE54-'[1]Activos adjudicados1'!AE54)*100</f>
        <v>#REF!</v>
      </c>
      <c r="AZ54" s="25" t="e">
        <f>(AG54-'[1]Activos adjudicados1'!AG54)*100</f>
        <v>#REF!</v>
      </c>
      <c r="BB54" s="25" t="e">
        <f>(AI54-'[1]Activos adjudicados1'!AI54)*100</f>
        <v>#REF!</v>
      </c>
      <c r="BD54" s="25" t="e">
        <f>(E54-'[1]Activos adjudicados1'!E54)*100</f>
        <v>#N/A</v>
      </c>
      <c r="BF54" s="25" t="e">
        <f>(G54-'[1]Activos adjudicados1'!G54)*100</f>
        <v>#N/A</v>
      </c>
      <c r="BH54" s="25" t="e">
        <f>(I54-'[1]Activos adjudicados1'!I54)*100</f>
        <v>#N/A</v>
      </c>
      <c r="BJ54" s="25" t="e">
        <f>(K54-'[1]Activos adjudicados1'!K54)*100</f>
        <v>#N/A</v>
      </c>
      <c r="BL54" s="25" t="e">
        <f>(N54-'[1]Activos adjudicados1'!N54)*100</f>
        <v>#N/A</v>
      </c>
    </row>
    <row r="55" spans="1:64" s="57" customFormat="1" ht="15" customHeight="1">
      <c r="A55" s="95" t="s">
        <v>165</v>
      </c>
      <c r="B55" s="69"/>
      <c r="C55" s="58" t="s">
        <v>148</v>
      </c>
      <c r="D55" s="59"/>
      <c r="E55" s="64" t="e">
        <v>#N/A</v>
      </c>
      <c r="F55" s="59"/>
      <c r="G55" s="64" t="e">
        <v>#N/A</v>
      </c>
      <c r="H55" s="59"/>
      <c r="I55" s="64" t="e">
        <v>#N/A</v>
      </c>
      <c r="J55" s="59"/>
      <c r="K55" s="73" t="e">
        <f t="shared" si="30"/>
        <v>#N/A</v>
      </c>
      <c r="L55" s="74"/>
      <c r="M55" s="75"/>
      <c r="N55" s="73" t="e">
        <f t="shared" si="29"/>
        <v>#N/A</v>
      </c>
      <c r="O55" s="12"/>
      <c r="S55" s="64" t="e">
        <f>HLOOKUP(S$1,'[1]Activos adjudicados1'!$S:$AI,ROWS(S$1:S55),FALSE)</f>
        <v>#REF!</v>
      </c>
      <c r="U55" s="64" t="e">
        <f>HLOOKUP(U$1,'[1]Activos adjudicados1'!$S:$AI,ROWS(U$1:U55),FALSE)</f>
        <v>#REF!</v>
      </c>
      <c r="W55" s="64" t="e">
        <f>HLOOKUP(W$1,'[1]Activos adjudicados1'!$S:$AI,ROWS(W$1:W55),FALSE)</f>
        <v>#REF!</v>
      </c>
      <c r="Y55" s="64" t="e">
        <f>HLOOKUP(Y$1,'[1]Activos adjudicados1'!$S:$AI,ROWS(Y$1:Y55),FALSE)</f>
        <v>#REF!</v>
      </c>
      <c r="AA55" s="64" t="e">
        <f>HLOOKUP(AA$1,'[1]Activos adjudicados1'!$S:$AI,ROWS(AA$1:AA55),FALSE)</f>
        <v>#REF!</v>
      </c>
      <c r="AC55" s="64" t="e">
        <f>HLOOKUP(AC$1,'[1]Activos adjudicados1'!$S:$AI,ROWS(AC$1:AC55),FALSE)</f>
        <v>#REF!</v>
      </c>
      <c r="AE55" s="64" t="e">
        <f>HLOOKUP(AE$1,'[1]Activos adjudicados1'!$S:$AI,ROWS(AE$1:AE55),FALSE)</f>
        <v>#REF!</v>
      </c>
      <c r="AG55" s="64" t="e">
        <f>HLOOKUP(AG$1,'[1]Activos adjudicados1'!$S:$AI,ROWS(AG$1:AG55),FALSE)</f>
        <v>#REF!</v>
      </c>
      <c r="AI55" s="64" t="e">
        <f>HLOOKUP(AI$1,'[1]Activos adjudicados1'!$S:$AI,ROWS(AI$1:AI55),FALSE)</f>
        <v>#REF!</v>
      </c>
      <c r="AL55" s="25" t="e">
        <f>(S55-'[1]Activos adjudicados1'!S55)*100</f>
        <v>#REF!</v>
      </c>
      <c r="AN55" s="25" t="e">
        <f>(U55-'[1]Activos adjudicados1'!U55)*100</f>
        <v>#REF!</v>
      </c>
      <c r="AP55" s="25" t="e">
        <f>(W55-'[1]Activos adjudicados1'!W55)*100</f>
        <v>#REF!</v>
      </c>
      <c r="AR55" s="25" t="e">
        <f>(Y55-'[1]Activos adjudicados1'!Y55)*100</f>
        <v>#REF!</v>
      </c>
      <c r="AT55" s="25" t="e">
        <f>(AA55-'[1]Activos adjudicados1'!AA55)*100</f>
        <v>#REF!</v>
      </c>
      <c r="AV55" s="25" t="e">
        <f>(AC55-'[1]Activos adjudicados1'!AC55)*100</f>
        <v>#REF!</v>
      </c>
      <c r="AX55" s="25" t="e">
        <f>(AE55-'[1]Activos adjudicados1'!AE55)*100</f>
        <v>#REF!</v>
      </c>
      <c r="AZ55" s="25" t="e">
        <f>(AG55-'[1]Activos adjudicados1'!AG55)*100</f>
        <v>#REF!</v>
      </c>
      <c r="BB55" s="25" t="e">
        <f>(AI55-'[1]Activos adjudicados1'!AI55)*100</f>
        <v>#REF!</v>
      </c>
      <c r="BD55" s="25" t="e">
        <f>(E55-'[1]Activos adjudicados1'!E55)*100</f>
        <v>#N/A</v>
      </c>
      <c r="BF55" s="25" t="e">
        <f>(G55-'[1]Activos adjudicados1'!G55)*100</f>
        <v>#N/A</v>
      </c>
      <c r="BH55" s="25" t="e">
        <f>(I55-'[1]Activos adjudicados1'!I55)*100</f>
        <v>#N/A</v>
      </c>
      <c r="BJ55" s="25" t="e">
        <f>(K55-'[1]Activos adjudicados1'!K55)*100</f>
        <v>#N/A</v>
      </c>
      <c r="BL55" s="25" t="e">
        <f>(N55-'[1]Activos adjudicados1'!N55)*100</f>
        <v>#N/A</v>
      </c>
    </row>
    <row r="56" spans="1:64" s="57" customFormat="1" ht="24.6" hidden="1" customHeight="1">
      <c r="A56" s="108" t="s">
        <v>173</v>
      </c>
      <c r="B56" s="69"/>
      <c r="C56" s="78" t="s">
        <v>171</v>
      </c>
      <c r="D56" s="59"/>
      <c r="E56" s="82" t="e">
        <v>#N/A</v>
      </c>
      <c r="F56" s="113"/>
      <c r="G56" s="82" t="e">
        <v>#N/A</v>
      </c>
      <c r="H56" s="113"/>
      <c r="I56" s="82" t="e">
        <v>#N/A</v>
      </c>
      <c r="J56" s="113"/>
      <c r="K56" s="83" t="e">
        <f t="shared" si="30"/>
        <v>#N/A</v>
      </c>
      <c r="L56" s="82"/>
      <c r="M56" s="113"/>
      <c r="N56" s="83" t="e">
        <f t="shared" si="29"/>
        <v>#N/A</v>
      </c>
      <c r="O56" s="82"/>
      <c r="S56" s="64" t="e">
        <f>HLOOKUP(S$1,'[1]Activos adjudicados1'!$S:$AI,ROWS(S$1:S56),FALSE)</f>
        <v>#REF!</v>
      </c>
      <c r="U56" s="64" t="e">
        <f>HLOOKUP(U$1,'[1]Activos adjudicados1'!$S:$AI,ROWS(U$1:U56),FALSE)</f>
        <v>#REF!</v>
      </c>
      <c r="W56" s="64" t="e">
        <f>HLOOKUP(W$1,'[1]Activos adjudicados1'!$S:$AI,ROWS(W$1:W56),FALSE)</f>
        <v>#REF!</v>
      </c>
      <c r="Y56" s="64" t="e">
        <f>HLOOKUP(Y$1,'[1]Activos adjudicados1'!$S:$AI,ROWS(Y$1:Y56),FALSE)</f>
        <v>#REF!</v>
      </c>
      <c r="AA56" s="64" t="e">
        <f>HLOOKUP(AA$1,'[1]Activos adjudicados1'!$S:$AI,ROWS(AA$1:AA56),FALSE)</f>
        <v>#REF!</v>
      </c>
      <c r="AC56" s="64" t="e">
        <f>HLOOKUP(AC$1,'[1]Activos adjudicados1'!$S:$AI,ROWS(AC$1:AC56),FALSE)</f>
        <v>#REF!</v>
      </c>
      <c r="AE56" s="64" t="e">
        <f>HLOOKUP(AE$1,'[1]Activos adjudicados1'!$S:$AI,ROWS(AE$1:AE56),FALSE)</f>
        <v>#REF!</v>
      </c>
      <c r="AG56" s="64" t="e">
        <f>HLOOKUP(AG$1,'[1]Activos adjudicados1'!$S:$AI,ROWS(AG$1:AG56),FALSE)</f>
        <v>#REF!</v>
      </c>
      <c r="AI56" s="64" t="e">
        <f>HLOOKUP(AI$1,'[1]Activos adjudicados1'!$S:$AI,ROWS(AI$1:AI56),FALSE)</f>
        <v>#REF!</v>
      </c>
    </row>
    <row r="57" spans="1:64" ht="6.6" customHeight="1"/>
    <row r="58" spans="1:64" s="21" customFormat="1" ht="7.35" customHeight="1">
      <c r="A58" s="68" t="s">
        <v>203</v>
      </c>
      <c r="B58" s="68"/>
      <c r="C58" s="54"/>
      <c r="D58" s="22"/>
      <c r="E58" s="53"/>
      <c r="F58" s="22"/>
      <c r="G58" s="53"/>
      <c r="H58" s="22"/>
      <c r="I58" s="53"/>
      <c r="J58" s="22"/>
      <c r="K58" s="36"/>
      <c r="L58" s="36"/>
      <c r="M58" s="22"/>
      <c r="N58" s="36"/>
      <c r="O58" s="36"/>
      <c r="S58" s="53"/>
      <c r="U58" s="53"/>
      <c r="W58" s="53"/>
      <c r="Y58" s="53"/>
      <c r="AA58" s="53"/>
      <c r="AC58" s="53"/>
      <c r="AE58" s="53"/>
      <c r="AG58" s="53"/>
      <c r="AI58" s="53"/>
    </row>
    <row r="59" spans="1:64" s="57" customFormat="1" ht="15.6">
      <c r="A59" s="126" t="s">
        <v>172</v>
      </c>
      <c r="B59" s="69"/>
      <c r="C59" s="90" t="s">
        <v>222</v>
      </c>
      <c r="D59" s="39"/>
      <c r="E59" s="62" t="e">
        <v>#N/A</v>
      </c>
      <c r="F59" s="63"/>
      <c r="G59" s="62" t="e">
        <v>#N/A</v>
      </c>
      <c r="H59" s="63"/>
      <c r="I59" s="62" t="e">
        <v>#N/A</v>
      </c>
      <c r="J59" s="63"/>
      <c r="K59" s="71" t="e">
        <f>K15</f>
        <v>#N/A</v>
      </c>
      <c r="L59" s="71"/>
      <c r="M59" s="72"/>
      <c r="N59" s="71" t="e">
        <f>N15</f>
        <v>#N/A</v>
      </c>
      <c r="O59" s="70"/>
      <c r="S59" s="62" t="e">
        <f>HLOOKUP(S$1,'[1]Activos adjudicados1'!$S:$AI,ROWS(S$1:S59),FALSE)</f>
        <v>#REF!</v>
      </c>
      <c r="U59" s="62" t="e">
        <f>HLOOKUP(U$1,'[1]Activos adjudicados1'!$S:$AI,ROWS(U$1:U59),FALSE)</f>
        <v>#REF!</v>
      </c>
      <c r="W59" s="62" t="e">
        <f>HLOOKUP(W$1,'[1]Activos adjudicados1'!$S:$AI,ROWS(W$1:W59),FALSE)</f>
        <v>#REF!</v>
      </c>
      <c r="Y59" s="62" t="e">
        <f>HLOOKUP(Y$1,'[1]Activos adjudicados1'!$S:$AI,ROWS(Y$1:Y59),FALSE)</f>
        <v>#REF!</v>
      </c>
      <c r="AA59" s="62" t="e">
        <f>HLOOKUP(AA$1,'[1]Activos adjudicados1'!$S:$AI,ROWS(AA$1:AA59),FALSE)</f>
        <v>#REF!</v>
      </c>
      <c r="AC59" s="62" t="e">
        <f>HLOOKUP(AC$1,'[1]Activos adjudicados1'!$S:$AI,ROWS(AC$1:AC59),FALSE)</f>
        <v>#REF!</v>
      </c>
      <c r="AE59" s="62" t="e">
        <f>HLOOKUP(AE$1,'[1]Activos adjudicados1'!$S:$AI,ROWS(AE$1:AE59),FALSE)</f>
        <v>#REF!</v>
      </c>
      <c r="AG59" s="62" t="e">
        <f>HLOOKUP(AG$1,'[1]Activos adjudicados1'!$S:$AI,ROWS(AG$1:AG59),FALSE)</f>
        <v>#REF!</v>
      </c>
      <c r="AI59" s="62" t="e">
        <f>HLOOKUP(AI$1,'[1]Activos adjudicados1'!$S:$AI,ROWS(AI$1:AI59),FALSE)</f>
        <v>#REF!</v>
      </c>
      <c r="AL59" s="25" t="e">
        <f>(S59-'[1]Activos adjudicados1'!S59)*100</f>
        <v>#REF!</v>
      </c>
      <c r="AN59" s="25" t="e">
        <f>(U59-'[1]Activos adjudicados1'!U59)*100</f>
        <v>#REF!</v>
      </c>
      <c r="AP59" s="25" t="e">
        <f>(W59-'[1]Activos adjudicados1'!W59)*100</f>
        <v>#REF!</v>
      </c>
      <c r="AR59" s="25" t="e">
        <f>(Y59-'[1]Activos adjudicados1'!Y59)*100</f>
        <v>#REF!</v>
      </c>
      <c r="AT59" s="25" t="e">
        <f>(AA59-'[1]Activos adjudicados1'!AA59)*100</f>
        <v>#REF!</v>
      </c>
      <c r="AV59" s="25" t="e">
        <f>(AC59-'[1]Activos adjudicados1'!AC59)*100</f>
        <v>#REF!</v>
      </c>
      <c r="AX59" s="25" t="e">
        <f>(AE59-'[1]Activos adjudicados1'!AE59)*100</f>
        <v>#REF!</v>
      </c>
      <c r="AZ59" s="25" t="e">
        <f>(AG59-'[1]Activos adjudicados1'!AG59)*100</f>
        <v>#REF!</v>
      </c>
      <c r="BB59" s="25" t="e">
        <f>(AI59-'[1]Activos adjudicados1'!AI59)*100</f>
        <v>#REF!</v>
      </c>
      <c r="BD59" s="25" t="e">
        <f>(E59-'[1]Activos adjudicados1'!E59)*100</f>
        <v>#N/A</v>
      </c>
      <c r="BF59" s="25" t="e">
        <f>(G59-'[1]Activos adjudicados1'!G59)*100</f>
        <v>#N/A</v>
      </c>
      <c r="BH59" s="25" t="e">
        <f>(I59-'[1]Activos adjudicados1'!I59)*100</f>
        <v>#N/A</v>
      </c>
      <c r="BJ59" s="25" t="e">
        <f>(K59-'[1]Activos adjudicados1'!K59)*100</f>
        <v>#N/A</v>
      </c>
      <c r="BL59" s="25" t="e">
        <f>(N59-'[1]Activos adjudicados1'!N59)*100</f>
        <v>#N/A</v>
      </c>
    </row>
    <row r="60" spans="1:64" s="57" customFormat="1" ht="15" customHeight="1">
      <c r="A60" s="95" t="s">
        <v>160</v>
      </c>
      <c r="B60" s="69"/>
      <c r="C60" s="58" t="s">
        <v>144</v>
      </c>
      <c r="D60" s="59"/>
      <c r="E60" s="64" t="e">
        <v>#N/A</v>
      </c>
      <c r="F60" s="59"/>
      <c r="G60" s="64" t="e">
        <v>#N/A</v>
      </c>
      <c r="H60" s="59"/>
      <c r="I60" s="64" t="e">
        <v>#N/A</v>
      </c>
      <c r="J60" s="59"/>
      <c r="K60" s="73" t="e">
        <f t="shared" ref="K60:K65" si="31">($E60-I60)*100</f>
        <v>#N/A</v>
      </c>
      <c r="L60" s="74"/>
      <c r="M60" s="75"/>
      <c r="N60" s="73" t="e">
        <f t="shared" ref="N60:N65" si="32">($E60-G60)*100</f>
        <v>#N/A</v>
      </c>
      <c r="O60" s="12"/>
      <c r="S60" s="64" t="e">
        <f>HLOOKUP(S$1,'[1]Activos adjudicados1'!$S:$AI,ROWS(S$1:S60),FALSE)</f>
        <v>#REF!</v>
      </c>
      <c r="U60" s="64" t="e">
        <f>HLOOKUP(U$1,'[1]Activos adjudicados1'!$S:$AI,ROWS(U$1:U60),FALSE)</f>
        <v>#REF!</v>
      </c>
      <c r="W60" s="64" t="e">
        <f>HLOOKUP(W$1,'[1]Activos adjudicados1'!$S:$AI,ROWS(W$1:W60),FALSE)</f>
        <v>#REF!</v>
      </c>
      <c r="Y60" s="64" t="e">
        <f>HLOOKUP(Y$1,'[1]Activos adjudicados1'!$S:$AI,ROWS(Y$1:Y60),FALSE)</f>
        <v>#REF!</v>
      </c>
      <c r="AA60" s="64" t="e">
        <f>HLOOKUP(AA$1,'[1]Activos adjudicados1'!$S:$AI,ROWS(AA$1:AA60),FALSE)</f>
        <v>#REF!</v>
      </c>
      <c r="AC60" s="64" t="e">
        <f>HLOOKUP(AC$1,'[1]Activos adjudicados1'!$S:$AI,ROWS(AC$1:AC60),FALSE)</f>
        <v>#REF!</v>
      </c>
      <c r="AE60" s="64" t="e">
        <f>HLOOKUP(AE$1,'[1]Activos adjudicados1'!$S:$AI,ROWS(AE$1:AE60),FALSE)</f>
        <v>#REF!</v>
      </c>
      <c r="AG60" s="64" t="e">
        <f>HLOOKUP(AG$1,'[1]Activos adjudicados1'!$S:$AI,ROWS(AG$1:AG60),FALSE)</f>
        <v>#REF!</v>
      </c>
      <c r="AI60" s="64" t="e">
        <f>HLOOKUP(AI$1,'[1]Activos adjudicados1'!$S:$AI,ROWS(AI$1:AI60),FALSE)</f>
        <v>#REF!</v>
      </c>
      <c r="AL60" s="25" t="e">
        <f>(S60-'[1]Activos adjudicados1'!S60)*100</f>
        <v>#REF!</v>
      </c>
      <c r="AN60" s="25" t="e">
        <f>(U60-'[1]Activos adjudicados1'!U60)*100</f>
        <v>#REF!</v>
      </c>
      <c r="AP60" s="25" t="e">
        <f>(W60-'[1]Activos adjudicados1'!W60)*100</f>
        <v>#REF!</v>
      </c>
      <c r="AR60" s="25" t="e">
        <f>(Y60-'[1]Activos adjudicados1'!Y60)*100</f>
        <v>#REF!</v>
      </c>
      <c r="AT60" s="25" t="e">
        <f>(AA60-'[1]Activos adjudicados1'!AA60)*100</f>
        <v>#REF!</v>
      </c>
      <c r="AV60" s="25" t="e">
        <f>(AC60-'[1]Activos adjudicados1'!AC60)*100</f>
        <v>#REF!</v>
      </c>
      <c r="AX60" s="25" t="e">
        <f>(AE60-'[1]Activos adjudicados1'!AE60)*100</f>
        <v>#REF!</v>
      </c>
      <c r="AZ60" s="25" t="e">
        <f>(AG60-'[1]Activos adjudicados1'!AG60)*100</f>
        <v>#REF!</v>
      </c>
      <c r="BB60" s="25" t="e">
        <f>(AI60-'[1]Activos adjudicados1'!AI60)*100</f>
        <v>#REF!</v>
      </c>
      <c r="BD60" s="25" t="e">
        <f>(E60-'[1]Activos adjudicados1'!E60)*100</f>
        <v>#N/A</v>
      </c>
      <c r="BF60" s="25" t="e">
        <f>(G60-'[1]Activos adjudicados1'!G60)*100</f>
        <v>#N/A</v>
      </c>
      <c r="BH60" s="25" t="e">
        <f>(I60-'[1]Activos adjudicados1'!I60)*100</f>
        <v>#N/A</v>
      </c>
      <c r="BJ60" s="25" t="e">
        <f>(K60-'[1]Activos adjudicados1'!K60)*100</f>
        <v>#N/A</v>
      </c>
      <c r="BL60" s="25" t="e">
        <f>(N60-'[1]Activos adjudicados1'!N60)*100</f>
        <v>#N/A</v>
      </c>
    </row>
    <row r="61" spans="1:64" s="57" customFormat="1" ht="15" customHeight="1">
      <c r="A61" s="69" t="s">
        <v>163</v>
      </c>
      <c r="B61" s="69"/>
      <c r="C61" s="60" t="s">
        <v>145</v>
      </c>
      <c r="D61" s="59"/>
      <c r="E61" s="65" t="e">
        <v>#N/A</v>
      </c>
      <c r="F61" s="59"/>
      <c r="G61" s="65" t="e">
        <v>#N/A</v>
      </c>
      <c r="H61" s="59"/>
      <c r="I61" s="65" t="e">
        <v>#N/A</v>
      </c>
      <c r="J61" s="59"/>
      <c r="K61" s="76" t="e">
        <f t="shared" si="31"/>
        <v>#N/A</v>
      </c>
      <c r="L61" s="77"/>
      <c r="M61" s="75"/>
      <c r="N61" s="76" t="e">
        <f t="shared" si="32"/>
        <v>#N/A</v>
      </c>
      <c r="O61" s="8"/>
      <c r="S61" s="65" t="e">
        <f>HLOOKUP(S$1,'[1]Activos adjudicados1'!$S:$AI,ROWS(S$1:S61),FALSE)</f>
        <v>#REF!</v>
      </c>
      <c r="U61" s="65" t="e">
        <f>HLOOKUP(U$1,'[1]Activos adjudicados1'!$S:$AI,ROWS(U$1:U61),FALSE)</f>
        <v>#REF!</v>
      </c>
      <c r="W61" s="65" t="e">
        <f>HLOOKUP(W$1,'[1]Activos adjudicados1'!$S:$AI,ROWS(W$1:W61),FALSE)</f>
        <v>#REF!</v>
      </c>
      <c r="Y61" s="65" t="e">
        <f>HLOOKUP(Y$1,'[1]Activos adjudicados1'!$S:$AI,ROWS(Y$1:Y61),FALSE)</f>
        <v>#REF!</v>
      </c>
      <c r="AA61" s="65" t="e">
        <f>HLOOKUP(AA$1,'[1]Activos adjudicados1'!$S:$AI,ROWS(AA$1:AA61),FALSE)</f>
        <v>#REF!</v>
      </c>
      <c r="AC61" s="65" t="e">
        <f>HLOOKUP(AC$1,'[1]Activos adjudicados1'!$S:$AI,ROWS(AC$1:AC61),FALSE)</f>
        <v>#REF!</v>
      </c>
      <c r="AE61" s="65" t="e">
        <f>HLOOKUP(AE$1,'[1]Activos adjudicados1'!$S:$AI,ROWS(AE$1:AE61),FALSE)</f>
        <v>#REF!</v>
      </c>
      <c r="AG61" s="65" t="e">
        <f>HLOOKUP(AG$1,'[1]Activos adjudicados1'!$S:$AI,ROWS(AG$1:AG61),FALSE)</f>
        <v>#REF!</v>
      </c>
      <c r="AI61" s="65" t="e">
        <f>HLOOKUP(AI$1,'[1]Activos adjudicados1'!$S:$AI,ROWS(AI$1:AI61),FALSE)</f>
        <v>#REF!</v>
      </c>
      <c r="AL61" s="25" t="e">
        <f>(S61-'[1]Activos adjudicados1'!S61)*100</f>
        <v>#REF!</v>
      </c>
      <c r="AN61" s="25" t="e">
        <f>(U61-'[1]Activos adjudicados1'!U61)*100</f>
        <v>#REF!</v>
      </c>
      <c r="AP61" s="25" t="e">
        <f>(W61-'[1]Activos adjudicados1'!W61)*100</f>
        <v>#REF!</v>
      </c>
      <c r="AR61" s="25" t="e">
        <f>(Y61-'[1]Activos adjudicados1'!Y61)*100</f>
        <v>#REF!</v>
      </c>
      <c r="AT61" s="25" t="e">
        <f>(AA61-'[1]Activos adjudicados1'!AA61)*100</f>
        <v>#REF!</v>
      </c>
      <c r="AV61" s="25" t="e">
        <f>(AC61-'[1]Activos adjudicados1'!AC61)*100</f>
        <v>#REF!</v>
      </c>
      <c r="AX61" s="25" t="e">
        <f>(AE61-'[1]Activos adjudicados1'!AE61)*100</f>
        <v>#REF!</v>
      </c>
      <c r="AZ61" s="25" t="e">
        <f>(AG61-'[1]Activos adjudicados1'!AG61)*100</f>
        <v>#REF!</v>
      </c>
      <c r="BB61" s="25" t="e">
        <f>(AI61-'[1]Activos adjudicados1'!AI61)*100</f>
        <v>#REF!</v>
      </c>
      <c r="BD61" s="25" t="e">
        <f>(E61-'[1]Activos adjudicados1'!E61)*100</f>
        <v>#N/A</v>
      </c>
      <c r="BF61" s="25" t="e">
        <f>(G61-'[1]Activos adjudicados1'!G61)*100</f>
        <v>#N/A</v>
      </c>
      <c r="BH61" s="25" t="e">
        <f>(I61-'[1]Activos adjudicados1'!I61)*100</f>
        <v>#N/A</v>
      </c>
      <c r="BJ61" s="25" t="e">
        <f>(K61-'[1]Activos adjudicados1'!K61)*100</f>
        <v>#N/A</v>
      </c>
      <c r="BL61" s="25" t="e">
        <f>(N61-'[1]Activos adjudicados1'!N61)*100</f>
        <v>#N/A</v>
      </c>
    </row>
    <row r="62" spans="1:64" s="57" customFormat="1" ht="15" customHeight="1">
      <c r="A62" s="95" t="s">
        <v>161</v>
      </c>
      <c r="B62" s="69"/>
      <c r="C62" s="60" t="s">
        <v>146</v>
      </c>
      <c r="D62" s="59"/>
      <c r="E62" s="65" t="e">
        <v>#N/A</v>
      </c>
      <c r="F62" s="59"/>
      <c r="G62" s="65" t="e">
        <v>#N/A</v>
      </c>
      <c r="H62" s="59"/>
      <c r="I62" s="65" t="e">
        <v>#N/A</v>
      </c>
      <c r="J62" s="59"/>
      <c r="K62" s="76" t="e">
        <f t="shared" si="31"/>
        <v>#N/A</v>
      </c>
      <c r="L62" s="77"/>
      <c r="M62" s="75"/>
      <c r="N62" s="76" t="e">
        <f t="shared" si="32"/>
        <v>#N/A</v>
      </c>
      <c r="O62" s="8"/>
      <c r="S62" s="65" t="e">
        <f>HLOOKUP(S$1,'[1]Activos adjudicados1'!$S:$AI,ROWS(S$1:S62),FALSE)</f>
        <v>#REF!</v>
      </c>
      <c r="U62" s="65" t="e">
        <f>HLOOKUP(U$1,'[1]Activos adjudicados1'!$S:$AI,ROWS(U$1:U62),FALSE)</f>
        <v>#REF!</v>
      </c>
      <c r="W62" s="65" t="e">
        <f>HLOOKUP(W$1,'[1]Activos adjudicados1'!$S:$AI,ROWS(W$1:W62),FALSE)</f>
        <v>#REF!</v>
      </c>
      <c r="Y62" s="65" t="e">
        <f>HLOOKUP(Y$1,'[1]Activos adjudicados1'!$S:$AI,ROWS(Y$1:Y62),FALSE)</f>
        <v>#REF!</v>
      </c>
      <c r="AA62" s="65" t="e">
        <f>HLOOKUP(AA$1,'[1]Activos adjudicados1'!$S:$AI,ROWS(AA$1:AA62),FALSE)</f>
        <v>#REF!</v>
      </c>
      <c r="AC62" s="65" t="e">
        <f>HLOOKUP(AC$1,'[1]Activos adjudicados1'!$S:$AI,ROWS(AC$1:AC62),FALSE)</f>
        <v>#REF!</v>
      </c>
      <c r="AE62" s="65" t="e">
        <f>HLOOKUP(AE$1,'[1]Activos adjudicados1'!$S:$AI,ROWS(AE$1:AE62),FALSE)</f>
        <v>#REF!</v>
      </c>
      <c r="AG62" s="65" t="e">
        <f>HLOOKUP(AG$1,'[1]Activos adjudicados1'!$S:$AI,ROWS(AG$1:AG62),FALSE)</f>
        <v>#REF!</v>
      </c>
      <c r="AI62" s="65" t="e">
        <f>HLOOKUP(AI$1,'[1]Activos adjudicados1'!$S:$AI,ROWS(AI$1:AI62),FALSE)</f>
        <v>#REF!</v>
      </c>
      <c r="AL62" s="25" t="e">
        <f>(S62-'[1]Activos adjudicados1'!S62)*100</f>
        <v>#REF!</v>
      </c>
      <c r="AN62" s="25" t="e">
        <f>(U62-'[1]Activos adjudicados1'!U62)*100</f>
        <v>#REF!</v>
      </c>
      <c r="AP62" s="25" t="e">
        <f>(W62-'[1]Activos adjudicados1'!W62)*100</f>
        <v>#REF!</v>
      </c>
      <c r="AR62" s="25" t="e">
        <f>(Y62-'[1]Activos adjudicados1'!Y62)*100</f>
        <v>#REF!</v>
      </c>
      <c r="AT62" s="25" t="e">
        <f>(AA62-'[1]Activos adjudicados1'!AA62)*100</f>
        <v>#REF!</v>
      </c>
      <c r="AV62" s="25" t="e">
        <f>(AC62-'[1]Activos adjudicados1'!AC62)*100</f>
        <v>#REF!</v>
      </c>
      <c r="AX62" s="25" t="e">
        <f>(AE62-'[1]Activos adjudicados1'!AE62)*100</f>
        <v>#REF!</v>
      </c>
      <c r="AZ62" s="25" t="e">
        <f>(AG62-'[1]Activos adjudicados1'!AG62)*100</f>
        <v>#REF!</v>
      </c>
      <c r="BB62" s="25" t="e">
        <f>(AI62-'[1]Activos adjudicados1'!AI62)*100</f>
        <v>#REF!</v>
      </c>
      <c r="BD62" s="25" t="e">
        <f>(E62-'[1]Activos adjudicados1'!E62)*100</f>
        <v>#N/A</v>
      </c>
      <c r="BF62" s="25" t="e">
        <f>(G62-'[1]Activos adjudicados1'!G62)*100</f>
        <v>#N/A</v>
      </c>
      <c r="BH62" s="25" t="e">
        <f>(I62-'[1]Activos adjudicados1'!I62)*100</f>
        <v>#N/A</v>
      </c>
      <c r="BJ62" s="25" t="e">
        <f>(K62-'[1]Activos adjudicados1'!K62)*100</f>
        <v>#N/A</v>
      </c>
      <c r="BL62" s="25" t="e">
        <f>(N62-'[1]Activos adjudicados1'!N62)*100</f>
        <v>#N/A</v>
      </c>
    </row>
    <row r="63" spans="1:64" s="57" customFormat="1" ht="15" customHeight="1">
      <c r="A63" s="69" t="s">
        <v>162</v>
      </c>
      <c r="B63" s="69"/>
      <c r="C63" s="60" t="s">
        <v>147</v>
      </c>
      <c r="D63" s="59"/>
      <c r="E63" s="65" t="e">
        <v>#N/A</v>
      </c>
      <c r="F63" s="59"/>
      <c r="G63" s="65" t="e">
        <v>#N/A</v>
      </c>
      <c r="H63" s="59"/>
      <c r="I63" s="65" t="e">
        <v>#N/A</v>
      </c>
      <c r="J63" s="59"/>
      <c r="K63" s="76" t="e">
        <f t="shared" si="31"/>
        <v>#N/A</v>
      </c>
      <c r="L63" s="77"/>
      <c r="M63" s="75"/>
      <c r="N63" s="76" t="e">
        <f t="shared" si="32"/>
        <v>#N/A</v>
      </c>
      <c r="O63" s="8"/>
      <c r="S63" s="65" t="e">
        <f>HLOOKUP(S$1,'[1]Activos adjudicados1'!$S:$AI,ROWS(S$1:S63),FALSE)</f>
        <v>#REF!</v>
      </c>
      <c r="U63" s="65" t="e">
        <f>HLOOKUP(U$1,'[1]Activos adjudicados1'!$S:$AI,ROWS(U$1:U63),FALSE)</f>
        <v>#REF!</v>
      </c>
      <c r="W63" s="65" t="e">
        <f>HLOOKUP(W$1,'[1]Activos adjudicados1'!$S:$AI,ROWS(W$1:W63),FALSE)</f>
        <v>#REF!</v>
      </c>
      <c r="Y63" s="65" t="e">
        <f>HLOOKUP(Y$1,'[1]Activos adjudicados1'!$S:$AI,ROWS(Y$1:Y63),FALSE)</f>
        <v>#REF!</v>
      </c>
      <c r="AA63" s="65" t="e">
        <f>HLOOKUP(AA$1,'[1]Activos adjudicados1'!$S:$AI,ROWS(AA$1:AA63),FALSE)</f>
        <v>#REF!</v>
      </c>
      <c r="AC63" s="65" t="e">
        <f>HLOOKUP(AC$1,'[1]Activos adjudicados1'!$S:$AI,ROWS(AC$1:AC63),FALSE)</f>
        <v>#REF!</v>
      </c>
      <c r="AE63" s="65" t="e">
        <f>HLOOKUP(AE$1,'[1]Activos adjudicados1'!$S:$AI,ROWS(AE$1:AE63),FALSE)</f>
        <v>#REF!</v>
      </c>
      <c r="AG63" s="65" t="e">
        <f>HLOOKUP(AG$1,'[1]Activos adjudicados1'!$S:$AI,ROWS(AG$1:AG63),FALSE)</f>
        <v>#REF!</v>
      </c>
      <c r="AI63" s="65" t="e">
        <f>HLOOKUP(AI$1,'[1]Activos adjudicados1'!$S:$AI,ROWS(AI$1:AI63),FALSE)</f>
        <v>#REF!</v>
      </c>
      <c r="AL63" s="25" t="e">
        <f>(S63-'[1]Activos adjudicados1'!S63)*100</f>
        <v>#REF!</v>
      </c>
      <c r="AN63" s="25" t="e">
        <f>(U63-'[1]Activos adjudicados1'!U63)*100</f>
        <v>#REF!</v>
      </c>
      <c r="AP63" s="25" t="e">
        <f>(W63-'[1]Activos adjudicados1'!W63)*100</f>
        <v>#REF!</v>
      </c>
      <c r="AR63" s="25" t="e">
        <f>(Y63-'[1]Activos adjudicados1'!Y63)*100</f>
        <v>#REF!</v>
      </c>
      <c r="AT63" s="25" t="e">
        <f>(AA63-'[1]Activos adjudicados1'!AA63)*100</f>
        <v>#REF!</v>
      </c>
      <c r="AV63" s="25" t="e">
        <f>(AC63-'[1]Activos adjudicados1'!AC63)*100</f>
        <v>#REF!</v>
      </c>
      <c r="AX63" s="25" t="e">
        <f>(AE63-'[1]Activos adjudicados1'!AE63)*100</f>
        <v>#REF!</v>
      </c>
      <c r="AZ63" s="25" t="e">
        <f>(AG63-'[1]Activos adjudicados1'!AG63)*100</f>
        <v>#REF!</v>
      </c>
      <c r="BB63" s="25" t="e">
        <f>(AI63-'[1]Activos adjudicados1'!AI63)*100</f>
        <v>#REF!</v>
      </c>
      <c r="BD63" s="25" t="e">
        <f>(E63-'[1]Activos adjudicados1'!E63)*100</f>
        <v>#N/A</v>
      </c>
      <c r="BF63" s="25" t="e">
        <f>(G63-'[1]Activos adjudicados1'!G63)*100</f>
        <v>#N/A</v>
      </c>
      <c r="BH63" s="25" t="e">
        <f>(I63-'[1]Activos adjudicados1'!I63)*100</f>
        <v>#N/A</v>
      </c>
      <c r="BJ63" s="25" t="e">
        <f>(K63-'[1]Activos adjudicados1'!K63)*100</f>
        <v>#N/A</v>
      </c>
      <c r="BL63" s="25" t="e">
        <f>(N63-'[1]Activos adjudicados1'!N63)*100</f>
        <v>#N/A</v>
      </c>
    </row>
    <row r="64" spans="1:64" s="57" customFormat="1" ht="15" customHeight="1">
      <c r="A64" s="69" t="s">
        <v>164</v>
      </c>
      <c r="B64" s="69"/>
      <c r="C64" s="58" t="s">
        <v>159</v>
      </c>
      <c r="D64" s="59"/>
      <c r="E64" s="64" t="e">
        <v>#N/A</v>
      </c>
      <c r="F64" s="59"/>
      <c r="G64" s="64" t="e">
        <v>#N/A</v>
      </c>
      <c r="H64" s="59"/>
      <c r="I64" s="64" t="e">
        <v>#N/A</v>
      </c>
      <c r="J64" s="59"/>
      <c r="K64" s="73" t="e">
        <f t="shared" si="31"/>
        <v>#N/A</v>
      </c>
      <c r="L64" s="74"/>
      <c r="M64" s="75"/>
      <c r="N64" s="73" t="e">
        <f t="shared" si="32"/>
        <v>#N/A</v>
      </c>
      <c r="O64" s="12"/>
      <c r="S64" s="64" t="e">
        <f>HLOOKUP(S$1,'[1]Activos adjudicados1'!$S:$AI,ROWS(S$1:S64),FALSE)</f>
        <v>#REF!</v>
      </c>
      <c r="U64" s="64" t="e">
        <f>HLOOKUP(U$1,'[1]Activos adjudicados1'!$S:$AI,ROWS(U$1:U64),FALSE)</f>
        <v>#REF!</v>
      </c>
      <c r="W64" s="64" t="e">
        <f>HLOOKUP(W$1,'[1]Activos adjudicados1'!$S:$AI,ROWS(W$1:W64),FALSE)</f>
        <v>#REF!</v>
      </c>
      <c r="Y64" s="64" t="e">
        <f>HLOOKUP(Y$1,'[1]Activos adjudicados1'!$S:$AI,ROWS(Y$1:Y64),FALSE)</f>
        <v>#REF!</v>
      </c>
      <c r="AA64" s="64" t="e">
        <f>HLOOKUP(AA$1,'[1]Activos adjudicados1'!$S:$AI,ROWS(AA$1:AA64),FALSE)</f>
        <v>#REF!</v>
      </c>
      <c r="AC64" s="64" t="e">
        <f>HLOOKUP(AC$1,'[1]Activos adjudicados1'!$S:$AI,ROWS(AC$1:AC64),FALSE)</f>
        <v>#REF!</v>
      </c>
      <c r="AE64" s="64" t="e">
        <f>HLOOKUP(AE$1,'[1]Activos adjudicados1'!$S:$AI,ROWS(AE$1:AE64),FALSE)</f>
        <v>#REF!</v>
      </c>
      <c r="AG64" s="64" t="e">
        <f>HLOOKUP(AG$1,'[1]Activos adjudicados1'!$S:$AI,ROWS(AG$1:AG64),FALSE)</f>
        <v>#REF!</v>
      </c>
      <c r="AI64" s="64" t="e">
        <f>HLOOKUP(AI$1,'[1]Activos adjudicados1'!$S:$AI,ROWS(AI$1:AI64),FALSE)</f>
        <v>#REF!</v>
      </c>
      <c r="AL64" s="25" t="e">
        <f>(S64-'[1]Activos adjudicados1'!S64)*100</f>
        <v>#REF!</v>
      </c>
      <c r="AN64" s="25" t="e">
        <f>(U64-'[1]Activos adjudicados1'!U64)*100</f>
        <v>#REF!</v>
      </c>
      <c r="AP64" s="25" t="e">
        <f>(W64-'[1]Activos adjudicados1'!W64)*100</f>
        <v>#REF!</v>
      </c>
      <c r="AR64" s="25" t="e">
        <f>(Y64-'[1]Activos adjudicados1'!Y64)*100</f>
        <v>#REF!</v>
      </c>
      <c r="AT64" s="25" t="e">
        <f>(AA64-'[1]Activos adjudicados1'!AA64)*100</f>
        <v>#REF!</v>
      </c>
      <c r="AV64" s="25" t="e">
        <f>(AC64-'[1]Activos adjudicados1'!AC64)*100</f>
        <v>#REF!</v>
      </c>
      <c r="AX64" s="25" t="e">
        <f>(AE64-'[1]Activos adjudicados1'!AE64)*100</f>
        <v>#REF!</v>
      </c>
      <c r="AZ64" s="25" t="e">
        <f>(AG64-'[1]Activos adjudicados1'!AG64)*100</f>
        <v>#REF!</v>
      </c>
      <c r="BB64" s="25" t="e">
        <f>(AI64-'[1]Activos adjudicados1'!AI64)*100</f>
        <v>#REF!</v>
      </c>
      <c r="BD64" s="25" t="e">
        <f>(E64-'[1]Activos adjudicados1'!E64)*100</f>
        <v>#N/A</v>
      </c>
      <c r="BF64" s="25" t="e">
        <f>(G64-'[1]Activos adjudicados1'!G64)*100</f>
        <v>#N/A</v>
      </c>
      <c r="BH64" s="25" t="e">
        <f>(I64-'[1]Activos adjudicados1'!I64)*100</f>
        <v>#N/A</v>
      </c>
      <c r="BJ64" s="25" t="e">
        <f>(K64-'[1]Activos adjudicados1'!K64)*100</f>
        <v>#N/A</v>
      </c>
      <c r="BL64" s="25" t="e">
        <f>(N64-'[1]Activos adjudicados1'!N64)*100</f>
        <v>#N/A</v>
      </c>
    </row>
    <row r="65" spans="1:64" s="57" customFormat="1" ht="15" customHeight="1">
      <c r="A65" s="95" t="s">
        <v>165</v>
      </c>
      <c r="B65" s="69"/>
      <c r="C65" s="58" t="s">
        <v>148</v>
      </c>
      <c r="D65" s="59"/>
      <c r="E65" s="64" t="e">
        <v>#N/A</v>
      </c>
      <c r="F65" s="59"/>
      <c r="G65" s="64" t="e">
        <v>#N/A</v>
      </c>
      <c r="H65" s="59"/>
      <c r="I65" s="64" t="e">
        <v>#N/A</v>
      </c>
      <c r="J65" s="59"/>
      <c r="K65" s="73" t="e">
        <f t="shared" si="31"/>
        <v>#N/A</v>
      </c>
      <c r="L65" s="74"/>
      <c r="M65" s="75"/>
      <c r="N65" s="73" t="e">
        <f t="shared" si="32"/>
        <v>#N/A</v>
      </c>
      <c r="O65" s="12"/>
      <c r="S65" s="64" t="e">
        <f>HLOOKUP(S$1,'[1]Activos adjudicados1'!$S:$AI,ROWS(S$1:S65),FALSE)</f>
        <v>#REF!</v>
      </c>
      <c r="U65" s="64" t="e">
        <f>HLOOKUP(U$1,'[1]Activos adjudicados1'!$S:$AI,ROWS(U$1:U65),FALSE)</f>
        <v>#REF!</v>
      </c>
      <c r="W65" s="64" t="e">
        <f>HLOOKUP(W$1,'[1]Activos adjudicados1'!$S:$AI,ROWS(W$1:W65),FALSE)</f>
        <v>#REF!</v>
      </c>
      <c r="Y65" s="64" t="e">
        <f>HLOOKUP(Y$1,'[1]Activos adjudicados1'!$S:$AI,ROWS(Y$1:Y65),FALSE)</f>
        <v>#REF!</v>
      </c>
      <c r="AA65" s="64" t="e">
        <f>HLOOKUP(AA$1,'[1]Activos adjudicados1'!$S:$AI,ROWS(AA$1:AA65),FALSE)</f>
        <v>#REF!</v>
      </c>
      <c r="AC65" s="64" t="e">
        <f>HLOOKUP(AC$1,'[1]Activos adjudicados1'!$S:$AI,ROWS(AC$1:AC65),FALSE)</f>
        <v>#REF!</v>
      </c>
      <c r="AE65" s="64" t="e">
        <f>HLOOKUP(AE$1,'[1]Activos adjudicados1'!$S:$AI,ROWS(AE$1:AE65),FALSE)</f>
        <v>#REF!</v>
      </c>
      <c r="AG65" s="64" t="e">
        <f>HLOOKUP(AG$1,'[1]Activos adjudicados1'!$S:$AI,ROWS(AG$1:AG65),FALSE)</f>
        <v>#REF!</v>
      </c>
      <c r="AI65" s="64" t="e">
        <f>HLOOKUP(AI$1,'[1]Activos adjudicados1'!$S:$AI,ROWS(AI$1:AI65),FALSE)</f>
        <v>#REF!</v>
      </c>
      <c r="AL65" s="25" t="e">
        <f>(S65-'[1]Activos adjudicados1'!S65)*100</f>
        <v>#REF!</v>
      </c>
      <c r="AN65" s="25" t="e">
        <f>(U65-'[1]Activos adjudicados1'!U65)*100</f>
        <v>#REF!</v>
      </c>
      <c r="AP65" s="25" t="e">
        <f>(W65-'[1]Activos adjudicados1'!W65)*100</f>
        <v>#REF!</v>
      </c>
      <c r="AR65" s="25" t="e">
        <f>(Y65-'[1]Activos adjudicados1'!Y65)*100</f>
        <v>#REF!</v>
      </c>
      <c r="AT65" s="25" t="e">
        <f>(AA65-'[1]Activos adjudicados1'!AA65)*100</f>
        <v>#REF!</v>
      </c>
      <c r="AV65" s="25" t="e">
        <f>(AC65-'[1]Activos adjudicados1'!AC65)*100</f>
        <v>#REF!</v>
      </c>
      <c r="AX65" s="25" t="e">
        <f>(AE65-'[1]Activos adjudicados1'!AE65)*100</f>
        <v>#REF!</v>
      </c>
      <c r="AZ65" s="25" t="e">
        <f>(AG65-'[1]Activos adjudicados1'!AG65)*100</f>
        <v>#REF!</v>
      </c>
      <c r="BB65" s="25" t="e">
        <f>(AI65-'[1]Activos adjudicados1'!AI65)*100</f>
        <v>#REF!</v>
      </c>
      <c r="BD65" s="25" t="e">
        <f>(E65-'[1]Activos adjudicados1'!E65)*100</f>
        <v>#N/A</v>
      </c>
      <c r="BF65" s="25" t="e">
        <f>(G65-'[1]Activos adjudicados1'!G65)*100</f>
        <v>#N/A</v>
      </c>
      <c r="BH65" s="25" t="e">
        <f>(I65-'[1]Activos adjudicados1'!I65)*100</f>
        <v>#N/A</v>
      </c>
      <c r="BJ65" s="25" t="e">
        <f>(K65-'[1]Activos adjudicados1'!K65)*100</f>
        <v>#N/A</v>
      </c>
      <c r="BL65" s="25" t="e">
        <f>(N65-'[1]Activos adjudicados1'!N65)*100</f>
        <v>#N/A</v>
      </c>
    </row>
    <row r="66" spans="1:64" ht="15.6" customHeight="1">
      <c r="C66" s="2"/>
      <c r="D66" s="61"/>
      <c r="E66" s="3"/>
      <c r="F66" s="61"/>
      <c r="G66" s="50"/>
      <c r="H66" s="61"/>
      <c r="I66" s="50"/>
      <c r="J66" s="61"/>
      <c r="K66" s="50"/>
      <c r="M66" s="61"/>
      <c r="N66" s="50"/>
      <c r="O66" s="17"/>
      <c r="S66" s="3"/>
      <c r="U66" s="3"/>
      <c r="W66" s="3"/>
      <c r="Y66" s="3"/>
      <c r="AA66" s="3"/>
      <c r="AC66" s="3"/>
      <c r="AE66" s="3"/>
      <c r="AG66" s="3"/>
      <c r="AI66" s="3"/>
    </row>
    <row r="67" spans="1:64" ht="18">
      <c r="C67" s="107" t="s">
        <v>183</v>
      </c>
    </row>
    <row r="68" spans="1:64" s="21" customFormat="1" ht="4.5" customHeight="1">
      <c r="A68" s="68" t="s">
        <v>166</v>
      </c>
      <c r="B68" s="68"/>
      <c r="C68" s="54"/>
      <c r="D68" s="22"/>
      <c r="E68" s="53"/>
      <c r="F68" s="22"/>
      <c r="G68" s="53"/>
      <c r="H68" s="22"/>
      <c r="I68" s="53"/>
      <c r="J68" s="22"/>
      <c r="K68" s="36"/>
      <c r="L68" s="36"/>
      <c r="M68" s="22"/>
      <c r="N68" s="36"/>
      <c r="O68" s="36"/>
      <c r="S68" s="53"/>
      <c r="U68" s="53"/>
      <c r="W68" s="53"/>
      <c r="Y68" s="53"/>
      <c r="AA68" s="53"/>
      <c r="AC68" s="53"/>
      <c r="AE68" s="53"/>
      <c r="AG68" s="53"/>
      <c r="AI68" s="53"/>
    </row>
    <row r="69" spans="1:64" s="57" customFormat="1" ht="15.6">
      <c r="A69" s="118" t="s">
        <v>172</v>
      </c>
      <c r="B69" s="69"/>
      <c r="C69" s="90" t="s">
        <v>225</v>
      </c>
      <c r="D69" s="39"/>
      <c r="E69" s="55" t="e">
        <v>#N/A</v>
      </c>
      <c r="F69" s="56"/>
      <c r="G69" s="55" t="e">
        <v>#N/A</v>
      </c>
      <c r="H69" s="56"/>
      <c r="I69" s="55" t="e">
        <v>#N/A</v>
      </c>
      <c r="J69" s="56"/>
      <c r="K69" s="109" t="e">
        <f t="shared" ref="K69:K74" si="33">$E69-I69</f>
        <v>#N/A</v>
      </c>
      <c r="L69" s="93" t="e">
        <f t="shared" ref="L69:L74" si="34">IF(I69=0,1,E69/I69-1)</f>
        <v>#N/A</v>
      </c>
      <c r="M69" s="56"/>
      <c r="N69" s="9" t="e">
        <f t="shared" ref="N69:N74" si="35">$E69-G69</f>
        <v>#N/A</v>
      </c>
      <c r="O69" s="93" t="e">
        <f t="shared" ref="O69:O74" si="36">IF(G69=0,1,E69/G69-1)</f>
        <v>#N/A</v>
      </c>
      <c r="S69" s="55" t="e">
        <f>HLOOKUP(S$1,'[1]Activos adjudicados1'!$S:$AI,ROWS(S$1:S69),FALSE)</f>
        <v>#REF!</v>
      </c>
      <c r="U69" s="55" t="e">
        <f>HLOOKUP(U$1,'[1]Activos adjudicados1'!$S:$AI,ROWS(U$1:U69),FALSE)</f>
        <v>#REF!</v>
      </c>
      <c r="W69" s="55" t="e">
        <f>HLOOKUP(W$1,'[1]Activos adjudicados1'!$S:$AI,ROWS(W$1:W69),FALSE)</f>
        <v>#REF!</v>
      </c>
      <c r="Y69" s="55" t="e">
        <f>HLOOKUP(Y$1,'[1]Activos adjudicados1'!$S:$AI,ROWS(Y$1:Y69),FALSE)</f>
        <v>#REF!</v>
      </c>
      <c r="AA69" s="55" t="e">
        <f>HLOOKUP(AA$1,'[1]Activos adjudicados1'!$S:$AI,ROWS(AA$1:AA69),FALSE)</f>
        <v>#REF!</v>
      </c>
      <c r="AC69" s="55" t="e">
        <f>HLOOKUP(AC$1,'[1]Activos adjudicados1'!$S:$AI,ROWS(AC$1:AC69),FALSE)</f>
        <v>#REF!</v>
      </c>
      <c r="AE69" s="55" t="e">
        <f>HLOOKUP(AE$1,'[1]Activos adjudicados1'!$S:$AI,ROWS(AE$1:AE69),FALSE)</f>
        <v>#REF!</v>
      </c>
      <c r="AG69" s="55" t="e">
        <f>HLOOKUP(AG$1,'[1]Activos adjudicados1'!$S:$AI,ROWS(AG$1:AG69),FALSE)</f>
        <v>#REF!</v>
      </c>
      <c r="AI69" s="55" t="e">
        <f>HLOOKUP(AI$1,'[1]Activos adjudicados1'!$S:$AI,ROWS(AI$1:AI69),FALSE)</f>
        <v>#REF!</v>
      </c>
      <c r="AL69" s="24" t="e">
        <f>S69-'[1]Activos adjudicados1'!S69</f>
        <v>#REF!</v>
      </c>
      <c r="AM69" s="24"/>
      <c r="AN69" s="24" t="e">
        <f>U69-'[1]Activos adjudicados1'!U69</f>
        <v>#REF!</v>
      </c>
      <c r="AO69" s="49"/>
      <c r="AP69" s="24" t="e">
        <f>W69-'[1]Activos adjudicados1'!W69</f>
        <v>#REF!</v>
      </c>
      <c r="AQ69" s="49"/>
      <c r="AR69" s="24" t="e">
        <f>Y69-'[1]Activos adjudicados1'!Y69</f>
        <v>#REF!</v>
      </c>
      <c r="AS69" s="49"/>
      <c r="AT69" s="24" t="e">
        <f>AA69-'[1]Activos adjudicados1'!AA69</f>
        <v>#REF!</v>
      </c>
      <c r="AU69" s="49"/>
      <c r="AV69" s="24" t="e">
        <f>AC69-'[1]Activos adjudicados1'!AC69</f>
        <v>#REF!</v>
      </c>
      <c r="AW69" s="49"/>
      <c r="AX69" s="24" t="e">
        <f>AE69-'[1]Activos adjudicados1'!AE69</f>
        <v>#REF!</v>
      </c>
      <c r="AY69" s="49"/>
      <c r="AZ69" s="24" t="e">
        <f>AG69-'[1]Activos adjudicados1'!AG69</f>
        <v>#REF!</v>
      </c>
      <c r="BA69" s="49"/>
      <c r="BB69" s="24" t="e">
        <f>AI69-'[1]Activos adjudicados1'!AI69</f>
        <v>#REF!</v>
      </c>
      <c r="BC69" s="49"/>
      <c r="BD69" s="24" t="e">
        <f>E69-'[1]Activos adjudicados1'!E69</f>
        <v>#N/A</v>
      </c>
      <c r="BF69" s="24" t="e">
        <f>G69-'[1]Activos adjudicados1'!G69</f>
        <v>#N/A</v>
      </c>
      <c r="BH69" s="24" t="e">
        <f>I69-'[1]Activos adjudicados1'!I69</f>
        <v>#N/A</v>
      </c>
      <c r="BJ69" s="24" t="e">
        <f>K69-'[1]Activos adjudicados1'!K69</f>
        <v>#N/A</v>
      </c>
      <c r="BL69" s="24" t="e">
        <f>N69-'[1]Activos adjudicados1'!N69</f>
        <v>#N/A</v>
      </c>
    </row>
    <row r="70" spans="1:64" s="57" customFormat="1" ht="15" customHeight="1">
      <c r="A70" s="118" t="s">
        <v>179</v>
      </c>
      <c r="B70" s="69"/>
      <c r="C70" s="58" t="s">
        <v>179</v>
      </c>
      <c r="D70" s="59"/>
      <c r="E70" s="11" t="e">
        <v>#N/A</v>
      </c>
      <c r="F70" s="59"/>
      <c r="G70" s="11" t="e">
        <v>#N/A</v>
      </c>
      <c r="H70" s="59"/>
      <c r="I70" s="11" t="e">
        <v>#N/A</v>
      </c>
      <c r="J70" s="59"/>
      <c r="K70" s="11" t="e">
        <f t="shared" si="33"/>
        <v>#N/A</v>
      </c>
      <c r="L70" s="12" t="e">
        <f t="shared" si="34"/>
        <v>#N/A</v>
      </c>
      <c r="M70" s="59"/>
      <c r="N70" s="11" t="e">
        <f t="shared" si="35"/>
        <v>#N/A</v>
      </c>
      <c r="O70" s="12" t="e">
        <f t="shared" si="36"/>
        <v>#N/A</v>
      </c>
      <c r="S70" s="11" t="e">
        <f>HLOOKUP(S$1,'[1]Activos adjudicados1'!$S:$AI,ROWS(S$1:S70),FALSE)</f>
        <v>#REF!</v>
      </c>
      <c r="U70" s="11" t="e">
        <f>HLOOKUP(U$1,'[1]Activos adjudicados1'!$S:$AI,ROWS(U$1:U70),FALSE)</f>
        <v>#REF!</v>
      </c>
      <c r="W70" s="11" t="e">
        <f>HLOOKUP(W$1,'[1]Activos adjudicados1'!$S:$AI,ROWS(W$1:W70),FALSE)</f>
        <v>#REF!</v>
      </c>
      <c r="Y70" s="11" t="e">
        <f>HLOOKUP(Y$1,'[1]Activos adjudicados1'!$S:$AI,ROWS(Y$1:Y70),FALSE)</f>
        <v>#REF!</v>
      </c>
      <c r="AA70" s="11" t="e">
        <f>HLOOKUP(AA$1,'[1]Activos adjudicados1'!$S:$AI,ROWS(AA$1:AA70),FALSE)</f>
        <v>#REF!</v>
      </c>
      <c r="AC70" s="11" t="e">
        <f>HLOOKUP(AC$1,'[1]Activos adjudicados1'!$S:$AI,ROWS(AC$1:AC70),FALSE)</f>
        <v>#REF!</v>
      </c>
      <c r="AE70" s="11" t="e">
        <f>HLOOKUP(AE$1,'[1]Activos adjudicados1'!$S:$AI,ROWS(AE$1:AE70),FALSE)</f>
        <v>#REF!</v>
      </c>
      <c r="AG70" s="11" t="e">
        <f>HLOOKUP(AG$1,'[1]Activos adjudicados1'!$S:$AI,ROWS(AG$1:AG70),FALSE)</f>
        <v>#REF!</v>
      </c>
      <c r="AI70" s="11" t="e">
        <f>HLOOKUP(AI$1,'[1]Activos adjudicados1'!$S:$AI,ROWS(AI$1:AI70),FALSE)</f>
        <v>#REF!</v>
      </c>
      <c r="AL70" s="24" t="e">
        <f>S70-'[1]Activos adjudicados1'!S70</f>
        <v>#REF!</v>
      </c>
      <c r="AM70" s="24"/>
      <c r="AN70" s="24" t="e">
        <f>U70-'[1]Activos adjudicados1'!U70</f>
        <v>#REF!</v>
      </c>
      <c r="AO70" s="49"/>
      <c r="AP70" s="24" t="e">
        <f>W70-'[1]Activos adjudicados1'!W70</f>
        <v>#REF!</v>
      </c>
      <c r="AQ70" s="49"/>
      <c r="AR70" s="24" t="e">
        <f>Y70-'[1]Activos adjudicados1'!Y70</f>
        <v>#REF!</v>
      </c>
      <c r="AS70" s="49"/>
      <c r="AT70" s="24" t="e">
        <f>AA70-'[1]Activos adjudicados1'!AA70</f>
        <v>#REF!</v>
      </c>
      <c r="AU70" s="49"/>
      <c r="AV70" s="24" t="e">
        <f>AC70-'[1]Activos adjudicados1'!AC70</f>
        <v>#REF!</v>
      </c>
      <c r="AW70" s="49"/>
      <c r="AX70" s="24" t="e">
        <f>AE70-'[1]Activos adjudicados1'!AE70</f>
        <v>#REF!</v>
      </c>
      <c r="AY70" s="49"/>
      <c r="AZ70" s="24" t="e">
        <f>AG70-'[1]Activos adjudicados1'!AG70</f>
        <v>#REF!</v>
      </c>
      <c r="BA70" s="49"/>
      <c r="BB70" s="24" t="e">
        <f>AI70-'[1]Activos adjudicados1'!AI70</f>
        <v>#REF!</v>
      </c>
      <c r="BC70" s="49"/>
      <c r="BD70" s="24" t="e">
        <f>E70-'[1]Activos adjudicados1'!E70</f>
        <v>#N/A</v>
      </c>
      <c r="BF70" s="24" t="e">
        <f>G70-'[1]Activos adjudicados1'!G70</f>
        <v>#N/A</v>
      </c>
      <c r="BH70" s="24" t="e">
        <f>I70-'[1]Activos adjudicados1'!I70</f>
        <v>#N/A</v>
      </c>
      <c r="BJ70" s="24" t="e">
        <f>K70-'[1]Activos adjudicados1'!K70</f>
        <v>#N/A</v>
      </c>
      <c r="BL70" s="24" t="e">
        <f>N70-'[1]Activos adjudicados1'!N70</f>
        <v>#N/A</v>
      </c>
    </row>
    <row r="71" spans="1:64" s="57" customFormat="1" ht="15" customHeight="1">
      <c r="A71" s="118" t="s">
        <v>145</v>
      </c>
      <c r="B71" s="69"/>
      <c r="C71" s="58" t="s">
        <v>180</v>
      </c>
      <c r="D71" s="59"/>
      <c r="E71" s="11" t="e">
        <v>#N/A</v>
      </c>
      <c r="F71" s="59"/>
      <c r="G71" s="11" t="e">
        <v>#N/A</v>
      </c>
      <c r="H71" s="59"/>
      <c r="I71" s="11" t="e">
        <v>#N/A</v>
      </c>
      <c r="J71" s="59"/>
      <c r="K71" s="11" t="e">
        <f t="shared" si="33"/>
        <v>#N/A</v>
      </c>
      <c r="L71" s="12" t="e">
        <f t="shared" si="34"/>
        <v>#N/A</v>
      </c>
      <c r="M71" s="59"/>
      <c r="N71" s="11" t="e">
        <f t="shared" si="35"/>
        <v>#N/A</v>
      </c>
      <c r="O71" s="12" t="e">
        <f t="shared" si="36"/>
        <v>#N/A</v>
      </c>
      <c r="S71" s="11" t="e">
        <f>HLOOKUP(S$1,'[1]Activos adjudicados1'!$S:$AI,ROWS(S$1:S71),FALSE)</f>
        <v>#REF!</v>
      </c>
      <c r="U71" s="11" t="e">
        <f>HLOOKUP(U$1,'[1]Activos adjudicados1'!$S:$AI,ROWS(U$1:U71),FALSE)</f>
        <v>#REF!</v>
      </c>
      <c r="W71" s="11" t="e">
        <f>HLOOKUP(W$1,'[1]Activos adjudicados1'!$S:$AI,ROWS(W$1:W71),FALSE)</f>
        <v>#REF!</v>
      </c>
      <c r="Y71" s="11" t="e">
        <f>HLOOKUP(Y$1,'[1]Activos adjudicados1'!$S:$AI,ROWS(Y$1:Y71),FALSE)</f>
        <v>#REF!</v>
      </c>
      <c r="AA71" s="11" t="e">
        <f>HLOOKUP(AA$1,'[1]Activos adjudicados1'!$S:$AI,ROWS(AA$1:AA71),FALSE)</f>
        <v>#REF!</v>
      </c>
      <c r="AC71" s="11" t="e">
        <f>HLOOKUP(AC$1,'[1]Activos adjudicados1'!$S:$AI,ROWS(AC$1:AC71),FALSE)</f>
        <v>#REF!</v>
      </c>
      <c r="AE71" s="11" t="e">
        <f>HLOOKUP(AE$1,'[1]Activos adjudicados1'!$S:$AI,ROWS(AE$1:AE71),FALSE)</f>
        <v>#REF!</v>
      </c>
      <c r="AG71" s="11" t="e">
        <f>HLOOKUP(AG$1,'[1]Activos adjudicados1'!$S:$AI,ROWS(AG$1:AG71),FALSE)</f>
        <v>#REF!</v>
      </c>
      <c r="AI71" s="11" t="e">
        <f>HLOOKUP(AI$1,'[1]Activos adjudicados1'!$S:$AI,ROWS(AI$1:AI71),FALSE)</f>
        <v>#REF!</v>
      </c>
      <c r="AL71" s="24" t="e">
        <f>S71-'[1]Activos adjudicados1'!S71</f>
        <v>#REF!</v>
      </c>
      <c r="AM71" s="24"/>
      <c r="AN71" s="24" t="e">
        <f>U71-'[1]Activos adjudicados1'!U71</f>
        <v>#REF!</v>
      </c>
      <c r="AO71" s="49"/>
      <c r="AP71" s="24" t="e">
        <f>W71-'[1]Activos adjudicados1'!W71</f>
        <v>#REF!</v>
      </c>
      <c r="AQ71" s="49"/>
      <c r="AR71" s="24" t="e">
        <f>Y71-'[1]Activos adjudicados1'!Y71</f>
        <v>#REF!</v>
      </c>
      <c r="AS71" s="49"/>
      <c r="AT71" s="24" t="e">
        <f>AA71-'[1]Activos adjudicados1'!AA71</f>
        <v>#REF!</v>
      </c>
      <c r="AU71" s="49"/>
      <c r="AV71" s="24" t="e">
        <f>AC71-'[1]Activos adjudicados1'!AC71</f>
        <v>#REF!</v>
      </c>
      <c r="AW71" s="49"/>
      <c r="AX71" s="24" t="e">
        <f>AE71-'[1]Activos adjudicados1'!AE71</f>
        <v>#REF!</v>
      </c>
      <c r="AY71" s="49"/>
      <c r="AZ71" s="24" t="e">
        <f>AG71-'[1]Activos adjudicados1'!AG71</f>
        <v>#REF!</v>
      </c>
      <c r="BA71" s="49"/>
      <c r="BB71" s="24" t="e">
        <f>AI71-'[1]Activos adjudicados1'!AI71</f>
        <v>#REF!</v>
      </c>
      <c r="BC71" s="49"/>
      <c r="BD71" s="24" t="e">
        <f>E71-'[1]Activos adjudicados1'!E71</f>
        <v>#N/A</v>
      </c>
      <c r="BF71" s="24" t="e">
        <f>G71-'[1]Activos adjudicados1'!G71</f>
        <v>#N/A</v>
      </c>
      <c r="BH71" s="24" t="e">
        <f>I71-'[1]Activos adjudicados1'!I71</f>
        <v>#N/A</v>
      </c>
      <c r="BJ71" s="24" t="e">
        <f>K71-'[1]Activos adjudicados1'!K71</f>
        <v>#N/A</v>
      </c>
      <c r="BL71" s="24" t="e">
        <f>N71-'[1]Activos adjudicados1'!N71</f>
        <v>#N/A</v>
      </c>
    </row>
    <row r="72" spans="1:64" s="57" customFormat="1" ht="15" customHeight="1">
      <c r="A72" s="118" t="s">
        <v>181</v>
      </c>
      <c r="B72" s="69"/>
      <c r="C72" s="58" t="s">
        <v>181</v>
      </c>
      <c r="D72" s="59"/>
      <c r="E72" s="11" t="e">
        <v>#N/A</v>
      </c>
      <c r="F72" s="59"/>
      <c r="G72" s="11" t="e">
        <v>#N/A</v>
      </c>
      <c r="H72" s="59"/>
      <c r="I72" s="11" t="e">
        <v>#N/A</v>
      </c>
      <c r="J72" s="59"/>
      <c r="K72" s="11" t="e">
        <f t="shared" si="33"/>
        <v>#N/A</v>
      </c>
      <c r="L72" s="12" t="e">
        <f t="shared" si="34"/>
        <v>#N/A</v>
      </c>
      <c r="M72" s="59"/>
      <c r="N72" s="11" t="e">
        <f t="shared" si="35"/>
        <v>#N/A</v>
      </c>
      <c r="O72" s="12" t="e">
        <f t="shared" si="36"/>
        <v>#N/A</v>
      </c>
      <c r="S72" s="11" t="e">
        <f>HLOOKUP(S$1,'[1]Activos adjudicados1'!$S:$AI,ROWS(S$1:S72),FALSE)</f>
        <v>#REF!</v>
      </c>
      <c r="U72" s="11" t="e">
        <f>HLOOKUP(U$1,'[1]Activos adjudicados1'!$S:$AI,ROWS(U$1:U72),FALSE)</f>
        <v>#REF!</v>
      </c>
      <c r="W72" s="11" t="e">
        <f>HLOOKUP(W$1,'[1]Activos adjudicados1'!$S:$AI,ROWS(W$1:W72),FALSE)</f>
        <v>#REF!</v>
      </c>
      <c r="Y72" s="11" t="e">
        <f>HLOOKUP(Y$1,'[1]Activos adjudicados1'!$S:$AI,ROWS(Y$1:Y72),FALSE)</f>
        <v>#REF!</v>
      </c>
      <c r="AA72" s="11" t="e">
        <f>HLOOKUP(AA$1,'[1]Activos adjudicados1'!$S:$AI,ROWS(AA$1:AA72),FALSE)</f>
        <v>#REF!</v>
      </c>
      <c r="AC72" s="11" t="e">
        <f>HLOOKUP(AC$1,'[1]Activos adjudicados1'!$S:$AI,ROWS(AC$1:AC72),FALSE)</f>
        <v>#REF!</v>
      </c>
      <c r="AE72" s="11" t="e">
        <f>HLOOKUP(AE$1,'[1]Activos adjudicados1'!$S:$AI,ROWS(AE$1:AE72),FALSE)</f>
        <v>#REF!</v>
      </c>
      <c r="AG72" s="11" t="e">
        <f>HLOOKUP(AG$1,'[1]Activos adjudicados1'!$S:$AI,ROWS(AG$1:AG72),FALSE)</f>
        <v>#REF!</v>
      </c>
      <c r="AI72" s="11" t="e">
        <f>HLOOKUP(AI$1,'[1]Activos adjudicados1'!$S:$AI,ROWS(AI$1:AI72),FALSE)</f>
        <v>#REF!</v>
      </c>
      <c r="AL72" s="24" t="e">
        <f>S72-'[1]Activos adjudicados1'!S72</f>
        <v>#REF!</v>
      </c>
      <c r="AM72" s="24"/>
      <c r="AN72" s="24" t="e">
        <f>U72-'[1]Activos adjudicados1'!U72</f>
        <v>#REF!</v>
      </c>
      <c r="AO72" s="49"/>
      <c r="AP72" s="24" t="e">
        <f>W72-'[1]Activos adjudicados1'!W72</f>
        <v>#REF!</v>
      </c>
      <c r="AQ72" s="49"/>
      <c r="AR72" s="24" t="e">
        <f>Y72-'[1]Activos adjudicados1'!Y72</f>
        <v>#REF!</v>
      </c>
      <c r="AS72" s="49"/>
      <c r="AT72" s="24" t="e">
        <f>AA72-'[1]Activos adjudicados1'!AA72</f>
        <v>#REF!</v>
      </c>
      <c r="AU72" s="49"/>
      <c r="AV72" s="24" t="e">
        <f>AC72-'[1]Activos adjudicados1'!AC72</f>
        <v>#REF!</v>
      </c>
      <c r="AW72" s="49"/>
      <c r="AX72" s="24" t="e">
        <f>AE72-'[1]Activos adjudicados1'!AE72</f>
        <v>#REF!</v>
      </c>
      <c r="AY72" s="49"/>
      <c r="AZ72" s="24" t="e">
        <f>AG72-'[1]Activos adjudicados1'!AG72</f>
        <v>#REF!</v>
      </c>
      <c r="BA72" s="49"/>
      <c r="BB72" s="24" t="e">
        <f>AI72-'[1]Activos adjudicados1'!AI72</f>
        <v>#REF!</v>
      </c>
      <c r="BC72" s="49"/>
      <c r="BD72" s="24" t="e">
        <f>E72-'[1]Activos adjudicados1'!E72</f>
        <v>#N/A</v>
      </c>
      <c r="BF72" s="24" t="e">
        <f>G72-'[1]Activos adjudicados1'!G72</f>
        <v>#N/A</v>
      </c>
      <c r="BH72" s="24" t="e">
        <f>I72-'[1]Activos adjudicados1'!I72</f>
        <v>#N/A</v>
      </c>
      <c r="BJ72" s="24" t="e">
        <f>K72-'[1]Activos adjudicados1'!K72</f>
        <v>#N/A</v>
      </c>
      <c r="BL72" s="24" t="e">
        <f>N72-'[1]Activos adjudicados1'!N72</f>
        <v>#N/A</v>
      </c>
    </row>
    <row r="73" spans="1:64" s="57" customFormat="1" ht="15" customHeight="1">
      <c r="A73" s="118" t="s">
        <v>178</v>
      </c>
      <c r="B73" s="69"/>
      <c r="C73" s="58" t="s">
        <v>178</v>
      </c>
      <c r="D73" s="59"/>
      <c r="E73" s="11" t="e">
        <v>#N/A</v>
      </c>
      <c r="F73" s="59"/>
      <c r="G73" s="11" t="e">
        <v>#N/A</v>
      </c>
      <c r="H73" s="59"/>
      <c r="I73" s="11" t="e">
        <v>#N/A</v>
      </c>
      <c r="J73" s="59"/>
      <c r="K73" s="11" t="e">
        <f t="shared" si="33"/>
        <v>#N/A</v>
      </c>
      <c r="L73" s="12" t="e">
        <f t="shared" si="34"/>
        <v>#N/A</v>
      </c>
      <c r="M73" s="59"/>
      <c r="N73" s="11" t="e">
        <f t="shared" si="35"/>
        <v>#N/A</v>
      </c>
      <c r="O73" s="12" t="e">
        <f t="shared" si="36"/>
        <v>#N/A</v>
      </c>
      <c r="S73" s="11" t="e">
        <f>HLOOKUP(S$1,'[1]Activos adjudicados1'!$S:$AI,ROWS(S$1:S73),FALSE)</f>
        <v>#REF!</v>
      </c>
      <c r="U73" s="11" t="e">
        <f>HLOOKUP(U$1,'[1]Activos adjudicados1'!$S:$AI,ROWS(U$1:U73),FALSE)</f>
        <v>#REF!</v>
      </c>
      <c r="W73" s="11" t="e">
        <f>HLOOKUP(W$1,'[1]Activos adjudicados1'!$S:$AI,ROWS(W$1:W73),FALSE)</f>
        <v>#REF!</v>
      </c>
      <c r="Y73" s="11" t="e">
        <f>HLOOKUP(Y$1,'[1]Activos adjudicados1'!$S:$AI,ROWS(Y$1:Y73),FALSE)</f>
        <v>#REF!</v>
      </c>
      <c r="AA73" s="11" t="e">
        <f>HLOOKUP(AA$1,'[1]Activos adjudicados1'!$S:$AI,ROWS(AA$1:AA73),FALSE)</f>
        <v>#REF!</v>
      </c>
      <c r="AC73" s="11" t="e">
        <f>HLOOKUP(AC$1,'[1]Activos adjudicados1'!$S:$AI,ROWS(AC$1:AC73),FALSE)</f>
        <v>#REF!</v>
      </c>
      <c r="AE73" s="11" t="e">
        <f>HLOOKUP(AE$1,'[1]Activos adjudicados1'!$S:$AI,ROWS(AE$1:AE73),FALSE)</f>
        <v>#REF!</v>
      </c>
      <c r="AG73" s="11" t="e">
        <f>HLOOKUP(AG$1,'[1]Activos adjudicados1'!$S:$AI,ROWS(AG$1:AG73),FALSE)</f>
        <v>#REF!</v>
      </c>
      <c r="AI73" s="11" t="e">
        <f>HLOOKUP(AI$1,'[1]Activos adjudicados1'!$S:$AI,ROWS(AI$1:AI73),FALSE)</f>
        <v>#REF!</v>
      </c>
      <c r="AL73" s="24" t="e">
        <f>S73-'[1]Activos adjudicados1'!S73</f>
        <v>#REF!</v>
      </c>
      <c r="AM73" s="24"/>
      <c r="AN73" s="24" t="e">
        <f>U73-'[1]Activos adjudicados1'!U73</f>
        <v>#REF!</v>
      </c>
      <c r="AO73" s="49"/>
      <c r="AP73" s="24" t="e">
        <f>W73-'[1]Activos adjudicados1'!W73</f>
        <v>#REF!</v>
      </c>
      <c r="AQ73" s="49"/>
      <c r="AR73" s="24" t="e">
        <f>Y73-'[1]Activos adjudicados1'!Y73</f>
        <v>#REF!</v>
      </c>
      <c r="AS73" s="49"/>
      <c r="AT73" s="24" t="e">
        <f>AA73-'[1]Activos adjudicados1'!AA73</f>
        <v>#REF!</v>
      </c>
      <c r="AU73" s="49"/>
      <c r="AV73" s="24" t="e">
        <f>AC73-'[1]Activos adjudicados1'!AC73</f>
        <v>#REF!</v>
      </c>
      <c r="AW73" s="49"/>
      <c r="AX73" s="24" t="e">
        <f>AE73-'[1]Activos adjudicados1'!AE73</f>
        <v>#REF!</v>
      </c>
      <c r="AY73" s="49"/>
      <c r="AZ73" s="24" t="e">
        <f>AG73-'[1]Activos adjudicados1'!AG73</f>
        <v>#REF!</v>
      </c>
      <c r="BA73" s="49"/>
      <c r="BB73" s="24" t="e">
        <f>AI73-'[1]Activos adjudicados1'!AI73</f>
        <v>#REF!</v>
      </c>
      <c r="BC73" s="49"/>
      <c r="BD73" s="24" t="e">
        <f>E73-'[1]Activos adjudicados1'!E73</f>
        <v>#N/A</v>
      </c>
      <c r="BF73" s="24" t="e">
        <f>G73-'[1]Activos adjudicados1'!G73</f>
        <v>#N/A</v>
      </c>
      <c r="BH73" s="24" t="e">
        <f>I73-'[1]Activos adjudicados1'!I73</f>
        <v>#N/A</v>
      </c>
      <c r="BJ73" s="24" t="e">
        <f>K73-'[1]Activos adjudicados1'!K73</f>
        <v>#N/A</v>
      </c>
      <c r="BL73" s="24" t="e">
        <f>N73-'[1]Activos adjudicados1'!N73</f>
        <v>#N/A</v>
      </c>
    </row>
    <row r="74" spans="1:64" s="57" customFormat="1" ht="15" customHeight="1">
      <c r="A74" s="118" t="s">
        <v>148</v>
      </c>
      <c r="B74" s="69"/>
      <c r="C74" s="58" t="s">
        <v>148</v>
      </c>
      <c r="D74" s="59"/>
      <c r="E74" s="11" t="e">
        <v>#N/A</v>
      </c>
      <c r="F74" s="59"/>
      <c r="G74" s="11" t="e">
        <v>#N/A</v>
      </c>
      <c r="H74" s="59"/>
      <c r="I74" s="11" t="e">
        <v>#N/A</v>
      </c>
      <c r="J74" s="59"/>
      <c r="K74" s="11" t="e">
        <f t="shared" si="33"/>
        <v>#N/A</v>
      </c>
      <c r="L74" s="12" t="e">
        <f t="shared" si="34"/>
        <v>#N/A</v>
      </c>
      <c r="M74" s="59"/>
      <c r="N74" s="11" t="e">
        <f t="shared" si="35"/>
        <v>#N/A</v>
      </c>
      <c r="O74" s="12" t="e">
        <f t="shared" si="36"/>
        <v>#N/A</v>
      </c>
      <c r="S74" s="11" t="e">
        <f>HLOOKUP(S$1,'[1]Activos adjudicados1'!$S:$AI,ROWS(S$1:S74),FALSE)</f>
        <v>#REF!</v>
      </c>
      <c r="U74" s="11" t="e">
        <f>HLOOKUP(U$1,'[1]Activos adjudicados1'!$S:$AI,ROWS(U$1:U74),FALSE)</f>
        <v>#REF!</v>
      </c>
      <c r="W74" s="11" t="e">
        <f>HLOOKUP(W$1,'[1]Activos adjudicados1'!$S:$AI,ROWS(W$1:W74),FALSE)</f>
        <v>#REF!</v>
      </c>
      <c r="Y74" s="11" t="e">
        <f>HLOOKUP(Y$1,'[1]Activos adjudicados1'!$S:$AI,ROWS(Y$1:Y74),FALSE)</f>
        <v>#REF!</v>
      </c>
      <c r="AA74" s="11" t="e">
        <f>HLOOKUP(AA$1,'[1]Activos adjudicados1'!$S:$AI,ROWS(AA$1:AA74),FALSE)</f>
        <v>#REF!</v>
      </c>
      <c r="AC74" s="11" t="e">
        <f>HLOOKUP(AC$1,'[1]Activos adjudicados1'!$S:$AI,ROWS(AC$1:AC74),FALSE)</f>
        <v>#REF!</v>
      </c>
      <c r="AE74" s="11" t="e">
        <f>HLOOKUP(AE$1,'[1]Activos adjudicados1'!$S:$AI,ROWS(AE$1:AE74),FALSE)</f>
        <v>#REF!</v>
      </c>
      <c r="AG74" s="11" t="e">
        <f>HLOOKUP(AG$1,'[1]Activos adjudicados1'!$S:$AI,ROWS(AG$1:AG74),FALSE)</f>
        <v>#REF!</v>
      </c>
      <c r="AI74" s="11" t="e">
        <f>HLOOKUP(AI$1,'[1]Activos adjudicados1'!$S:$AI,ROWS(AI$1:AI74),FALSE)</f>
        <v>#REF!</v>
      </c>
      <c r="AL74" s="24" t="e">
        <f>S74-'[1]Activos adjudicados1'!S74</f>
        <v>#REF!</v>
      </c>
      <c r="AM74" s="24"/>
      <c r="AN74" s="24" t="e">
        <f>U74-'[1]Activos adjudicados1'!U74</f>
        <v>#REF!</v>
      </c>
      <c r="AO74" s="49"/>
      <c r="AP74" s="24" t="e">
        <f>W74-'[1]Activos adjudicados1'!W74</f>
        <v>#REF!</v>
      </c>
      <c r="AQ74" s="49"/>
      <c r="AR74" s="24" t="e">
        <f>Y74-'[1]Activos adjudicados1'!Y74</f>
        <v>#REF!</v>
      </c>
      <c r="AS74" s="49"/>
      <c r="AT74" s="24" t="e">
        <f>AA74-'[1]Activos adjudicados1'!AA74</f>
        <v>#REF!</v>
      </c>
      <c r="AU74" s="49"/>
      <c r="AV74" s="24" t="e">
        <f>AC74-'[1]Activos adjudicados1'!AC74</f>
        <v>#REF!</v>
      </c>
      <c r="AW74" s="49"/>
      <c r="AX74" s="24" t="e">
        <f>AE74-'[1]Activos adjudicados1'!AE74</f>
        <v>#REF!</v>
      </c>
      <c r="AY74" s="49"/>
      <c r="AZ74" s="24" t="e">
        <f>AG74-'[1]Activos adjudicados1'!AG74</f>
        <v>#REF!</v>
      </c>
      <c r="BA74" s="49"/>
      <c r="BB74" s="24" t="e">
        <f>AI74-'[1]Activos adjudicados1'!AI74</f>
        <v>#REF!</v>
      </c>
      <c r="BC74" s="49"/>
      <c r="BD74" s="24" t="e">
        <f>E74-'[1]Activos adjudicados1'!E74</f>
        <v>#N/A</v>
      </c>
      <c r="BF74" s="24" t="e">
        <f>G74-'[1]Activos adjudicados1'!G74</f>
        <v>#N/A</v>
      </c>
      <c r="BH74" s="24" t="e">
        <f>I74-'[1]Activos adjudicados1'!I74</f>
        <v>#N/A</v>
      </c>
      <c r="BJ74" s="24" t="e">
        <f>K74-'[1]Activos adjudicados1'!K74</f>
        <v>#N/A</v>
      </c>
      <c r="BL74" s="24" t="e">
        <f>N74-'[1]Activos adjudicados1'!N74</f>
        <v>#N/A</v>
      </c>
    </row>
    <row r="75" spans="1:64" ht="3" customHeight="1">
      <c r="C75" s="2"/>
      <c r="D75" s="61"/>
      <c r="E75" s="50"/>
      <c r="F75" s="61"/>
      <c r="G75" s="50"/>
      <c r="H75" s="61"/>
      <c r="I75" s="50"/>
      <c r="J75" s="61"/>
      <c r="K75" s="50"/>
      <c r="L75" s="51"/>
      <c r="M75" s="61"/>
      <c r="N75" s="50"/>
      <c r="O75" s="51"/>
      <c r="S75" s="50"/>
      <c r="U75" s="50"/>
      <c r="W75" s="50"/>
      <c r="Y75" s="50"/>
      <c r="AA75" s="50"/>
      <c r="AC75" s="50"/>
      <c r="AE75" s="50"/>
      <c r="AG75" s="50"/>
      <c r="AI75" s="50"/>
    </row>
    <row r="76" spans="1:64" ht="9.75" customHeight="1">
      <c r="C76" s="2"/>
      <c r="D76" s="61"/>
      <c r="E76" s="3"/>
      <c r="F76" s="61"/>
      <c r="G76" s="50"/>
      <c r="H76" s="61"/>
      <c r="I76" s="50"/>
      <c r="J76" s="61"/>
      <c r="K76" s="50"/>
      <c r="M76" s="61"/>
      <c r="N76" s="50"/>
      <c r="O76" s="17"/>
      <c r="S76" s="3"/>
      <c r="U76" s="3"/>
      <c r="W76" s="3"/>
      <c r="Y76" s="3"/>
      <c r="AA76" s="3"/>
      <c r="AC76" s="3"/>
      <c r="AE76" s="3"/>
      <c r="AG76" s="3"/>
      <c r="AI76" s="3"/>
    </row>
    <row r="77" spans="1:64" s="57" customFormat="1" ht="15.6">
      <c r="A77" s="118" t="s">
        <v>172</v>
      </c>
      <c r="B77" s="69"/>
      <c r="C77" s="90" t="s">
        <v>206</v>
      </c>
      <c r="D77" s="39"/>
      <c r="E77" s="109" t="e">
        <f>E85-E69</f>
        <v>#N/A</v>
      </c>
      <c r="F77" s="56"/>
      <c r="G77" s="109" t="e">
        <f>G85-G69</f>
        <v>#N/A</v>
      </c>
      <c r="H77" s="56"/>
      <c r="I77" s="109" t="e">
        <f>I85-I69</f>
        <v>#N/A</v>
      </c>
      <c r="J77" s="56"/>
      <c r="K77" s="109" t="e">
        <f t="shared" ref="K77:K82" si="37">$E77-I77</f>
        <v>#N/A</v>
      </c>
      <c r="L77" s="93" t="e">
        <f t="shared" ref="L77:L82" si="38">IF(I77=0,1,E77/I77-1)</f>
        <v>#N/A</v>
      </c>
      <c r="M77" s="56"/>
      <c r="N77" s="9" t="e">
        <f t="shared" ref="N77:N82" si="39">$E77-G77</f>
        <v>#N/A</v>
      </c>
      <c r="O77" s="93" t="e">
        <f t="shared" ref="O77:O82" si="40">IF(G77=0,1,E77/G77-1)</f>
        <v>#N/A</v>
      </c>
      <c r="S77" s="109" t="e">
        <f>HLOOKUP(S$1,'[1]Activos adjudicados1'!$S:$AI,ROWS(S$1:S77),FALSE)</f>
        <v>#REF!</v>
      </c>
      <c r="U77" s="109" t="e">
        <f>HLOOKUP(U$1,'[1]Activos adjudicados1'!$S:$AI,ROWS(U$1:U77),FALSE)</f>
        <v>#REF!</v>
      </c>
      <c r="W77" s="109" t="e">
        <f>HLOOKUP(W$1,'[1]Activos adjudicados1'!$S:$AI,ROWS(W$1:W77),FALSE)</f>
        <v>#REF!</v>
      </c>
      <c r="Y77" s="109" t="e">
        <f>HLOOKUP(Y$1,'[1]Activos adjudicados1'!$S:$AI,ROWS(Y$1:Y77),FALSE)</f>
        <v>#REF!</v>
      </c>
      <c r="AA77" s="109" t="e">
        <f>HLOOKUP(AA$1,'[1]Activos adjudicados1'!$S:$AI,ROWS(AA$1:AA77),FALSE)</f>
        <v>#REF!</v>
      </c>
      <c r="AC77" s="109" t="e">
        <f>HLOOKUP(AC$1,'[1]Activos adjudicados1'!$S:$AI,ROWS(AC$1:AC77),FALSE)</f>
        <v>#REF!</v>
      </c>
      <c r="AE77" s="109" t="e">
        <f>HLOOKUP(AE$1,'[1]Activos adjudicados1'!$S:$AI,ROWS(AE$1:AE77),FALSE)</f>
        <v>#REF!</v>
      </c>
      <c r="AG77" s="109" t="e">
        <f>HLOOKUP(AG$1,'[1]Activos adjudicados1'!$S:$AI,ROWS(AG$1:AG77),FALSE)</f>
        <v>#REF!</v>
      </c>
      <c r="AI77" s="109" t="e">
        <f>HLOOKUP(AI$1,'[1]Activos adjudicados1'!$S:$AI,ROWS(AI$1:AI77),FALSE)</f>
        <v>#REF!</v>
      </c>
      <c r="AL77" s="24" t="e">
        <f>S77-'[1]Activos adjudicados1'!S77</f>
        <v>#REF!</v>
      </c>
      <c r="AM77" s="24"/>
      <c r="AN77" s="24" t="e">
        <f>U77-'[1]Activos adjudicados1'!U77</f>
        <v>#REF!</v>
      </c>
      <c r="AO77" s="49"/>
      <c r="AP77" s="24" t="e">
        <f>W77-'[1]Activos adjudicados1'!W77</f>
        <v>#REF!</v>
      </c>
      <c r="AQ77" s="49"/>
      <c r="AR77" s="24" t="e">
        <f>Y77-'[1]Activos adjudicados1'!Y77</f>
        <v>#REF!</v>
      </c>
      <c r="AS77" s="49"/>
      <c r="AT77" s="24" t="e">
        <f>AA77-'[1]Activos adjudicados1'!AA77</f>
        <v>#REF!</v>
      </c>
      <c r="AU77" s="49"/>
      <c r="AV77" s="24" t="e">
        <f>AC77-'[1]Activos adjudicados1'!AC77</f>
        <v>#REF!</v>
      </c>
      <c r="AW77" s="49"/>
      <c r="AX77" s="24" t="e">
        <f>AE77-'[1]Activos adjudicados1'!AE77</f>
        <v>#REF!</v>
      </c>
      <c r="AY77" s="49"/>
      <c r="AZ77" s="24" t="e">
        <f>AG77-'[1]Activos adjudicados1'!AG77</f>
        <v>#REF!</v>
      </c>
      <c r="BA77" s="49"/>
      <c r="BB77" s="24" t="e">
        <f>AI77-'[1]Activos adjudicados1'!AI77</f>
        <v>#REF!</v>
      </c>
      <c r="BC77" s="49"/>
      <c r="BD77" s="24" t="e">
        <f>E77-'[1]Activos adjudicados1'!E77</f>
        <v>#N/A</v>
      </c>
      <c r="BF77" s="24" t="e">
        <f>G77-'[1]Activos adjudicados1'!G77</f>
        <v>#N/A</v>
      </c>
      <c r="BH77" s="24" t="e">
        <f>I77-'[1]Activos adjudicados1'!I77</f>
        <v>#N/A</v>
      </c>
      <c r="BJ77" s="24" t="e">
        <f>K77-'[1]Activos adjudicados1'!K77</f>
        <v>#N/A</v>
      </c>
      <c r="BL77" s="24" t="e">
        <f>N77-'[1]Activos adjudicados1'!N77</f>
        <v>#N/A</v>
      </c>
    </row>
    <row r="78" spans="1:64" s="57" customFormat="1" ht="15" customHeight="1">
      <c r="A78" s="118" t="s">
        <v>176</v>
      </c>
      <c r="B78" s="69"/>
      <c r="C78" s="58" t="s">
        <v>179</v>
      </c>
      <c r="D78" s="59"/>
      <c r="E78" s="110" t="e">
        <f t="shared" ref="E78:G82" si="41">E86-E70</f>
        <v>#N/A</v>
      </c>
      <c r="F78" s="59"/>
      <c r="G78" s="110" t="e">
        <f t="shared" si="41"/>
        <v>#N/A</v>
      </c>
      <c r="H78" s="59"/>
      <c r="I78" s="110" t="e">
        <f t="shared" ref="I78:I82" si="42">I86-I70</f>
        <v>#N/A</v>
      </c>
      <c r="J78" s="59"/>
      <c r="K78" s="11" t="e">
        <f t="shared" si="37"/>
        <v>#N/A</v>
      </c>
      <c r="L78" s="12" t="e">
        <f t="shared" si="38"/>
        <v>#N/A</v>
      </c>
      <c r="M78" s="59"/>
      <c r="N78" s="11" t="e">
        <f t="shared" si="39"/>
        <v>#N/A</v>
      </c>
      <c r="O78" s="12" t="e">
        <f t="shared" si="40"/>
        <v>#N/A</v>
      </c>
      <c r="S78" s="11" t="e">
        <f>HLOOKUP(S$1,'[1]Activos adjudicados1'!$S:$AI,ROWS(S$1:S78),FALSE)</f>
        <v>#REF!</v>
      </c>
      <c r="U78" s="11" t="e">
        <f>HLOOKUP(U$1,'[1]Activos adjudicados1'!$S:$AI,ROWS(U$1:U78),FALSE)</f>
        <v>#REF!</v>
      </c>
      <c r="W78" s="11" t="e">
        <f>HLOOKUP(W$1,'[1]Activos adjudicados1'!$S:$AI,ROWS(W$1:W78),FALSE)</f>
        <v>#REF!</v>
      </c>
      <c r="Y78" s="11" t="e">
        <f>HLOOKUP(Y$1,'[1]Activos adjudicados1'!$S:$AI,ROWS(Y$1:Y78),FALSE)</f>
        <v>#REF!</v>
      </c>
      <c r="AA78" s="11" t="e">
        <f>HLOOKUP(AA$1,'[1]Activos adjudicados1'!$S:$AI,ROWS(AA$1:AA78),FALSE)</f>
        <v>#REF!</v>
      </c>
      <c r="AC78" s="11" t="e">
        <f>HLOOKUP(AC$1,'[1]Activos adjudicados1'!$S:$AI,ROWS(AC$1:AC78),FALSE)</f>
        <v>#REF!</v>
      </c>
      <c r="AE78" s="11" t="e">
        <f>HLOOKUP(AE$1,'[1]Activos adjudicados1'!$S:$AI,ROWS(AE$1:AE78),FALSE)</f>
        <v>#REF!</v>
      </c>
      <c r="AG78" s="11" t="e">
        <f>HLOOKUP(AG$1,'[1]Activos adjudicados1'!$S:$AI,ROWS(AG$1:AG78),FALSE)</f>
        <v>#REF!</v>
      </c>
      <c r="AI78" s="11" t="e">
        <f>HLOOKUP(AI$1,'[1]Activos adjudicados1'!$S:$AI,ROWS(AI$1:AI78),FALSE)</f>
        <v>#REF!</v>
      </c>
      <c r="AL78" s="24" t="e">
        <f>S78-'[1]Activos adjudicados1'!S78</f>
        <v>#REF!</v>
      </c>
      <c r="AM78" s="24"/>
      <c r="AN78" s="24" t="e">
        <f>U78-'[1]Activos adjudicados1'!U78</f>
        <v>#REF!</v>
      </c>
      <c r="AO78" s="49"/>
      <c r="AP78" s="24" t="e">
        <f>W78-'[1]Activos adjudicados1'!W78</f>
        <v>#REF!</v>
      </c>
      <c r="AQ78" s="49"/>
      <c r="AR78" s="24" t="e">
        <f>Y78-'[1]Activos adjudicados1'!Y78</f>
        <v>#REF!</v>
      </c>
      <c r="AS78" s="49"/>
      <c r="AT78" s="24" t="e">
        <f>AA78-'[1]Activos adjudicados1'!AA78</f>
        <v>#REF!</v>
      </c>
      <c r="AU78" s="49"/>
      <c r="AV78" s="24" t="e">
        <f>AC78-'[1]Activos adjudicados1'!AC78</f>
        <v>#REF!</v>
      </c>
      <c r="AW78" s="49"/>
      <c r="AX78" s="24" t="e">
        <f>AE78-'[1]Activos adjudicados1'!AE78</f>
        <v>#REF!</v>
      </c>
      <c r="AY78" s="49"/>
      <c r="AZ78" s="24" t="e">
        <f>AG78-'[1]Activos adjudicados1'!AG78</f>
        <v>#REF!</v>
      </c>
      <c r="BA78" s="49"/>
      <c r="BB78" s="24" t="e">
        <f>AI78-'[1]Activos adjudicados1'!AI78</f>
        <v>#REF!</v>
      </c>
      <c r="BC78" s="49"/>
      <c r="BD78" s="24" t="e">
        <f>E78-'[1]Activos adjudicados1'!E78</f>
        <v>#N/A</v>
      </c>
      <c r="BF78" s="24" t="e">
        <f>G78-'[1]Activos adjudicados1'!G78</f>
        <v>#N/A</v>
      </c>
      <c r="BH78" s="24" t="e">
        <f>I78-'[1]Activos adjudicados1'!I78</f>
        <v>#N/A</v>
      </c>
      <c r="BJ78" s="24" t="e">
        <f>K78-'[1]Activos adjudicados1'!K78</f>
        <v>#N/A</v>
      </c>
      <c r="BL78" s="24" t="e">
        <f>N78-'[1]Activos adjudicados1'!N78</f>
        <v>#N/A</v>
      </c>
    </row>
    <row r="79" spans="1:64" s="57" customFormat="1" ht="15" customHeight="1">
      <c r="A79" s="118" t="s">
        <v>145</v>
      </c>
      <c r="B79" s="69"/>
      <c r="C79" s="58" t="s">
        <v>180</v>
      </c>
      <c r="D79" s="59"/>
      <c r="E79" s="110" t="e">
        <f t="shared" si="41"/>
        <v>#N/A</v>
      </c>
      <c r="F79" s="59"/>
      <c r="G79" s="110" t="e">
        <f t="shared" si="41"/>
        <v>#N/A</v>
      </c>
      <c r="H79" s="59"/>
      <c r="I79" s="110" t="e">
        <f t="shared" si="42"/>
        <v>#N/A</v>
      </c>
      <c r="J79" s="59"/>
      <c r="K79" s="11" t="e">
        <f t="shared" si="37"/>
        <v>#N/A</v>
      </c>
      <c r="L79" s="12" t="e">
        <f t="shared" si="38"/>
        <v>#N/A</v>
      </c>
      <c r="M79" s="59"/>
      <c r="N79" s="11" t="e">
        <f t="shared" si="39"/>
        <v>#N/A</v>
      </c>
      <c r="O79" s="12" t="e">
        <f t="shared" si="40"/>
        <v>#N/A</v>
      </c>
      <c r="S79" s="11" t="e">
        <f>HLOOKUP(S$1,'[1]Activos adjudicados1'!$S:$AI,ROWS(S$1:S79),FALSE)</f>
        <v>#REF!</v>
      </c>
      <c r="U79" s="11" t="e">
        <f>HLOOKUP(U$1,'[1]Activos adjudicados1'!$S:$AI,ROWS(U$1:U79),FALSE)</f>
        <v>#REF!</v>
      </c>
      <c r="W79" s="11" t="e">
        <f>HLOOKUP(W$1,'[1]Activos adjudicados1'!$S:$AI,ROWS(W$1:W79),FALSE)</f>
        <v>#REF!</v>
      </c>
      <c r="Y79" s="11" t="e">
        <f>HLOOKUP(Y$1,'[1]Activos adjudicados1'!$S:$AI,ROWS(Y$1:Y79),FALSE)</f>
        <v>#REF!</v>
      </c>
      <c r="AA79" s="11" t="e">
        <f>HLOOKUP(AA$1,'[1]Activos adjudicados1'!$S:$AI,ROWS(AA$1:AA79),FALSE)</f>
        <v>#REF!</v>
      </c>
      <c r="AC79" s="11" t="e">
        <f>HLOOKUP(AC$1,'[1]Activos adjudicados1'!$S:$AI,ROWS(AC$1:AC79),FALSE)</f>
        <v>#REF!</v>
      </c>
      <c r="AE79" s="11" t="e">
        <f>HLOOKUP(AE$1,'[1]Activos adjudicados1'!$S:$AI,ROWS(AE$1:AE79),FALSE)</f>
        <v>#REF!</v>
      </c>
      <c r="AG79" s="11" t="e">
        <f>HLOOKUP(AG$1,'[1]Activos adjudicados1'!$S:$AI,ROWS(AG$1:AG79),FALSE)</f>
        <v>#REF!</v>
      </c>
      <c r="AI79" s="11" t="e">
        <f>HLOOKUP(AI$1,'[1]Activos adjudicados1'!$S:$AI,ROWS(AI$1:AI79),FALSE)</f>
        <v>#REF!</v>
      </c>
      <c r="AL79" s="24" t="e">
        <f>S79-'[1]Activos adjudicados1'!S79</f>
        <v>#REF!</v>
      </c>
      <c r="AM79" s="24"/>
      <c r="AN79" s="24" t="e">
        <f>U79-'[1]Activos adjudicados1'!U79</f>
        <v>#REF!</v>
      </c>
      <c r="AO79" s="49"/>
      <c r="AP79" s="24" t="e">
        <f>W79-'[1]Activos adjudicados1'!W79</f>
        <v>#REF!</v>
      </c>
      <c r="AQ79" s="49"/>
      <c r="AR79" s="24" t="e">
        <f>Y79-'[1]Activos adjudicados1'!Y79</f>
        <v>#REF!</v>
      </c>
      <c r="AS79" s="49"/>
      <c r="AT79" s="24" t="e">
        <f>AA79-'[1]Activos adjudicados1'!AA79</f>
        <v>#REF!</v>
      </c>
      <c r="AU79" s="49"/>
      <c r="AV79" s="24" t="e">
        <f>AC79-'[1]Activos adjudicados1'!AC79</f>
        <v>#REF!</v>
      </c>
      <c r="AW79" s="49"/>
      <c r="AX79" s="24" t="e">
        <f>AE79-'[1]Activos adjudicados1'!AE79</f>
        <v>#REF!</v>
      </c>
      <c r="AY79" s="49"/>
      <c r="AZ79" s="24" t="e">
        <f>AG79-'[1]Activos adjudicados1'!AG79</f>
        <v>#REF!</v>
      </c>
      <c r="BA79" s="49"/>
      <c r="BB79" s="24" t="e">
        <f>AI79-'[1]Activos adjudicados1'!AI79</f>
        <v>#REF!</v>
      </c>
      <c r="BC79" s="49"/>
      <c r="BD79" s="24" t="e">
        <f>E79-'[1]Activos adjudicados1'!E79</f>
        <v>#N/A</v>
      </c>
      <c r="BF79" s="24" t="e">
        <f>G79-'[1]Activos adjudicados1'!G79</f>
        <v>#N/A</v>
      </c>
      <c r="BH79" s="24" t="e">
        <f>I79-'[1]Activos adjudicados1'!I79</f>
        <v>#N/A</v>
      </c>
      <c r="BJ79" s="24" t="e">
        <f>K79-'[1]Activos adjudicados1'!K79</f>
        <v>#N/A</v>
      </c>
      <c r="BL79" s="24" t="e">
        <f>N79-'[1]Activos adjudicados1'!N79</f>
        <v>#N/A</v>
      </c>
    </row>
    <row r="80" spans="1:64" s="57" customFormat="1" ht="15" customHeight="1">
      <c r="A80" s="118" t="s">
        <v>177</v>
      </c>
      <c r="B80" s="69"/>
      <c r="C80" s="58" t="s">
        <v>181</v>
      </c>
      <c r="D80" s="59"/>
      <c r="E80" s="110" t="e">
        <f t="shared" si="41"/>
        <v>#N/A</v>
      </c>
      <c r="F80" s="59"/>
      <c r="G80" s="110" t="e">
        <f t="shared" si="41"/>
        <v>#N/A</v>
      </c>
      <c r="H80" s="59"/>
      <c r="I80" s="110" t="e">
        <f t="shared" si="42"/>
        <v>#N/A</v>
      </c>
      <c r="J80" s="59"/>
      <c r="K80" s="11" t="e">
        <f t="shared" si="37"/>
        <v>#N/A</v>
      </c>
      <c r="L80" s="12" t="e">
        <f t="shared" si="38"/>
        <v>#N/A</v>
      </c>
      <c r="M80" s="59"/>
      <c r="N80" s="11" t="e">
        <f t="shared" si="39"/>
        <v>#N/A</v>
      </c>
      <c r="O80" s="12" t="e">
        <f t="shared" si="40"/>
        <v>#N/A</v>
      </c>
      <c r="S80" s="11" t="e">
        <f>HLOOKUP(S$1,'[1]Activos adjudicados1'!$S:$AI,ROWS(S$1:S80),FALSE)</f>
        <v>#REF!</v>
      </c>
      <c r="U80" s="11" t="e">
        <f>HLOOKUP(U$1,'[1]Activos adjudicados1'!$S:$AI,ROWS(U$1:U80),FALSE)</f>
        <v>#REF!</v>
      </c>
      <c r="W80" s="11" t="e">
        <f>HLOOKUP(W$1,'[1]Activos adjudicados1'!$S:$AI,ROWS(W$1:W80),FALSE)</f>
        <v>#REF!</v>
      </c>
      <c r="Y80" s="11" t="e">
        <f>HLOOKUP(Y$1,'[1]Activos adjudicados1'!$S:$AI,ROWS(Y$1:Y80),FALSE)</f>
        <v>#REF!</v>
      </c>
      <c r="AA80" s="11" t="e">
        <f>HLOOKUP(AA$1,'[1]Activos adjudicados1'!$S:$AI,ROWS(AA$1:AA80),FALSE)</f>
        <v>#REF!</v>
      </c>
      <c r="AC80" s="11" t="e">
        <f>HLOOKUP(AC$1,'[1]Activos adjudicados1'!$S:$AI,ROWS(AC$1:AC80),FALSE)</f>
        <v>#REF!</v>
      </c>
      <c r="AE80" s="11" t="e">
        <f>HLOOKUP(AE$1,'[1]Activos adjudicados1'!$S:$AI,ROWS(AE$1:AE80),FALSE)</f>
        <v>#REF!</v>
      </c>
      <c r="AG80" s="11" t="e">
        <f>HLOOKUP(AG$1,'[1]Activos adjudicados1'!$S:$AI,ROWS(AG$1:AG80),FALSE)</f>
        <v>#REF!</v>
      </c>
      <c r="AI80" s="11" t="e">
        <f>HLOOKUP(AI$1,'[1]Activos adjudicados1'!$S:$AI,ROWS(AI$1:AI80),FALSE)</f>
        <v>#REF!</v>
      </c>
      <c r="AL80" s="24" t="e">
        <f>S80-'[1]Activos adjudicados1'!S80</f>
        <v>#REF!</v>
      </c>
      <c r="AM80" s="24"/>
      <c r="AN80" s="24" t="e">
        <f>U80-'[1]Activos adjudicados1'!U80</f>
        <v>#REF!</v>
      </c>
      <c r="AO80" s="49"/>
      <c r="AP80" s="24" t="e">
        <f>W80-'[1]Activos adjudicados1'!W80</f>
        <v>#REF!</v>
      </c>
      <c r="AQ80" s="49"/>
      <c r="AR80" s="24" t="e">
        <f>Y80-'[1]Activos adjudicados1'!Y80</f>
        <v>#REF!</v>
      </c>
      <c r="AS80" s="49"/>
      <c r="AT80" s="24" t="e">
        <f>AA80-'[1]Activos adjudicados1'!AA80</f>
        <v>#REF!</v>
      </c>
      <c r="AU80" s="49"/>
      <c r="AV80" s="24" t="e">
        <f>AC80-'[1]Activos adjudicados1'!AC80</f>
        <v>#REF!</v>
      </c>
      <c r="AW80" s="49"/>
      <c r="AX80" s="24" t="e">
        <f>AE80-'[1]Activos adjudicados1'!AE80</f>
        <v>#REF!</v>
      </c>
      <c r="AY80" s="49"/>
      <c r="AZ80" s="24" t="e">
        <f>AG80-'[1]Activos adjudicados1'!AG80</f>
        <v>#REF!</v>
      </c>
      <c r="BA80" s="49"/>
      <c r="BB80" s="24" t="e">
        <f>AI80-'[1]Activos adjudicados1'!AI80</f>
        <v>#REF!</v>
      </c>
      <c r="BC80" s="49"/>
      <c r="BD80" s="24" t="e">
        <f>E80-'[1]Activos adjudicados1'!E80</f>
        <v>#N/A</v>
      </c>
      <c r="BF80" s="24" t="e">
        <f>G80-'[1]Activos adjudicados1'!G80</f>
        <v>#N/A</v>
      </c>
      <c r="BH80" s="24" t="e">
        <f>I80-'[1]Activos adjudicados1'!I80</f>
        <v>#N/A</v>
      </c>
      <c r="BJ80" s="24" t="e">
        <f>K80-'[1]Activos adjudicados1'!K80</f>
        <v>#N/A</v>
      </c>
      <c r="BL80" s="24" t="e">
        <f>N80-'[1]Activos adjudicados1'!N80</f>
        <v>#N/A</v>
      </c>
    </row>
    <row r="81" spans="1:64" s="57" customFormat="1" ht="15" customHeight="1">
      <c r="A81" s="118" t="s">
        <v>178</v>
      </c>
      <c r="B81" s="69"/>
      <c r="C81" s="58" t="s">
        <v>178</v>
      </c>
      <c r="D81" s="59"/>
      <c r="E81" s="110" t="e">
        <f t="shared" si="41"/>
        <v>#N/A</v>
      </c>
      <c r="F81" s="59"/>
      <c r="G81" s="110" t="e">
        <f t="shared" si="41"/>
        <v>#N/A</v>
      </c>
      <c r="H81" s="59"/>
      <c r="I81" s="110" t="e">
        <f t="shared" si="42"/>
        <v>#N/A</v>
      </c>
      <c r="J81" s="59"/>
      <c r="K81" s="11" t="e">
        <f t="shared" si="37"/>
        <v>#N/A</v>
      </c>
      <c r="L81" s="12" t="e">
        <f t="shared" si="38"/>
        <v>#N/A</v>
      </c>
      <c r="M81" s="59"/>
      <c r="N81" s="11" t="e">
        <f t="shared" si="39"/>
        <v>#N/A</v>
      </c>
      <c r="O81" s="12" t="e">
        <f t="shared" si="40"/>
        <v>#N/A</v>
      </c>
      <c r="S81" s="11" t="e">
        <f>HLOOKUP(S$1,'[1]Activos adjudicados1'!$S:$AI,ROWS(S$1:S81),FALSE)</f>
        <v>#REF!</v>
      </c>
      <c r="U81" s="11" t="e">
        <f>HLOOKUP(U$1,'[1]Activos adjudicados1'!$S:$AI,ROWS(U$1:U81),FALSE)</f>
        <v>#REF!</v>
      </c>
      <c r="W81" s="11" t="e">
        <f>HLOOKUP(W$1,'[1]Activos adjudicados1'!$S:$AI,ROWS(W$1:W81),FALSE)</f>
        <v>#REF!</v>
      </c>
      <c r="Y81" s="11" t="e">
        <f>HLOOKUP(Y$1,'[1]Activos adjudicados1'!$S:$AI,ROWS(Y$1:Y81),FALSE)</f>
        <v>#REF!</v>
      </c>
      <c r="AA81" s="11" t="e">
        <f>HLOOKUP(AA$1,'[1]Activos adjudicados1'!$S:$AI,ROWS(AA$1:AA81),FALSE)</f>
        <v>#REF!</v>
      </c>
      <c r="AC81" s="11" t="e">
        <f>HLOOKUP(AC$1,'[1]Activos adjudicados1'!$S:$AI,ROWS(AC$1:AC81),FALSE)</f>
        <v>#REF!</v>
      </c>
      <c r="AE81" s="11" t="e">
        <f>HLOOKUP(AE$1,'[1]Activos adjudicados1'!$S:$AI,ROWS(AE$1:AE81),FALSE)</f>
        <v>#REF!</v>
      </c>
      <c r="AG81" s="11" t="e">
        <f>HLOOKUP(AG$1,'[1]Activos adjudicados1'!$S:$AI,ROWS(AG$1:AG81),FALSE)</f>
        <v>#REF!</v>
      </c>
      <c r="AI81" s="11" t="e">
        <f>HLOOKUP(AI$1,'[1]Activos adjudicados1'!$S:$AI,ROWS(AI$1:AI81),FALSE)</f>
        <v>#REF!</v>
      </c>
      <c r="AL81" s="24" t="e">
        <f>S81-'[1]Activos adjudicados1'!S81</f>
        <v>#REF!</v>
      </c>
      <c r="AM81" s="24"/>
      <c r="AN81" s="24" t="e">
        <f>U81-'[1]Activos adjudicados1'!U81</f>
        <v>#REF!</v>
      </c>
      <c r="AO81" s="49"/>
      <c r="AP81" s="24" t="e">
        <f>W81-'[1]Activos adjudicados1'!W81</f>
        <v>#REF!</v>
      </c>
      <c r="AQ81" s="49"/>
      <c r="AR81" s="24" t="e">
        <f>Y81-'[1]Activos adjudicados1'!Y81</f>
        <v>#REF!</v>
      </c>
      <c r="AS81" s="49"/>
      <c r="AT81" s="24" t="e">
        <f>AA81-'[1]Activos adjudicados1'!AA81</f>
        <v>#REF!</v>
      </c>
      <c r="AU81" s="49"/>
      <c r="AV81" s="24" t="e">
        <f>AC81-'[1]Activos adjudicados1'!AC81</f>
        <v>#REF!</v>
      </c>
      <c r="AW81" s="49"/>
      <c r="AX81" s="24" t="e">
        <f>AE81-'[1]Activos adjudicados1'!AE81</f>
        <v>#REF!</v>
      </c>
      <c r="AY81" s="49"/>
      <c r="AZ81" s="24" t="e">
        <f>AG81-'[1]Activos adjudicados1'!AG81</f>
        <v>#REF!</v>
      </c>
      <c r="BA81" s="49"/>
      <c r="BB81" s="24" t="e">
        <f>AI81-'[1]Activos adjudicados1'!AI81</f>
        <v>#REF!</v>
      </c>
      <c r="BC81" s="49"/>
      <c r="BD81" s="24" t="e">
        <f>E81-'[1]Activos adjudicados1'!E81</f>
        <v>#N/A</v>
      </c>
      <c r="BF81" s="24" t="e">
        <f>G81-'[1]Activos adjudicados1'!G81</f>
        <v>#N/A</v>
      </c>
      <c r="BH81" s="24" t="e">
        <f>I81-'[1]Activos adjudicados1'!I81</f>
        <v>#N/A</v>
      </c>
      <c r="BJ81" s="24" t="e">
        <f>K81-'[1]Activos adjudicados1'!K81</f>
        <v>#N/A</v>
      </c>
      <c r="BL81" s="24" t="e">
        <f>N81-'[1]Activos adjudicados1'!N81</f>
        <v>#N/A</v>
      </c>
    </row>
    <row r="82" spans="1:64" s="57" customFormat="1" ht="15" customHeight="1">
      <c r="A82" s="118" t="s">
        <v>148</v>
      </c>
      <c r="B82" s="69"/>
      <c r="C82" s="58" t="s">
        <v>148</v>
      </c>
      <c r="D82" s="59"/>
      <c r="E82" s="110" t="e">
        <f t="shared" si="41"/>
        <v>#N/A</v>
      </c>
      <c r="F82" s="59"/>
      <c r="G82" s="110" t="e">
        <f t="shared" si="41"/>
        <v>#N/A</v>
      </c>
      <c r="H82" s="59"/>
      <c r="I82" s="110" t="e">
        <f t="shared" si="42"/>
        <v>#N/A</v>
      </c>
      <c r="J82" s="59"/>
      <c r="K82" s="11" t="e">
        <f t="shared" si="37"/>
        <v>#N/A</v>
      </c>
      <c r="L82" s="12" t="e">
        <f t="shared" si="38"/>
        <v>#N/A</v>
      </c>
      <c r="M82" s="59"/>
      <c r="N82" s="11" t="e">
        <f t="shared" si="39"/>
        <v>#N/A</v>
      </c>
      <c r="O82" s="12" t="e">
        <f t="shared" si="40"/>
        <v>#N/A</v>
      </c>
      <c r="S82" s="11" t="e">
        <f>HLOOKUP(S$1,'[1]Activos adjudicados1'!$S:$AI,ROWS(S$1:S82),FALSE)</f>
        <v>#REF!</v>
      </c>
      <c r="U82" s="11" t="e">
        <f>HLOOKUP(U$1,'[1]Activos adjudicados1'!$S:$AI,ROWS(U$1:U82),FALSE)</f>
        <v>#REF!</v>
      </c>
      <c r="W82" s="11" t="e">
        <f>HLOOKUP(W$1,'[1]Activos adjudicados1'!$S:$AI,ROWS(W$1:W82),FALSE)</f>
        <v>#REF!</v>
      </c>
      <c r="Y82" s="11" t="e">
        <f>HLOOKUP(Y$1,'[1]Activos adjudicados1'!$S:$AI,ROWS(Y$1:Y82),FALSE)</f>
        <v>#REF!</v>
      </c>
      <c r="AA82" s="11" t="e">
        <f>HLOOKUP(AA$1,'[1]Activos adjudicados1'!$S:$AI,ROWS(AA$1:AA82),FALSE)</f>
        <v>#REF!</v>
      </c>
      <c r="AC82" s="11" t="e">
        <f>HLOOKUP(AC$1,'[1]Activos adjudicados1'!$S:$AI,ROWS(AC$1:AC82),FALSE)</f>
        <v>#REF!</v>
      </c>
      <c r="AE82" s="11" t="e">
        <f>HLOOKUP(AE$1,'[1]Activos adjudicados1'!$S:$AI,ROWS(AE$1:AE82),FALSE)</f>
        <v>#REF!</v>
      </c>
      <c r="AG82" s="11" t="e">
        <f>HLOOKUP(AG$1,'[1]Activos adjudicados1'!$S:$AI,ROWS(AG$1:AG82),FALSE)</f>
        <v>#REF!</v>
      </c>
      <c r="AI82" s="11" t="e">
        <f>HLOOKUP(AI$1,'[1]Activos adjudicados1'!$S:$AI,ROWS(AI$1:AI82),FALSE)</f>
        <v>#REF!</v>
      </c>
      <c r="AL82" s="24" t="e">
        <f>S82-'[1]Activos adjudicados1'!S82</f>
        <v>#REF!</v>
      </c>
      <c r="AM82" s="24"/>
      <c r="AN82" s="24" t="e">
        <f>U82-'[1]Activos adjudicados1'!U82</f>
        <v>#REF!</v>
      </c>
      <c r="AO82" s="49"/>
      <c r="AP82" s="24" t="e">
        <f>W82-'[1]Activos adjudicados1'!W82</f>
        <v>#REF!</v>
      </c>
      <c r="AQ82" s="49"/>
      <c r="AR82" s="24" t="e">
        <f>Y82-'[1]Activos adjudicados1'!Y82</f>
        <v>#REF!</v>
      </c>
      <c r="AS82" s="49"/>
      <c r="AT82" s="24" t="e">
        <f>AA82-'[1]Activos adjudicados1'!AA82</f>
        <v>#REF!</v>
      </c>
      <c r="AU82" s="49"/>
      <c r="AV82" s="24" t="e">
        <f>AC82-'[1]Activos adjudicados1'!AC82</f>
        <v>#REF!</v>
      </c>
      <c r="AW82" s="49"/>
      <c r="AX82" s="24" t="e">
        <f>AE82-'[1]Activos adjudicados1'!AE82</f>
        <v>#REF!</v>
      </c>
      <c r="AY82" s="49"/>
      <c r="AZ82" s="24" t="e">
        <f>AG82-'[1]Activos adjudicados1'!AG82</f>
        <v>#REF!</v>
      </c>
      <c r="BA82" s="49"/>
      <c r="BB82" s="24" t="e">
        <f>AI82-'[1]Activos adjudicados1'!AI82</f>
        <v>#REF!</v>
      </c>
      <c r="BC82" s="49"/>
      <c r="BD82" s="24" t="e">
        <f>E82-'[1]Activos adjudicados1'!E82</f>
        <v>#N/A</v>
      </c>
      <c r="BF82" s="24" t="e">
        <f>G82-'[1]Activos adjudicados1'!G82</f>
        <v>#N/A</v>
      </c>
      <c r="BH82" s="24" t="e">
        <f>I82-'[1]Activos adjudicados1'!I82</f>
        <v>#N/A</v>
      </c>
      <c r="BJ82" s="24" t="e">
        <f>K82-'[1]Activos adjudicados1'!K82</f>
        <v>#N/A</v>
      </c>
      <c r="BL82" s="24" t="e">
        <f>N82-'[1]Activos adjudicados1'!N82</f>
        <v>#N/A</v>
      </c>
    </row>
    <row r="83" spans="1:64" ht="9.75" customHeight="1">
      <c r="C83" s="2"/>
      <c r="D83" s="61"/>
      <c r="E83" s="3"/>
      <c r="F83" s="61"/>
      <c r="G83" s="50"/>
      <c r="H83" s="61"/>
      <c r="I83" s="50"/>
      <c r="J83" s="61"/>
      <c r="K83" s="50"/>
      <c r="M83" s="61"/>
      <c r="N83" s="50"/>
      <c r="O83" s="17"/>
    </row>
    <row r="84" spans="1:64" s="21" customFormat="1" ht="4.5" customHeight="1">
      <c r="A84" s="67" t="s">
        <v>167</v>
      </c>
      <c r="B84" s="68"/>
      <c r="C84" s="54"/>
      <c r="D84" s="22"/>
      <c r="E84" s="53"/>
      <c r="F84" s="22"/>
      <c r="G84" s="53"/>
      <c r="H84" s="22"/>
      <c r="I84" s="53"/>
      <c r="J84" s="22"/>
      <c r="K84" s="36"/>
      <c r="L84" s="36"/>
      <c r="M84" s="22"/>
      <c r="N84" s="36"/>
      <c r="O84" s="36"/>
      <c r="S84" s="53"/>
      <c r="U84" s="53"/>
      <c r="W84" s="53"/>
      <c r="Y84" s="53"/>
      <c r="AA84" s="53"/>
      <c r="AC84" s="53"/>
      <c r="AE84" s="53"/>
      <c r="AG84" s="53"/>
      <c r="AI84" s="53"/>
    </row>
    <row r="85" spans="1:64" s="57" customFormat="1" ht="15" customHeight="1">
      <c r="A85" s="118" t="s">
        <v>172</v>
      </c>
      <c r="B85" s="69"/>
      <c r="C85" s="90" t="s">
        <v>226</v>
      </c>
      <c r="D85" s="39"/>
      <c r="E85" s="55" t="e">
        <v>#N/A</v>
      </c>
      <c r="F85" s="56"/>
      <c r="G85" s="55" t="e">
        <v>#N/A</v>
      </c>
      <c r="H85" s="56"/>
      <c r="I85" s="55" t="e">
        <v>#N/A</v>
      </c>
      <c r="J85" s="56"/>
      <c r="K85" s="109" t="e">
        <f t="shared" ref="K85:K90" si="43">$E85-I85</f>
        <v>#N/A</v>
      </c>
      <c r="L85" s="93" t="e">
        <f t="shared" ref="L85:L90" si="44">IF(I85=0,1,E85/I85-1)</f>
        <v>#N/A</v>
      </c>
      <c r="M85" s="56"/>
      <c r="N85" s="9" t="e">
        <f t="shared" ref="N85:N90" si="45">$E85-G85</f>
        <v>#N/A</v>
      </c>
      <c r="O85" s="93" t="e">
        <f t="shared" ref="O85:O90" si="46">IF(G85=0,1,E85/G85-1)</f>
        <v>#N/A</v>
      </c>
      <c r="S85" s="55" t="e">
        <f>HLOOKUP(S$1,'[1]Activos adjudicados1'!$S:$AI,ROWS(S$1:S85),FALSE)</f>
        <v>#REF!</v>
      </c>
      <c r="U85" s="55" t="e">
        <f>HLOOKUP(U$1,'[1]Activos adjudicados1'!$S:$AI,ROWS(U$1:U85),FALSE)</f>
        <v>#REF!</v>
      </c>
      <c r="W85" s="55" t="e">
        <f>HLOOKUP(W$1,'[1]Activos adjudicados1'!$S:$AI,ROWS(W$1:W85),FALSE)</f>
        <v>#REF!</v>
      </c>
      <c r="Y85" s="55" t="e">
        <f>HLOOKUP(Y$1,'[1]Activos adjudicados1'!$S:$AI,ROWS(Y$1:Y85),FALSE)</f>
        <v>#REF!</v>
      </c>
      <c r="AA85" s="55" t="e">
        <f>HLOOKUP(AA$1,'[1]Activos adjudicados1'!$S:$AI,ROWS(AA$1:AA85),FALSE)</f>
        <v>#REF!</v>
      </c>
      <c r="AC85" s="55" t="e">
        <f>HLOOKUP(AC$1,'[1]Activos adjudicados1'!$S:$AI,ROWS(AC$1:AC85),FALSE)</f>
        <v>#REF!</v>
      </c>
      <c r="AE85" s="55" t="e">
        <f>HLOOKUP(AE$1,'[1]Activos adjudicados1'!$S:$AI,ROWS(AE$1:AE85),FALSE)</f>
        <v>#REF!</v>
      </c>
      <c r="AG85" s="55" t="e">
        <f>HLOOKUP(AG$1,'[1]Activos adjudicados1'!$S:$AI,ROWS(AG$1:AG85),FALSE)</f>
        <v>#REF!</v>
      </c>
      <c r="AI85" s="55" t="e">
        <f>HLOOKUP(AI$1,'[1]Activos adjudicados1'!$S:$AI,ROWS(AI$1:AI85),FALSE)</f>
        <v>#REF!</v>
      </c>
      <c r="AL85" s="24" t="e">
        <f>S85-'[1]Activos adjudicados1'!S85</f>
        <v>#REF!</v>
      </c>
      <c r="AM85" s="24"/>
      <c r="AN85" s="24" t="e">
        <f>U85-'[1]Activos adjudicados1'!U85</f>
        <v>#REF!</v>
      </c>
      <c r="AO85" s="49"/>
      <c r="AP85" s="24" t="e">
        <f>W85-'[1]Activos adjudicados1'!W85</f>
        <v>#REF!</v>
      </c>
      <c r="AQ85" s="49"/>
      <c r="AR85" s="24" t="e">
        <f>Y85-'[1]Activos adjudicados1'!Y85</f>
        <v>#REF!</v>
      </c>
      <c r="AS85" s="49"/>
      <c r="AT85" s="24" t="e">
        <f>AA85-'[1]Activos adjudicados1'!AA85</f>
        <v>#REF!</v>
      </c>
      <c r="AU85" s="49"/>
      <c r="AV85" s="24" t="e">
        <f>AC85-'[1]Activos adjudicados1'!AC85</f>
        <v>#REF!</v>
      </c>
      <c r="AW85" s="49"/>
      <c r="AX85" s="24" t="e">
        <f>AE85-'[1]Activos adjudicados1'!AE85</f>
        <v>#REF!</v>
      </c>
      <c r="AY85" s="49"/>
      <c r="AZ85" s="24" t="e">
        <f>AG85-'[1]Activos adjudicados1'!AG85</f>
        <v>#REF!</v>
      </c>
      <c r="BA85" s="49"/>
      <c r="BB85" s="24" t="e">
        <f>AI85-'[1]Activos adjudicados1'!AI85</f>
        <v>#REF!</v>
      </c>
      <c r="BC85" s="49"/>
      <c r="BD85" s="24" t="e">
        <f>E85-'[1]Activos adjudicados1'!E85</f>
        <v>#N/A</v>
      </c>
      <c r="BF85" s="24" t="e">
        <f>G85-'[1]Activos adjudicados1'!G85</f>
        <v>#N/A</v>
      </c>
      <c r="BH85" s="24" t="e">
        <f>I85-'[1]Activos adjudicados1'!I85</f>
        <v>#N/A</v>
      </c>
      <c r="BJ85" s="24" t="e">
        <f>K85-'[1]Activos adjudicados1'!K85</f>
        <v>#N/A</v>
      </c>
      <c r="BL85" s="24" t="e">
        <f>N85-'[1]Activos adjudicados1'!N85</f>
        <v>#N/A</v>
      </c>
    </row>
    <row r="86" spans="1:64" s="57" customFormat="1" ht="15" customHeight="1">
      <c r="A86" s="118" t="s">
        <v>179</v>
      </c>
      <c r="B86" s="69"/>
      <c r="C86" s="58" t="s">
        <v>179</v>
      </c>
      <c r="D86" s="59"/>
      <c r="E86" s="11" t="e">
        <v>#N/A</v>
      </c>
      <c r="F86" s="59"/>
      <c r="G86" s="11" t="e">
        <v>#N/A</v>
      </c>
      <c r="H86" s="59"/>
      <c r="I86" s="11" t="e">
        <v>#N/A</v>
      </c>
      <c r="J86" s="59"/>
      <c r="K86" s="11" t="e">
        <f t="shared" si="43"/>
        <v>#N/A</v>
      </c>
      <c r="L86" s="12" t="e">
        <f t="shared" si="44"/>
        <v>#N/A</v>
      </c>
      <c r="M86" s="59"/>
      <c r="N86" s="11" t="e">
        <f t="shared" si="45"/>
        <v>#N/A</v>
      </c>
      <c r="O86" s="12" t="e">
        <f t="shared" si="46"/>
        <v>#N/A</v>
      </c>
      <c r="S86" s="11" t="e">
        <f>HLOOKUP(S$1,'[1]Activos adjudicados1'!$S:$AI,ROWS(S$1:S86),FALSE)</f>
        <v>#REF!</v>
      </c>
      <c r="U86" s="11" t="e">
        <f>HLOOKUP(U$1,'[1]Activos adjudicados1'!$S:$AI,ROWS(U$1:U86),FALSE)</f>
        <v>#REF!</v>
      </c>
      <c r="W86" s="11" t="e">
        <f>HLOOKUP(W$1,'[1]Activos adjudicados1'!$S:$AI,ROWS(W$1:W86),FALSE)</f>
        <v>#REF!</v>
      </c>
      <c r="Y86" s="11" t="e">
        <f>HLOOKUP(Y$1,'[1]Activos adjudicados1'!$S:$AI,ROWS(Y$1:Y86),FALSE)</f>
        <v>#REF!</v>
      </c>
      <c r="AA86" s="11" t="e">
        <f>HLOOKUP(AA$1,'[1]Activos adjudicados1'!$S:$AI,ROWS(AA$1:AA86),FALSE)</f>
        <v>#REF!</v>
      </c>
      <c r="AC86" s="11" t="e">
        <f>HLOOKUP(AC$1,'[1]Activos adjudicados1'!$S:$AI,ROWS(AC$1:AC86),FALSE)</f>
        <v>#REF!</v>
      </c>
      <c r="AE86" s="11" t="e">
        <f>HLOOKUP(AE$1,'[1]Activos adjudicados1'!$S:$AI,ROWS(AE$1:AE86),FALSE)</f>
        <v>#REF!</v>
      </c>
      <c r="AG86" s="11" t="e">
        <f>HLOOKUP(AG$1,'[1]Activos adjudicados1'!$S:$AI,ROWS(AG$1:AG86),FALSE)</f>
        <v>#REF!</v>
      </c>
      <c r="AI86" s="11" t="e">
        <f>HLOOKUP(AI$1,'[1]Activos adjudicados1'!$S:$AI,ROWS(AI$1:AI86),FALSE)</f>
        <v>#REF!</v>
      </c>
      <c r="AL86" s="24" t="e">
        <f>S86-'[1]Activos adjudicados1'!S86</f>
        <v>#REF!</v>
      </c>
      <c r="AM86" s="24"/>
      <c r="AN86" s="24" t="e">
        <f>U86-'[1]Activos adjudicados1'!U86</f>
        <v>#REF!</v>
      </c>
      <c r="AO86" s="49"/>
      <c r="AP86" s="24" t="e">
        <f>W86-'[1]Activos adjudicados1'!W86</f>
        <v>#REF!</v>
      </c>
      <c r="AQ86" s="49"/>
      <c r="AR86" s="24" t="e">
        <f>Y86-'[1]Activos adjudicados1'!Y86</f>
        <v>#REF!</v>
      </c>
      <c r="AS86" s="49"/>
      <c r="AT86" s="24" t="e">
        <f>AA86-'[1]Activos adjudicados1'!AA86</f>
        <v>#REF!</v>
      </c>
      <c r="AU86" s="49"/>
      <c r="AV86" s="24" t="e">
        <f>AC86-'[1]Activos adjudicados1'!AC86</f>
        <v>#REF!</v>
      </c>
      <c r="AW86" s="49"/>
      <c r="AX86" s="24" t="e">
        <f>AE86-'[1]Activos adjudicados1'!AE86</f>
        <v>#REF!</v>
      </c>
      <c r="AY86" s="49"/>
      <c r="AZ86" s="24" t="e">
        <f>AG86-'[1]Activos adjudicados1'!AG86</f>
        <v>#REF!</v>
      </c>
      <c r="BA86" s="49"/>
      <c r="BB86" s="24" t="e">
        <f>AI86-'[1]Activos adjudicados1'!AI86</f>
        <v>#REF!</v>
      </c>
      <c r="BC86" s="49"/>
      <c r="BD86" s="24" t="e">
        <f>E86-'[1]Activos adjudicados1'!E86</f>
        <v>#N/A</v>
      </c>
      <c r="BF86" s="24" t="e">
        <f>G86-'[1]Activos adjudicados1'!G86</f>
        <v>#N/A</v>
      </c>
      <c r="BH86" s="24" t="e">
        <f>I86-'[1]Activos adjudicados1'!I86</f>
        <v>#N/A</v>
      </c>
      <c r="BJ86" s="24" t="e">
        <f>K86-'[1]Activos adjudicados1'!K86</f>
        <v>#N/A</v>
      </c>
      <c r="BL86" s="24" t="e">
        <f>N86-'[1]Activos adjudicados1'!N86</f>
        <v>#N/A</v>
      </c>
    </row>
    <row r="87" spans="1:64" s="57" customFormat="1" ht="15" customHeight="1">
      <c r="A87" s="118" t="s">
        <v>145</v>
      </c>
      <c r="B87" s="69"/>
      <c r="C87" s="58" t="s">
        <v>180</v>
      </c>
      <c r="D87" s="59"/>
      <c r="E87" s="11" t="e">
        <v>#N/A</v>
      </c>
      <c r="F87" s="59"/>
      <c r="G87" s="11" t="e">
        <v>#N/A</v>
      </c>
      <c r="H87" s="59"/>
      <c r="I87" s="11" t="e">
        <v>#N/A</v>
      </c>
      <c r="J87" s="59"/>
      <c r="K87" s="11" t="e">
        <f t="shared" si="43"/>
        <v>#N/A</v>
      </c>
      <c r="L87" s="12" t="e">
        <f t="shared" si="44"/>
        <v>#N/A</v>
      </c>
      <c r="M87" s="59"/>
      <c r="N87" s="11" t="e">
        <f t="shared" si="45"/>
        <v>#N/A</v>
      </c>
      <c r="O87" s="12" t="e">
        <f t="shared" si="46"/>
        <v>#N/A</v>
      </c>
      <c r="S87" s="11" t="e">
        <f>HLOOKUP(S$1,'[1]Activos adjudicados1'!$S:$AI,ROWS(S$1:S87),FALSE)</f>
        <v>#REF!</v>
      </c>
      <c r="U87" s="11" t="e">
        <f>HLOOKUP(U$1,'[1]Activos adjudicados1'!$S:$AI,ROWS(U$1:U87),FALSE)</f>
        <v>#REF!</v>
      </c>
      <c r="W87" s="11" t="e">
        <f>HLOOKUP(W$1,'[1]Activos adjudicados1'!$S:$AI,ROWS(W$1:W87),FALSE)</f>
        <v>#REF!</v>
      </c>
      <c r="Y87" s="11" t="e">
        <f>HLOOKUP(Y$1,'[1]Activos adjudicados1'!$S:$AI,ROWS(Y$1:Y87),FALSE)</f>
        <v>#REF!</v>
      </c>
      <c r="AA87" s="11" t="e">
        <f>HLOOKUP(AA$1,'[1]Activos adjudicados1'!$S:$AI,ROWS(AA$1:AA87),FALSE)</f>
        <v>#REF!</v>
      </c>
      <c r="AC87" s="11" t="e">
        <f>HLOOKUP(AC$1,'[1]Activos adjudicados1'!$S:$AI,ROWS(AC$1:AC87),FALSE)</f>
        <v>#REF!</v>
      </c>
      <c r="AE87" s="11" t="e">
        <f>HLOOKUP(AE$1,'[1]Activos adjudicados1'!$S:$AI,ROWS(AE$1:AE87),FALSE)</f>
        <v>#REF!</v>
      </c>
      <c r="AG87" s="11" t="e">
        <f>HLOOKUP(AG$1,'[1]Activos adjudicados1'!$S:$AI,ROWS(AG$1:AG87),FALSE)</f>
        <v>#REF!</v>
      </c>
      <c r="AI87" s="11" t="e">
        <f>HLOOKUP(AI$1,'[1]Activos adjudicados1'!$S:$AI,ROWS(AI$1:AI87),FALSE)</f>
        <v>#REF!</v>
      </c>
      <c r="AL87" s="24" t="e">
        <f>S87-'[1]Activos adjudicados1'!S87</f>
        <v>#REF!</v>
      </c>
      <c r="AM87" s="24"/>
      <c r="AN87" s="24" t="e">
        <f>U87-'[1]Activos adjudicados1'!U87</f>
        <v>#REF!</v>
      </c>
      <c r="AO87" s="49"/>
      <c r="AP87" s="24" t="e">
        <f>W87-'[1]Activos adjudicados1'!W87</f>
        <v>#REF!</v>
      </c>
      <c r="AQ87" s="49"/>
      <c r="AR87" s="24" t="e">
        <f>Y87-'[1]Activos adjudicados1'!Y87</f>
        <v>#REF!</v>
      </c>
      <c r="AS87" s="49"/>
      <c r="AT87" s="24" t="e">
        <f>AA87-'[1]Activos adjudicados1'!AA87</f>
        <v>#REF!</v>
      </c>
      <c r="AU87" s="49"/>
      <c r="AV87" s="24" t="e">
        <f>AC87-'[1]Activos adjudicados1'!AC87</f>
        <v>#REF!</v>
      </c>
      <c r="AW87" s="49"/>
      <c r="AX87" s="24" t="e">
        <f>AE87-'[1]Activos adjudicados1'!AE87</f>
        <v>#REF!</v>
      </c>
      <c r="AY87" s="49"/>
      <c r="AZ87" s="24" t="e">
        <f>AG87-'[1]Activos adjudicados1'!AG87</f>
        <v>#REF!</v>
      </c>
      <c r="BA87" s="49"/>
      <c r="BB87" s="24" t="e">
        <f>AI87-'[1]Activos adjudicados1'!AI87</f>
        <v>#REF!</v>
      </c>
      <c r="BC87" s="49"/>
      <c r="BD87" s="24" t="e">
        <f>E87-'[1]Activos adjudicados1'!E87</f>
        <v>#N/A</v>
      </c>
      <c r="BF87" s="24" t="e">
        <f>G87-'[1]Activos adjudicados1'!G87</f>
        <v>#N/A</v>
      </c>
      <c r="BH87" s="24" t="e">
        <f>I87-'[1]Activos adjudicados1'!I87</f>
        <v>#N/A</v>
      </c>
      <c r="BJ87" s="24" t="e">
        <f>K87-'[1]Activos adjudicados1'!K87</f>
        <v>#N/A</v>
      </c>
      <c r="BL87" s="24" t="e">
        <f>N87-'[1]Activos adjudicados1'!N87</f>
        <v>#N/A</v>
      </c>
    </row>
    <row r="88" spans="1:64" s="57" customFormat="1" ht="15" customHeight="1">
      <c r="A88" s="118" t="s">
        <v>181</v>
      </c>
      <c r="B88" s="69"/>
      <c r="C88" s="58" t="s">
        <v>181</v>
      </c>
      <c r="D88" s="59"/>
      <c r="E88" s="11" t="e">
        <v>#N/A</v>
      </c>
      <c r="F88" s="59"/>
      <c r="G88" s="11" t="e">
        <v>#N/A</v>
      </c>
      <c r="H88" s="59"/>
      <c r="I88" s="11" t="e">
        <v>#N/A</v>
      </c>
      <c r="J88" s="59"/>
      <c r="K88" s="11" t="e">
        <f t="shared" si="43"/>
        <v>#N/A</v>
      </c>
      <c r="L88" s="12" t="e">
        <f t="shared" si="44"/>
        <v>#N/A</v>
      </c>
      <c r="M88" s="59"/>
      <c r="N88" s="11" t="e">
        <f t="shared" si="45"/>
        <v>#N/A</v>
      </c>
      <c r="O88" s="12" t="e">
        <f t="shared" si="46"/>
        <v>#N/A</v>
      </c>
      <c r="S88" s="11" t="e">
        <f>HLOOKUP(S$1,'[1]Activos adjudicados1'!$S:$AI,ROWS(S$1:S88),FALSE)</f>
        <v>#REF!</v>
      </c>
      <c r="U88" s="11" t="e">
        <f>HLOOKUP(U$1,'[1]Activos adjudicados1'!$S:$AI,ROWS(U$1:U88),FALSE)</f>
        <v>#REF!</v>
      </c>
      <c r="W88" s="11" t="e">
        <f>HLOOKUP(W$1,'[1]Activos adjudicados1'!$S:$AI,ROWS(W$1:W88),FALSE)</f>
        <v>#REF!</v>
      </c>
      <c r="Y88" s="11" t="e">
        <f>HLOOKUP(Y$1,'[1]Activos adjudicados1'!$S:$AI,ROWS(Y$1:Y88),FALSE)</f>
        <v>#REF!</v>
      </c>
      <c r="AA88" s="11" t="e">
        <f>HLOOKUP(AA$1,'[1]Activos adjudicados1'!$S:$AI,ROWS(AA$1:AA88),FALSE)</f>
        <v>#REF!</v>
      </c>
      <c r="AC88" s="11" t="e">
        <f>HLOOKUP(AC$1,'[1]Activos adjudicados1'!$S:$AI,ROWS(AC$1:AC88),FALSE)</f>
        <v>#REF!</v>
      </c>
      <c r="AE88" s="11" t="e">
        <f>HLOOKUP(AE$1,'[1]Activos adjudicados1'!$S:$AI,ROWS(AE$1:AE88),FALSE)</f>
        <v>#REF!</v>
      </c>
      <c r="AG88" s="11" t="e">
        <f>HLOOKUP(AG$1,'[1]Activos adjudicados1'!$S:$AI,ROWS(AG$1:AG88),FALSE)</f>
        <v>#REF!</v>
      </c>
      <c r="AI88" s="11" t="e">
        <f>HLOOKUP(AI$1,'[1]Activos adjudicados1'!$S:$AI,ROWS(AI$1:AI88),FALSE)</f>
        <v>#REF!</v>
      </c>
      <c r="AL88" s="24" t="e">
        <f>S88-'[1]Activos adjudicados1'!S88</f>
        <v>#REF!</v>
      </c>
      <c r="AM88" s="24"/>
      <c r="AN88" s="24" t="e">
        <f>U88-'[1]Activos adjudicados1'!U88</f>
        <v>#REF!</v>
      </c>
      <c r="AO88" s="49"/>
      <c r="AP88" s="24" t="e">
        <f>W88-'[1]Activos adjudicados1'!W88</f>
        <v>#REF!</v>
      </c>
      <c r="AQ88" s="49"/>
      <c r="AR88" s="24" t="e">
        <f>Y88-'[1]Activos adjudicados1'!Y88</f>
        <v>#REF!</v>
      </c>
      <c r="AS88" s="49"/>
      <c r="AT88" s="24" t="e">
        <f>AA88-'[1]Activos adjudicados1'!AA88</f>
        <v>#REF!</v>
      </c>
      <c r="AU88" s="49"/>
      <c r="AV88" s="24" t="e">
        <f>AC88-'[1]Activos adjudicados1'!AC88</f>
        <v>#REF!</v>
      </c>
      <c r="AW88" s="49"/>
      <c r="AX88" s="24" t="e">
        <f>AE88-'[1]Activos adjudicados1'!AE88</f>
        <v>#REF!</v>
      </c>
      <c r="AY88" s="49"/>
      <c r="AZ88" s="24" t="e">
        <f>AG88-'[1]Activos adjudicados1'!AG88</f>
        <v>#REF!</v>
      </c>
      <c r="BA88" s="49"/>
      <c r="BB88" s="24" t="e">
        <f>AI88-'[1]Activos adjudicados1'!AI88</f>
        <v>#REF!</v>
      </c>
      <c r="BC88" s="49"/>
      <c r="BD88" s="24" t="e">
        <f>E88-'[1]Activos adjudicados1'!E88</f>
        <v>#N/A</v>
      </c>
      <c r="BF88" s="24" t="e">
        <f>G88-'[1]Activos adjudicados1'!G88</f>
        <v>#N/A</v>
      </c>
      <c r="BH88" s="24" t="e">
        <f>I88-'[1]Activos adjudicados1'!I88</f>
        <v>#N/A</v>
      </c>
      <c r="BJ88" s="24" t="e">
        <f>K88-'[1]Activos adjudicados1'!K88</f>
        <v>#N/A</v>
      </c>
      <c r="BL88" s="24" t="e">
        <f>N88-'[1]Activos adjudicados1'!N88</f>
        <v>#N/A</v>
      </c>
    </row>
    <row r="89" spans="1:64" s="57" customFormat="1" ht="15" customHeight="1">
      <c r="A89" s="118" t="s">
        <v>178</v>
      </c>
      <c r="B89" s="69"/>
      <c r="C89" s="58" t="s">
        <v>178</v>
      </c>
      <c r="D89" s="59"/>
      <c r="E89" s="11" t="e">
        <v>#N/A</v>
      </c>
      <c r="F89" s="59"/>
      <c r="G89" s="11" t="e">
        <v>#N/A</v>
      </c>
      <c r="H89" s="59"/>
      <c r="I89" s="11" t="e">
        <v>#N/A</v>
      </c>
      <c r="J89" s="59"/>
      <c r="K89" s="11" t="e">
        <f t="shared" si="43"/>
        <v>#N/A</v>
      </c>
      <c r="L89" s="12" t="e">
        <f t="shared" si="44"/>
        <v>#N/A</v>
      </c>
      <c r="M89" s="59"/>
      <c r="N89" s="11" t="e">
        <f t="shared" si="45"/>
        <v>#N/A</v>
      </c>
      <c r="O89" s="12" t="e">
        <f t="shared" si="46"/>
        <v>#N/A</v>
      </c>
      <c r="S89" s="11" t="e">
        <f>HLOOKUP(S$1,'[1]Activos adjudicados1'!$S:$AI,ROWS(S$1:S89),FALSE)</f>
        <v>#REF!</v>
      </c>
      <c r="U89" s="11" t="e">
        <f>HLOOKUP(U$1,'[1]Activos adjudicados1'!$S:$AI,ROWS(U$1:U89),FALSE)</f>
        <v>#REF!</v>
      </c>
      <c r="W89" s="11" t="e">
        <f>HLOOKUP(W$1,'[1]Activos adjudicados1'!$S:$AI,ROWS(W$1:W89),FALSE)</f>
        <v>#REF!</v>
      </c>
      <c r="Y89" s="11" t="e">
        <f>HLOOKUP(Y$1,'[1]Activos adjudicados1'!$S:$AI,ROWS(Y$1:Y89),FALSE)</f>
        <v>#REF!</v>
      </c>
      <c r="AA89" s="11" t="e">
        <f>HLOOKUP(AA$1,'[1]Activos adjudicados1'!$S:$AI,ROWS(AA$1:AA89),FALSE)</f>
        <v>#REF!</v>
      </c>
      <c r="AC89" s="11" t="e">
        <f>HLOOKUP(AC$1,'[1]Activos adjudicados1'!$S:$AI,ROWS(AC$1:AC89),FALSE)</f>
        <v>#REF!</v>
      </c>
      <c r="AE89" s="11" t="e">
        <f>HLOOKUP(AE$1,'[1]Activos adjudicados1'!$S:$AI,ROWS(AE$1:AE89),FALSE)</f>
        <v>#REF!</v>
      </c>
      <c r="AG89" s="11" t="e">
        <f>HLOOKUP(AG$1,'[1]Activos adjudicados1'!$S:$AI,ROWS(AG$1:AG89),FALSE)</f>
        <v>#REF!</v>
      </c>
      <c r="AI89" s="11" t="e">
        <f>HLOOKUP(AI$1,'[1]Activos adjudicados1'!$S:$AI,ROWS(AI$1:AI89),FALSE)</f>
        <v>#REF!</v>
      </c>
      <c r="AL89" s="24" t="e">
        <f>S89-'[1]Activos adjudicados1'!S89</f>
        <v>#REF!</v>
      </c>
      <c r="AM89" s="24"/>
      <c r="AN89" s="24" t="e">
        <f>U89-'[1]Activos adjudicados1'!U89</f>
        <v>#REF!</v>
      </c>
      <c r="AO89" s="49"/>
      <c r="AP89" s="24" t="e">
        <f>W89-'[1]Activos adjudicados1'!W89</f>
        <v>#REF!</v>
      </c>
      <c r="AQ89" s="49"/>
      <c r="AR89" s="24" t="e">
        <f>Y89-'[1]Activos adjudicados1'!Y89</f>
        <v>#REF!</v>
      </c>
      <c r="AS89" s="49"/>
      <c r="AT89" s="24" t="e">
        <f>AA89-'[1]Activos adjudicados1'!AA89</f>
        <v>#REF!</v>
      </c>
      <c r="AU89" s="49"/>
      <c r="AV89" s="24" t="e">
        <f>AC89-'[1]Activos adjudicados1'!AC89</f>
        <v>#REF!</v>
      </c>
      <c r="AW89" s="49"/>
      <c r="AX89" s="24" t="e">
        <f>AE89-'[1]Activos adjudicados1'!AE89</f>
        <v>#REF!</v>
      </c>
      <c r="AY89" s="49"/>
      <c r="AZ89" s="24" t="e">
        <f>AG89-'[1]Activos adjudicados1'!AG89</f>
        <v>#REF!</v>
      </c>
      <c r="BA89" s="49"/>
      <c r="BB89" s="24" t="e">
        <f>AI89-'[1]Activos adjudicados1'!AI89</f>
        <v>#REF!</v>
      </c>
      <c r="BC89" s="49"/>
      <c r="BD89" s="24" t="e">
        <f>E89-'[1]Activos adjudicados1'!E89</f>
        <v>#N/A</v>
      </c>
      <c r="BF89" s="24" t="e">
        <f>G89-'[1]Activos adjudicados1'!G89</f>
        <v>#N/A</v>
      </c>
      <c r="BH89" s="24" t="e">
        <f>I89-'[1]Activos adjudicados1'!I89</f>
        <v>#N/A</v>
      </c>
      <c r="BJ89" s="24" t="e">
        <f>K89-'[1]Activos adjudicados1'!K89</f>
        <v>#N/A</v>
      </c>
      <c r="BL89" s="24" t="e">
        <f>N89-'[1]Activos adjudicados1'!N89</f>
        <v>#N/A</v>
      </c>
    </row>
    <row r="90" spans="1:64" s="57" customFormat="1" ht="15" customHeight="1">
      <c r="A90" s="118" t="s">
        <v>148</v>
      </c>
      <c r="B90" s="69"/>
      <c r="C90" s="58" t="s">
        <v>148</v>
      </c>
      <c r="D90" s="59"/>
      <c r="E90" s="11" t="e">
        <v>#N/A</v>
      </c>
      <c r="F90" s="59"/>
      <c r="G90" s="11" t="e">
        <v>#N/A</v>
      </c>
      <c r="H90" s="59"/>
      <c r="I90" s="11" t="e">
        <v>#N/A</v>
      </c>
      <c r="J90" s="59"/>
      <c r="K90" s="11" t="e">
        <f t="shared" si="43"/>
        <v>#N/A</v>
      </c>
      <c r="L90" s="12" t="e">
        <f t="shared" si="44"/>
        <v>#N/A</v>
      </c>
      <c r="M90" s="59"/>
      <c r="N90" s="11" t="e">
        <f t="shared" si="45"/>
        <v>#N/A</v>
      </c>
      <c r="O90" s="12" t="e">
        <f t="shared" si="46"/>
        <v>#N/A</v>
      </c>
      <c r="S90" s="11" t="e">
        <f>HLOOKUP(S$1,'[1]Activos adjudicados1'!$S:$AI,ROWS(S$1:S90),FALSE)</f>
        <v>#REF!</v>
      </c>
      <c r="U90" s="11" t="e">
        <f>HLOOKUP(U$1,'[1]Activos adjudicados1'!$S:$AI,ROWS(U$1:U90),FALSE)</f>
        <v>#REF!</v>
      </c>
      <c r="W90" s="11" t="e">
        <f>HLOOKUP(W$1,'[1]Activos adjudicados1'!$S:$AI,ROWS(W$1:W90),FALSE)</f>
        <v>#REF!</v>
      </c>
      <c r="Y90" s="11" t="e">
        <f>HLOOKUP(Y$1,'[1]Activos adjudicados1'!$S:$AI,ROWS(Y$1:Y90),FALSE)</f>
        <v>#REF!</v>
      </c>
      <c r="AA90" s="11" t="e">
        <f>HLOOKUP(AA$1,'[1]Activos adjudicados1'!$S:$AI,ROWS(AA$1:AA90),FALSE)</f>
        <v>#REF!</v>
      </c>
      <c r="AC90" s="11" t="e">
        <f>HLOOKUP(AC$1,'[1]Activos adjudicados1'!$S:$AI,ROWS(AC$1:AC90),FALSE)</f>
        <v>#REF!</v>
      </c>
      <c r="AE90" s="11" t="e">
        <f>HLOOKUP(AE$1,'[1]Activos adjudicados1'!$S:$AI,ROWS(AE$1:AE90),FALSE)</f>
        <v>#REF!</v>
      </c>
      <c r="AG90" s="11" t="e">
        <f>HLOOKUP(AG$1,'[1]Activos adjudicados1'!$S:$AI,ROWS(AG$1:AG90),FALSE)</f>
        <v>#REF!</v>
      </c>
      <c r="AI90" s="11" t="e">
        <f>HLOOKUP(AI$1,'[1]Activos adjudicados1'!$S:$AI,ROWS(AI$1:AI90),FALSE)</f>
        <v>#REF!</v>
      </c>
      <c r="AL90" s="24" t="e">
        <f>S90-'[1]Activos adjudicados1'!S90</f>
        <v>#REF!</v>
      </c>
      <c r="AM90" s="24"/>
      <c r="AN90" s="24" t="e">
        <f>U90-'[1]Activos adjudicados1'!U90</f>
        <v>#REF!</v>
      </c>
      <c r="AO90" s="49"/>
      <c r="AP90" s="24" t="e">
        <f>W90-'[1]Activos adjudicados1'!W90</f>
        <v>#REF!</v>
      </c>
      <c r="AQ90" s="49"/>
      <c r="AR90" s="24" t="e">
        <f>Y90-'[1]Activos adjudicados1'!Y90</f>
        <v>#REF!</v>
      </c>
      <c r="AS90" s="49"/>
      <c r="AT90" s="24" t="e">
        <f>AA90-'[1]Activos adjudicados1'!AA90</f>
        <v>#REF!</v>
      </c>
      <c r="AU90" s="49"/>
      <c r="AV90" s="24" t="e">
        <f>AC90-'[1]Activos adjudicados1'!AC90</f>
        <v>#REF!</v>
      </c>
      <c r="AW90" s="49"/>
      <c r="AX90" s="24" t="e">
        <f>AE90-'[1]Activos adjudicados1'!AE90</f>
        <v>#REF!</v>
      </c>
      <c r="AY90" s="49"/>
      <c r="AZ90" s="24" t="e">
        <f>AG90-'[1]Activos adjudicados1'!AG90</f>
        <v>#REF!</v>
      </c>
      <c r="BA90" s="49"/>
      <c r="BB90" s="24" t="e">
        <f>AI90-'[1]Activos adjudicados1'!AI90</f>
        <v>#REF!</v>
      </c>
      <c r="BC90" s="49"/>
      <c r="BD90" s="24" t="e">
        <f>E90-'[1]Activos adjudicados1'!E90</f>
        <v>#N/A</v>
      </c>
      <c r="BF90" s="24" t="e">
        <f>G90-'[1]Activos adjudicados1'!G90</f>
        <v>#N/A</v>
      </c>
      <c r="BH90" s="24" t="e">
        <f>I90-'[1]Activos adjudicados1'!I90</f>
        <v>#N/A</v>
      </c>
      <c r="BJ90" s="24" t="e">
        <f>K90-'[1]Activos adjudicados1'!K90</f>
        <v>#N/A</v>
      </c>
      <c r="BL90" s="24" t="e">
        <f>N90-'[1]Activos adjudicados1'!N90</f>
        <v>#N/A</v>
      </c>
    </row>
    <row r="91" spans="1:64" ht="9.75" customHeight="1">
      <c r="C91" s="2"/>
      <c r="D91" s="61"/>
      <c r="E91" s="3"/>
      <c r="F91" s="61"/>
      <c r="G91" s="50"/>
      <c r="H91" s="61"/>
      <c r="I91" s="50"/>
      <c r="J91" s="61"/>
      <c r="K91" s="50"/>
      <c r="M91" s="61"/>
      <c r="N91" s="50"/>
      <c r="O91" s="17"/>
      <c r="S91" s="3"/>
      <c r="U91" s="3"/>
      <c r="W91" s="3"/>
      <c r="Y91" s="3"/>
      <c r="AA91" s="3"/>
      <c r="AC91" s="3"/>
      <c r="AE91" s="3"/>
      <c r="AG91" s="3"/>
      <c r="AI91" s="3"/>
    </row>
    <row r="92" spans="1:64" s="21" customFormat="1" ht="4.5" customHeight="1">
      <c r="A92" s="68" t="s">
        <v>168</v>
      </c>
      <c r="B92" s="68"/>
      <c r="C92" s="54"/>
      <c r="D92" s="22"/>
      <c r="E92" s="53"/>
      <c r="F92" s="22"/>
      <c r="G92" s="53"/>
      <c r="H92" s="22"/>
      <c r="I92" s="53"/>
      <c r="J92" s="22"/>
      <c r="K92" s="36"/>
      <c r="L92" s="36"/>
      <c r="M92" s="22"/>
      <c r="N92" s="36"/>
      <c r="O92" s="36"/>
      <c r="S92" s="53"/>
      <c r="U92" s="53"/>
      <c r="W92" s="53"/>
      <c r="Y92" s="53"/>
      <c r="AA92" s="53"/>
      <c r="AC92" s="53"/>
      <c r="AE92" s="53"/>
      <c r="AG92" s="53"/>
      <c r="AI92" s="53"/>
    </row>
    <row r="93" spans="1:64" s="57" customFormat="1" ht="15" customHeight="1">
      <c r="A93" s="118" t="s">
        <v>172</v>
      </c>
      <c r="B93" s="69"/>
      <c r="C93" s="90" t="s">
        <v>227</v>
      </c>
      <c r="D93" s="39"/>
      <c r="E93" s="62" t="e">
        <v>#N/A</v>
      </c>
      <c r="F93" s="63"/>
      <c r="G93" s="62" t="e">
        <v>#N/A</v>
      </c>
      <c r="H93" s="63"/>
      <c r="I93" s="62" t="e">
        <v>#N/A</v>
      </c>
      <c r="J93" s="63"/>
      <c r="K93" s="71" t="e">
        <f>($E93-I93)*100</f>
        <v>#N/A</v>
      </c>
      <c r="L93" s="71"/>
      <c r="M93" s="72"/>
      <c r="N93" s="71" t="e">
        <f t="shared" ref="N93:N98" si="47">($E93-G93)*100</f>
        <v>#N/A</v>
      </c>
      <c r="O93" s="70"/>
      <c r="S93" s="62" t="e">
        <f>HLOOKUP(S$1,'[1]Activos adjudicados1'!$S:$AI,ROWS(S$1:S93),FALSE)</f>
        <v>#REF!</v>
      </c>
      <c r="U93" s="62" t="e">
        <f>HLOOKUP(U$1,'[1]Activos adjudicados1'!$S:$AI,ROWS(U$1:U93),FALSE)</f>
        <v>#REF!</v>
      </c>
      <c r="W93" s="62" t="e">
        <f>HLOOKUP(W$1,'[1]Activos adjudicados1'!$S:$AI,ROWS(W$1:W93),FALSE)</f>
        <v>#REF!</v>
      </c>
      <c r="Y93" s="62" t="e">
        <f>HLOOKUP(Y$1,'[1]Activos adjudicados1'!$S:$AI,ROWS(Y$1:Y93),FALSE)</f>
        <v>#REF!</v>
      </c>
      <c r="AA93" s="62" t="e">
        <f>HLOOKUP(AA$1,'[1]Activos adjudicados1'!$S:$AI,ROWS(AA$1:AA93),FALSE)</f>
        <v>#REF!</v>
      </c>
      <c r="AC93" s="62" t="e">
        <f>HLOOKUP(AC$1,'[1]Activos adjudicados1'!$S:$AI,ROWS(AC$1:AC93),FALSE)</f>
        <v>#REF!</v>
      </c>
      <c r="AE93" s="62" t="e">
        <f>HLOOKUP(AE$1,'[1]Activos adjudicados1'!$S:$AI,ROWS(AE$1:AE93),FALSE)</f>
        <v>#REF!</v>
      </c>
      <c r="AG93" s="62" t="e">
        <f>HLOOKUP(AG$1,'[1]Activos adjudicados1'!$S:$AI,ROWS(AG$1:AG93),FALSE)</f>
        <v>#REF!</v>
      </c>
      <c r="AI93" s="62" t="e">
        <f>HLOOKUP(AI$1,'[1]Activos adjudicados1'!$S:$AI,ROWS(AI$1:AI93),FALSE)</f>
        <v>#REF!</v>
      </c>
      <c r="AL93" s="25" t="e">
        <f>(S93-'[1]Activos adjudicados1'!S93)*100</f>
        <v>#REF!</v>
      </c>
      <c r="AN93" s="25" t="e">
        <f>(U93-'[1]Activos adjudicados1'!U93)*100</f>
        <v>#REF!</v>
      </c>
      <c r="AP93" s="25" t="e">
        <f>(W93-'[1]Activos adjudicados1'!W93)*100</f>
        <v>#REF!</v>
      </c>
      <c r="AR93" s="25" t="e">
        <f>(Y93-'[1]Activos adjudicados1'!Y93)*100</f>
        <v>#REF!</v>
      </c>
      <c r="AT93" s="25" t="e">
        <f>(AA93-'[1]Activos adjudicados1'!AA93)*100</f>
        <v>#REF!</v>
      </c>
      <c r="AV93" s="25" t="e">
        <f>(AC93-'[1]Activos adjudicados1'!AC93)*100</f>
        <v>#REF!</v>
      </c>
      <c r="AX93" s="25" t="e">
        <f>(AE93-'[1]Activos adjudicados1'!AE93)*100</f>
        <v>#REF!</v>
      </c>
      <c r="AZ93" s="25" t="e">
        <f>(AG93-'[1]Activos adjudicados1'!AG93)*100</f>
        <v>#REF!</v>
      </c>
      <c r="BB93" s="25" t="e">
        <f>(AI93-'[1]Activos adjudicados1'!AI93)*100</f>
        <v>#REF!</v>
      </c>
      <c r="BD93" s="25" t="e">
        <f>(E93-'[1]Activos adjudicados1'!E93)*100</f>
        <v>#N/A</v>
      </c>
      <c r="BF93" s="25" t="e">
        <f>(G93-'[1]Activos adjudicados1'!G93)*100</f>
        <v>#N/A</v>
      </c>
      <c r="BH93" s="25" t="e">
        <f>(I93-'[1]Activos adjudicados1'!I93)*100</f>
        <v>#N/A</v>
      </c>
      <c r="BJ93" s="25" t="e">
        <f>(K93-'[1]Activos adjudicados1'!K93)*100</f>
        <v>#N/A</v>
      </c>
      <c r="BL93" s="25" t="e">
        <f>(N93-'[1]Activos adjudicados1'!N93)*100</f>
        <v>#N/A</v>
      </c>
    </row>
    <row r="94" spans="1:64" s="57" customFormat="1" ht="15" customHeight="1">
      <c r="A94" s="118" t="s">
        <v>179</v>
      </c>
      <c r="B94" s="69"/>
      <c r="C94" s="58" t="s">
        <v>179</v>
      </c>
      <c r="D94" s="59"/>
      <c r="E94" s="64" t="e">
        <v>#N/A</v>
      </c>
      <c r="F94" s="59"/>
      <c r="G94" s="64" t="e">
        <v>#N/A</v>
      </c>
      <c r="H94" s="59"/>
      <c r="I94" s="64" t="e">
        <v>#N/A</v>
      </c>
      <c r="J94" s="59"/>
      <c r="K94" s="73" t="e">
        <f t="shared" ref="K94:K98" si="48">($E94-I94)*100</f>
        <v>#N/A</v>
      </c>
      <c r="L94" s="74"/>
      <c r="M94" s="75"/>
      <c r="N94" s="73" t="e">
        <f t="shared" si="47"/>
        <v>#N/A</v>
      </c>
      <c r="O94" s="12"/>
      <c r="S94" s="64" t="e">
        <f>HLOOKUP(S$1,'[1]Activos adjudicados1'!$S:$AI,ROWS(S$1:S94),FALSE)</f>
        <v>#REF!</v>
      </c>
      <c r="U94" s="64" t="e">
        <f>HLOOKUP(U$1,'[1]Activos adjudicados1'!$S:$AI,ROWS(U$1:U94),FALSE)</f>
        <v>#REF!</v>
      </c>
      <c r="W94" s="64" t="e">
        <f>HLOOKUP(W$1,'[1]Activos adjudicados1'!$S:$AI,ROWS(W$1:W94),FALSE)</f>
        <v>#REF!</v>
      </c>
      <c r="Y94" s="64" t="e">
        <f>HLOOKUP(Y$1,'[1]Activos adjudicados1'!$S:$AI,ROWS(Y$1:Y94),FALSE)</f>
        <v>#REF!</v>
      </c>
      <c r="AA94" s="64" t="e">
        <f>HLOOKUP(AA$1,'[1]Activos adjudicados1'!$S:$AI,ROWS(AA$1:AA94),FALSE)</f>
        <v>#REF!</v>
      </c>
      <c r="AC94" s="64" t="e">
        <f>HLOOKUP(AC$1,'[1]Activos adjudicados1'!$S:$AI,ROWS(AC$1:AC94),FALSE)</f>
        <v>#REF!</v>
      </c>
      <c r="AE94" s="64" t="e">
        <f>HLOOKUP(AE$1,'[1]Activos adjudicados1'!$S:$AI,ROWS(AE$1:AE94),FALSE)</f>
        <v>#REF!</v>
      </c>
      <c r="AG94" s="64" t="e">
        <f>HLOOKUP(AG$1,'[1]Activos adjudicados1'!$S:$AI,ROWS(AG$1:AG94),FALSE)</f>
        <v>#REF!</v>
      </c>
      <c r="AI94" s="64" t="e">
        <f>HLOOKUP(AI$1,'[1]Activos adjudicados1'!$S:$AI,ROWS(AI$1:AI94),FALSE)</f>
        <v>#REF!</v>
      </c>
      <c r="AL94" s="25" t="e">
        <f>(S94-'[1]Activos adjudicados1'!S94)*100</f>
        <v>#REF!</v>
      </c>
      <c r="AN94" s="25" t="e">
        <f>(U94-'[1]Activos adjudicados1'!U94)*100</f>
        <v>#REF!</v>
      </c>
      <c r="AP94" s="25" t="e">
        <f>(W94-'[1]Activos adjudicados1'!W94)*100</f>
        <v>#REF!</v>
      </c>
      <c r="AR94" s="25" t="e">
        <f>(Y94-'[1]Activos adjudicados1'!Y94)*100</f>
        <v>#REF!</v>
      </c>
      <c r="AT94" s="25" t="e">
        <f>(AA94-'[1]Activos adjudicados1'!AA94)*100</f>
        <v>#REF!</v>
      </c>
      <c r="AV94" s="25" t="e">
        <f>(AC94-'[1]Activos adjudicados1'!AC94)*100</f>
        <v>#REF!</v>
      </c>
      <c r="AX94" s="25" t="e">
        <f>(AE94-'[1]Activos adjudicados1'!AE94)*100</f>
        <v>#REF!</v>
      </c>
      <c r="AZ94" s="25" t="e">
        <f>(AG94-'[1]Activos adjudicados1'!AG94)*100</f>
        <v>#REF!</v>
      </c>
      <c r="BB94" s="25" t="e">
        <f>(AI94-'[1]Activos adjudicados1'!AI94)*100</f>
        <v>#REF!</v>
      </c>
      <c r="BD94" s="25" t="e">
        <f>(E94-'[1]Activos adjudicados1'!E94)*100</f>
        <v>#N/A</v>
      </c>
      <c r="BF94" s="25" t="e">
        <f>(G94-'[1]Activos adjudicados1'!G94)*100</f>
        <v>#N/A</v>
      </c>
      <c r="BH94" s="25" t="e">
        <f>(I94-'[1]Activos adjudicados1'!I94)*100</f>
        <v>#N/A</v>
      </c>
      <c r="BJ94" s="25" t="e">
        <f>(K94-'[1]Activos adjudicados1'!K94)*100</f>
        <v>#N/A</v>
      </c>
      <c r="BL94" s="25" t="e">
        <f>(N94-'[1]Activos adjudicados1'!N94)*100</f>
        <v>#N/A</v>
      </c>
    </row>
    <row r="95" spans="1:64" s="57" customFormat="1" ht="15" customHeight="1">
      <c r="A95" s="118" t="s">
        <v>145</v>
      </c>
      <c r="B95" s="69"/>
      <c r="C95" s="58" t="s">
        <v>180</v>
      </c>
      <c r="D95" s="59"/>
      <c r="E95" s="64" t="e">
        <v>#N/A</v>
      </c>
      <c r="F95" s="59"/>
      <c r="G95" s="64" t="e">
        <v>#N/A</v>
      </c>
      <c r="H95" s="59"/>
      <c r="I95" s="64" t="e">
        <v>#N/A</v>
      </c>
      <c r="J95" s="59"/>
      <c r="K95" s="73" t="e">
        <f t="shared" si="48"/>
        <v>#N/A</v>
      </c>
      <c r="L95" s="74"/>
      <c r="M95" s="75"/>
      <c r="N95" s="73" t="e">
        <f t="shared" si="47"/>
        <v>#N/A</v>
      </c>
      <c r="O95" s="12"/>
      <c r="S95" s="64" t="e">
        <f>HLOOKUP(S$1,'[1]Activos adjudicados1'!$S:$AI,ROWS(S$1:S95),FALSE)</f>
        <v>#REF!</v>
      </c>
      <c r="U95" s="64" t="e">
        <f>HLOOKUP(U$1,'[1]Activos adjudicados1'!$S:$AI,ROWS(U$1:U95),FALSE)</f>
        <v>#REF!</v>
      </c>
      <c r="W95" s="64" t="e">
        <f>HLOOKUP(W$1,'[1]Activos adjudicados1'!$S:$AI,ROWS(W$1:W95),FALSE)</f>
        <v>#REF!</v>
      </c>
      <c r="Y95" s="64" t="e">
        <f>HLOOKUP(Y$1,'[1]Activos adjudicados1'!$S:$AI,ROWS(Y$1:Y95),FALSE)</f>
        <v>#REF!</v>
      </c>
      <c r="AA95" s="64" t="e">
        <f>HLOOKUP(AA$1,'[1]Activos adjudicados1'!$S:$AI,ROWS(AA$1:AA95),FALSE)</f>
        <v>#REF!</v>
      </c>
      <c r="AC95" s="64" t="e">
        <f>HLOOKUP(AC$1,'[1]Activos adjudicados1'!$S:$AI,ROWS(AC$1:AC95),FALSE)</f>
        <v>#REF!</v>
      </c>
      <c r="AE95" s="64" t="e">
        <f>HLOOKUP(AE$1,'[1]Activos adjudicados1'!$S:$AI,ROWS(AE$1:AE95),FALSE)</f>
        <v>#REF!</v>
      </c>
      <c r="AG95" s="64" t="e">
        <f>HLOOKUP(AG$1,'[1]Activos adjudicados1'!$S:$AI,ROWS(AG$1:AG95),FALSE)</f>
        <v>#REF!</v>
      </c>
      <c r="AI95" s="64" t="e">
        <f>HLOOKUP(AI$1,'[1]Activos adjudicados1'!$S:$AI,ROWS(AI$1:AI95),FALSE)</f>
        <v>#REF!</v>
      </c>
      <c r="AL95" s="25" t="e">
        <f>(S95-'[1]Activos adjudicados1'!S95)*100</f>
        <v>#REF!</v>
      </c>
      <c r="AN95" s="25" t="e">
        <f>(U95-'[1]Activos adjudicados1'!U95)*100</f>
        <v>#REF!</v>
      </c>
      <c r="AP95" s="25" t="e">
        <f>(W95-'[1]Activos adjudicados1'!W95)*100</f>
        <v>#REF!</v>
      </c>
      <c r="AR95" s="25" t="e">
        <f>(Y95-'[1]Activos adjudicados1'!Y95)*100</f>
        <v>#REF!</v>
      </c>
      <c r="AT95" s="25" t="e">
        <f>(AA95-'[1]Activos adjudicados1'!AA95)*100</f>
        <v>#REF!</v>
      </c>
      <c r="AV95" s="25" t="e">
        <f>(AC95-'[1]Activos adjudicados1'!AC95)*100</f>
        <v>#REF!</v>
      </c>
      <c r="AX95" s="25" t="e">
        <f>(AE95-'[1]Activos adjudicados1'!AE95)*100</f>
        <v>#REF!</v>
      </c>
      <c r="AZ95" s="25" t="e">
        <f>(AG95-'[1]Activos adjudicados1'!AG95)*100</f>
        <v>#REF!</v>
      </c>
      <c r="BB95" s="25" t="e">
        <f>(AI95-'[1]Activos adjudicados1'!AI95)*100</f>
        <v>#REF!</v>
      </c>
      <c r="BD95" s="25" t="e">
        <f>(E95-'[1]Activos adjudicados1'!E95)*100</f>
        <v>#N/A</v>
      </c>
      <c r="BF95" s="25" t="e">
        <f>(G95-'[1]Activos adjudicados1'!G95)*100</f>
        <v>#N/A</v>
      </c>
      <c r="BH95" s="25" t="e">
        <f>(I95-'[1]Activos adjudicados1'!I95)*100</f>
        <v>#N/A</v>
      </c>
      <c r="BJ95" s="25" t="e">
        <f>(K95-'[1]Activos adjudicados1'!K95)*100</f>
        <v>#N/A</v>
      </c>
      <c r="BL95" s="25" t="e">
        <f>(N95-'[1]Activos adjudicados1'!N95)*100</f>
        <v>#N/A</v>
      </c>
    </row>
    <row r="96" spans="1:64" s="57" customFormat="1" ht="15" customHeight="1">
      <c r="A96" s="118" t="s">
        <v>181</v>
      </c>
      <c r="B96" s="69"/>
      <c r="C96" s="58" t="s">
        <v>181</v>
      </c>
      <c r="D96" s="59"/>
      <c r="E96" s="64" t="e">
        <v>#N/A</v>
      </c>
      <c r="F96" s="59"/>
      <c r="G96" s="64" t="e">
        <v>#N/A</v>
      </c>
      <c r="H96" s="59"/>
      <c r="I96" s="64" t="e">
        <v>#N/A</v>
      </c>
      <c r="J96" s="59"/>
      <c r="K96" s="73" t="e">
        <f t="shared" si="48"/>
        <v>#N/A</v>
      </c>
      <c r="L96" s="74"/>
      <c r="M96" s="75"/>
      <c r="N96" s="73" t="e">
        <f t="shared" si="47"/>
        <v>#N/A</v>
      </c>
      <c r="O96" s="12"/>
      <c r="S96" s="64" t="e">
        <f>HLOOKUP(S$1,'[1]Activos adjudicados1'!$S:$AI,ROWS(S$1:S96),FALSE)</f>
        <v>#REF!</v>
      </c>
      <c r="U96" s="64" t="e">
        <f>HLOOKUP(U$1,'[1]Activos adjudicados1'!$S:$AI,ROWS(U$1:U96),FALSE)</f>
        <v>#REF!</v>
      </c>
      <c r="W96" s="64" t="e">
        <f>HLOOKUP(W$1,'[1]Activos adjudicados1'!$S:$AI,ROWS(W$1:W96),FALSE)</f>
        <v>#REF!</v>
      </c>
      <c r="Y96" s="64" t="e">
        <f>HLOOKUP(Y$1,'[1]Activos adjudicados1'!$S:$AI,ROWS(Y$1:Y96),FALSE)</f>
        <v>#REF!</v>
      </c>
      <c r="AA96" s="64" t="e">
        <f>HLOOKUP(AA$1,'[1]Activos adjudicados1'!$S:$AI,ROWS(AA$1:AA96),FALSE)</f>
        <v>#REF!</v>
      </c>
      <c r="AC96" s="64" t="e">
        <f>HLOOKUP(AC$1,'[1]Activos adjudicados1'!$S:$AI,ROWS(AC$1:AC96),FALSE)</f>
        <v>#REF!</v>
      </c>
      <c r="AE96" s="64" t="e">
        <f>HLOOKUP(AE$1,'[1]Activos adjudicados1'!$S:$AI,ROWS(AE$1:AE96),FALSE)</f>
        <v>#REF!</v>
      </c>
      <c r="AG96" s="64" t="e">
        <f>HLOOKUP(AG$1,'[1]Activos adjudicados1'!$S:$AI,ROWS(AG$1:AG96),FALSE)</f>
        <v>#REF!</v>
      </c>
      <c r="AI96" s="64" t="e">
        <f>HLOOKUP(AI$1,'[1]Activos adjudicados1'!$S:$AI,ROWS(AI$1:AI96),FALSE)</f>
        <v>#REF!</v>
      </c>
      <c r="AL96" s="25" t="e">
        <f>(S96-'[1]Activos adjudicados1'!S96)*100</f>
        <v>#REF!</v>
      </c>
      <c r="AN96" s="25" t="e">
        <f>(U96-'[1]Activos adjudicados1'!U96)*100</f>
        <v>#REF!</v>
      </c>
      <c r="AP96" s="25" t="e">
        <f>(W96-'[1]Activos adjudicados1'!W96)*100</f>
        <v>#REF!</v>
      </c>
      <c r="AR96" s="25" t="e">
        <f>(Y96-'[1]Activos adjudicados1'!Y96)*100</f>
        <v>#REF!</v>
      </c>
      <c r="AT96" s="25" t="e">
        <f>(AA96-'[1]Activos adjudicados1'!AA96)*100</f>
        <v>#REF!</v>
      </c>
      <c r="AV96" s="25" t="e">
        <f>(AC96-'[1]Activos adjudicados1'!AC96)*100</f>
        <v>#REF!</v>
      </c>
      <c r="AX96" s="25" t="e">
        <f>(AE96-'[1]Activos adjudicados1'!AE96)*100</f>
        <v>#REF!</v>
      </c>
      <c r="AZ96" s="25" t="e">
        <f>(AG96-'[1]Activos adjudicados1'!AG96)*100</f>
        <v>#REF!</v>
      </c>
      <c r="BB96" s="25" t="e">
        <f>(AI96-'[1]Activos adjudicados1'!AI96)*100</f>
        <v>#REF!</v>
      </c>
      <c r="BD96" s="25" t="e">
        <f>(E96-'[1]Activos adjudicados1'!E96)*100</f>
        <v>#N/A</v>
      </c>
      <c r="BF96" s="25" t="e">
        <f>(G96-'[1]Activos adjudicados1'!G96)*100</f>
        <v>#N/A</v>
      </c>
      <c r="BH96" s="25" t="e">
        <f>(I96-'[1]Activos adjudicados1'!I96)*100</f>
        <v>#N/A</v>
      </c>
      <c r="BJ96" s="25" t="e">
        <f>(K96-'[1]Activos adjudicados1'!K96)*100</f>
        <v>#N/A</v>
      </c>
      <c r="BL96" s="25" t="e">
        <f>(N96-'[1]Activos adjudicados1'!N96)*100</f>
        <v>#N/A</v>
      </c>
    </row>
    <row r="97" spans="1:64" s="57" customFormat="1" ht="15" customHeight="1">
      <c r="A97" s="118" t="s">
        <v>178</v>
      </c>
      <c r="B97" s="69"/>
      <c r="C97" s="58" t="s">
        <v>178</v>
      </c>
      <c r="D97" s="59"/>
      <c r="E97" s="64" t="e">
        <v>#N/A</v>
      </c>
      <c r="F97" s="59"/>
      <c r="G97" s="64" t="e">
        <v>#N/A</v>
      </c>
      <c r="H97" s="59"/>
      <c r="I97" s="64" t="e">
        <v>#N/A</v>
      </c>
      <c r="J97" s="59"/>
      <c r="K97" s="73" t="e">
        <f t="shared" si="48"/>
        <v>#N/A</v>
      </c>
      <c r="L97" s="74"/>
      <c r="M97" s="75"/>
      <c r="N97" s="73" t="e">
        <f t="shared" si="47"/>
        <v>#N/A</v>
      </c>
      <c r="O97" s="12"/>
      <c r="S97" s="64" t="e">
        <f>HLOOKUP(S$1,'[1]Activos adjudicados1'!$S:$AI,ROWS(S$1:S97),FALSE)</f>
        <v>#REF!</v>
      </c>
      <c r="U97" s="64" t="e">
        <f>HLOOKUP(U$1,'[1]Activos adjudicados1'!$S:$AI,ROWS(U$1:U97),FALSE)</f>
        <v>#REF!</v>
      </c>
      <c r="W97" s="64" t="e">
        <f>HLOOKUP(W$1,'[1]Activos adjudicados1'!$S:$AI,ROWS(W$1:W97),FALSE)</f>
        <v>#REF!</v>
      </c>
      <c r="Y97" s="64" t="e">
        <f>HLOOKUP(Y$1,'[1]Activos adjudicados1'!$S:$AI,ROWS(Y$1:Y97),FALSE)</f>
        <v>#REF!</v>
      </c>
      <c r="AA97" s="64" t="e">
        <f>HLOOKUP(AA$1,'[1]Activos adjudicados1'!$S:$AI,ROWS(AA$1:AA97),FALSE)</f>
        <v>#REF!</v>
      </c>
      <c r="AC97" s="64" t="e">
        <f>HLOOKUP(AC$1,'[1]Activos adjudicados1'!$S:$AI,ROWS(AC$1:AC97),FALSE)</f>
        <v>#REF!</v>
      </c>
      <c r="AE97" s="64" t="e">
        <f>HLOOKUP(AE$1,'[1]Activos adjudicados1'!$S:$AI,ROWS(AE$1:AE97),FALSE)</f>
        <v>#REF!</v>
      </c>
      <c r="AG97" s="64" t="e">
        <f>HLOOKUP(AG$1,'[1]Activos adjudicados1'!$S:$AI,ROWS(AG$1:AG97),FALSE)</f>
        <v>#REF!</v>
      </c>
      <c r="AI97" s="64" t="e">
        <f>HLOOKUP(AI$1,'[1]Activos adjudicados1'!$S:$AI,ROWS(AI$1:AI97),FALSE)</f>
        <v>#REF!</v>
      </c>
      <c r="AL97" s="25" t="e">
        <f>(S97-'[1]Activos adjudicados1'!S97)*100</f>
        <v>#REF!</v>
      </c>
      <c r="AN97" s="25" t="e">
        <f>(U97-'[1]Activos adjudicados1'!U97)*100</f>
        <v>#REF!</v>
      </c>
      <c r="AP97" s="25" t="e">
        <f>(W97-'[1]Activos adjudicados1'!W97)*100</f>
        <v>#REF!</v>
      </c>
      <c r="AR97" s="25" t="e">
        <f>(Y97-'[1]Activos adjudicados1'!Y97)*100</f>
        <v>#REF!</v>
      </c>
      <c r="AT97" s="25" t="e">
        <f>(AA97-'[1]Activos adjudicados1'!AA97)*100</f>
        <v>#REF!</v>
      </c>
      <c r="AV97" s="25" t="e">
        <f>(AC97-'[1]Activos adjudicados1'!AC97)*100</f>
        <v>#REF!</v>
      </c>
      <c r="AX97" s="25" t="e">
        <f>(AE97-'[1]Activos adjudicados1'!AE97)*100</f>
        <v>#REF!</v>
      </c>
      <c r="AZ97" s="25" t="e">
        <f>(AG97-'[1]Activos adjudicados1'!AG97)*100</f>
        <v>#REF!</v>
      </c>
      <c r="BB97" s="25" t="e">
        <f>(AI97-'[1]Activos adjudicados1'!AI97)*100</f>
        <v>#REF!</v>
      </c>
      <c r="BD97" s="25" t="e">
        <f>(E97-'[1]Activos adjudicados1'!E97)*100</f>
        <v>#N/A</v>
      </c>
      <c r="BF97" s="25" t="e">
        <f>(G97-'[1]Activos adjudicados1'!G97)*100</f>
        <v>#N/A</v>
      </c>
      <c r="BH97" s="25" t="e">
        <f>(I97-'[1]Activos adjudicados1'!I97)*100</f>
        <v>#N/A</v>
      </c>
      <c r="BJ97" s="25" t="e">
        <f>(K97-'[1]Activos adjudicados1'!K97)*100</f>
        <v>#N/A</v>
      </c>
      <c r="BL97" s="25" t="e">
        <f>(N97-'[1]Activos adjudicados1'!N97)*100</f>
        <v>#N/A</v>
      </c>
    </row>
    <row r="98" spans="1:64" s="57" customFormat="1" ht="15" customHeight="1">
      <c r="A98" s="118" t="s">
        <v>148</v>
      </c>
      <c r="B98" s="69"/>
      <c r="C98" s="58" t="s">
        <v>148</v>
      </c>
      <c r="D98" s="59"/>
      <c r="E98" s="64" t="e">
        <v>#N/A</v>
      </c>
      <c r="F98" s="59"/>
      <c r="G98" s="64" t="e">
        <v>#N/A</v>
      </c>
      <c r="H98" s="59"/>
      <c r="I98" s="64" t="e">
        <v>#N/A</v>
      </c>
      <c r="J98" s="59"/>
      <c r="K98" s="73" t="e">
        <f t="shared" si="48"/>
        <v>#N/A</v>
      </c>
      <c r="L98" s="74"/>
      <c r="M98" s="75"/>
      <c r="N98" s="73" t="e">
        <f t="shared" si="47"/>
        <v>#N/A</v>
      </c>
      <c r="O98" s="12"/>
      <c r="S98" s="64" t="e">
        <f>HLOOKUP(S$1,'[1]Activos adjudicados1'!$S:$AI,ROWS(S$1:S98),FALSE)</f>
        <v>#REF!</v>
      </c>
      <c r="U98" s="64" t="e">
        <f>HLOOKUP(U$1,'[1]Activos adjudicados1'!$S:$AI,ROWS(U$1:U98),FALSE)</f>
        <v>#REF!</v>
      </c>
      <c r="W98" s="64" t="e">
        <f>HLOOKUP(W$1,'[1]Activos adjudicados1'!$S:$AI,ROWS(W$1:W98),FALSE)</f>
        <v>#REF!</v>
      </c>
      <c r="Y98" s="64" t="e">
        <f>HLOOKUP(Y$1,'[1]Activos adjudicados1'!$S:$AI,ROWS(Y$1:Y98),FALSE)</f>
        <v>#REF!</v>
      </c>
      <c r="AA98" s="64" t="e">
        <f>HLOOKUP(AA$1,'[1]Activos adjudicados1'!$S:$AI,ROWS(AA$1:AA98),FALSE)</f>
        <v>#REF!</v>
      </c>
      <c r="AC98" s="64" t="e">
        <f>HLOOKUP(AC$1,'[1]Activos adjudicados1'!$S:$AI,ROWS(AC$1:AC98),FALSE)</f>
        <v>#REF!</v>
      </c>
      <c r="AE98" s="64" t="e">
        <f>HLOOKUP(AE$1,'[1]Activos adjudicados1'!$S:$AI,ROWS(AE$1:AE98),FALSE)</f>
        <v>#REF!</v>
      </c>
      <c r="AG98" s="64" t="e">
        <f>HLOOKUP(AG$1,'[1]Activos adjudicados1'!$S:$AI,ROWS(AG$1:AG98),FALSE)</f>
        <v>#REF!</v>
      </c>
      <c r="AI98" s="64" t="e">
        <f>HLOOKUP(AI$1,'[1]Activos adjudicados1'!$S:$AI,ROWS(AI$1:AI98),FALSE)</f>
        <v>#REF!</v>
      </c>
      <c r="AL98" s="25" t="e">
        <f>(S98-'[1]Activos adjudicados1'!S98)*100</f>
        <v>#REF!</v>
      </c>
      <c r="AN98" s="25" t="e">
        <f>(U98-'[1]Activos adjudicados1'!U98)*100</f>
        <v>#REF!</v>
      </c>
      <c r="AP98" s="25" t="e">
        <f>(W98-'[1]Activos adjudicados1'!W98)*100</f>
        <v>#REF!</v>
      </c>
      <c r="AR98" s="25" t="e">
        <f>(Y98-'[1]Activos adjudicados1'!Y98)*100</f>
        <v>#REF!</v>
      </c>
      <c r="AT98" s="25" t="e">
        <f>(AA98-'[1]Activos adjudicados1'!AA98)*100</f>
        <v>#REF!</v>
      </c>
      <c r="AV98" s="25" t="e">
        <f>(AC98-'[1]Activos adjudicados1'!AC98)*100</f>
        <v>#REF!</v>
      </c>
      <c r="AX98" s="25" t="e">
        <f>(AE98-'[1]Activos adjudicados1'!AE98)*100</f>
        <v>#REF!</v>
      </c>
      <c r="AZ98" s="25" t="e">
        <f>(AG98-'[1]Activos adjudicados1'!AG98)*100</f>
        <v>#REF!</v>
      </c>
      <c r="BB98" s="25" t="e">
        <f>(AI98-'[1]Activos adjudicados1'!AI98)*100</f>
        <v>#REF!</v>
      </c>
      <c r="BD98" s="25" t="e">
        <f>(E98-'[1]Activos adjudicados1'!E98)*100</f>
        <v>#N/A</v>
      </c>
      <c r="BF98" s="25" t="e">
        <f>(G98-'[1]Activos adjudicados1'!G98)*100</f>
        <v>#N/A</v>
      </c>
      <c r="BH98" s="25" t="e">
        <f>(I98-'[1]Activos adjudicados1'!I98)*100</f>
        <v>#N/A</v>
      </c>
      <c r="BJ98" s="25" t="e">
        <f>(K98-'[1]Activos adjudicados1'!K98)*100</f>
        <v>#N/A</v>
      </c>
      <c r="BL98" s="25" t="e">
        <f>(N98-'[1]Activos adjudicados1'!N98)*100</f>
        <v>#N/A</v>
      </c>
    </row>
    <row r="100" spans="1:64" s="21" customFormat="1" ht="4.5" customHeight="1">
      <c r="A100" s="68" t="s">
        <v>203</v>
      </c>
      <c r="B100" s="68"/>
      <c r="C100" s="54"/>
      <c r="D100" s="22"/>
      <c r="E100" s="53"/>
      <c r="F100" s="22"/>
      <c r="G100" s="53"/>
      <c r="H100" s="22"/>
      <c r="I100" s="53"/>
      <c r="J100" s="22"/>
      <c r="K100" s="36"/>
      <c r="L100" s="36"/>
      <c r="M100" s="22"/>
      <c r="N100" s="36"/>
      <c r="O100" s="36"/>
      <c r="S100" s="53"/>
      <c r="U100" s="53"/>
      <c r="W100" s="53"/>
      <c r="Y100" s="53"/>
      <c r="AA100" s="53"/>
      <c r="AC100" s="53"/>
      <c r="AE100" s="53"/>
      <c r="AG100" s="53"/>
      <c r="AI100" s="53"/>
    </row>
    <row r="101" spans="1:64" s="57" customFormat="1" ht="15" customHeight="1">
      <c r="A101" s="126" t="s">
        <v>172</v>
      </c>
      <c r="B101" s="69"/>
      <c r="C101" s="90" t="s">
        <v>222</v>
      </c>
      <c r="D101" s="39"/>
      <c r="E101" s="62" t="e">
        <v>#N/A</v>
      </c>
      <c r="F101" s="63"/>
      <c r="G101" s="62" t="e">
        <v>#N/A</v>
      </c>
      <c r="H101" s="63"/>
      <c r="I101" s="62" t="e">
        <v>#N/A</v>
      </c>
      <c r="J101" s="63"/>
      <c r="K101" s="71" t="e">
        <f>K15</f>
        <v>#N/A</v>
      </c>
      <c r="L101" s="71"/>
      <c r="M101" s="72"/>
      <c r="N101" s="71" t="e">
        <f>N15</f>
        <v>#N/A</v>
      </c>
      <c r="O101" s="70"/>
      <c r="S101" s="62" t="e">
        <f>HLOOKUP(S$1,'[1]Activos adjudicados1'!$S:$AI,ROWS(S$1:S101),FALSE)</f>
        <v>#REF!</v>
      </c>
      <c r="U101" s="62" t="e">
        <f>HLOOKUP(U$1,'[1]Activos adjudicados1'!$S:$AI,ROWS(U$1:U101),FALSE)</f>
        <v>#REF!</v>
      </c>
      <c r="W101" s="62" t="e">
        <f>HLOOKUP(W$1,'[1]Activos adjudicados1'!$S:$AI,ROWS(W$1:W101),FALSE)</f>
        <v>#REF!</v>
      </c>
      <c r="Y101" s="62" t="e">
        <f>HLOOKUP(Y$1,'[1]Activos adjudicados1'!$S:$AI,ROWS(Y$1:Y101),FALSE)</f>
        <v>#REF!</v>
      </c>
      <c r="AA101" s="62" t="e">
        <f>HLOOKUP(AA$1,'[1]Activos adjudicados1'!$S:$AI,ROWS(AA$1:AA101),FALSE)</f>
        <v>#REF!</v>
      </c>
      <c r="AC101" s="62" t="e">
        <f>HLOOKUP(AC$1,'[1]Activos adjudicados1'!$S:$AI,ROWS(AC$1:AC101),FALSE)</f>
        <v>#REF!</v>
      </c>
      <c r="AE101" s="62" t="e">
        <f>HLOOKUP(AE$1,'[1]Activos adjudicados1'!$S:$AI,ROWS(AE$1:AE101),FALSE)</f>
        <v>#REF!</v>
      </c>
      <c r="AG101" s="62" t="e">
        <f>HLOOKUP(AG$1,'[1]Activos adjudicados1'!$S:$AI,ROWS(AG$1:AG101),FALSE)</f>
        <v>#REF!</v>
      </c>
      <c r="AI101" s="62" t="e">
        <f>HLOOKUP(AI$1,'[1]Activos adjudicados1'!$S:$AI,ROWS(AI$1:AI101),FALSE)</f>
        <v>#REF!</v>
      </c>
      <c r="AL101" s="25" t="e">
        <f>(S101-'[1]Activos adjudicados1'!S101)*100</f>
        <v>#REF!</v>
      </c>
      <c r="AN101" s="25" t="e">
        <f>(U101-'[1]Activos adjudicados1'!U101)*100</f>
        <v>#REF!</v>
      </c>
      <c r="AP101" s="25" t="e">
        <f>(W101-'[1]Activos adjudicados1'!W101)*100</f>
        <v>#REF!</v>
      </c>
      <c r="AR101" s="25" t="e">
        <f>(Y101-'[1]Activos adjudicados1'!Y101)*100</f>
        <v>#REF!</v>
      </c>
      <c r="AT101" s="25" t="e">
        <f>(AA101-'[1]Activos adjudicados1'!AA101)*100</f>
        <v>#REF!</v>
      </c>
      <c r="AV101" s="25" t="e">
        <f>(AC101-'[1]Activos adjudicados1'!AC101)*100</f>
        <v>#REF!</v>
      </c>
      <c r="AX101" s="25" t="e">
        <f>(AE101-'[1]Activos adjudicados1'!AE101)*100</f>
        <v>#REF!</v>
      </c>
      <c r="AZ101" s="25" t="e">
        <f>(AG101-'[1]Activos adjudicados1'!AG101)*100</f>
        <v>#REF!</v>
      </c>
      <c r="BB101" s="25" t="e">
        <f>(AI101-'[1]Activos adjudicados1'!AI101)*100</f>
        <v>#REF!</v>
      </c>
      <c r="BD101" s="25" t="e">
        <f>(E101-'[1]Activos adjudicados1'!E101)*100</f>
        <v>#N/A</v>
      </c>
      <c r="BF101" s="25" t="e">
        <f>(G101-'[1]Activos adjudicados1'!G101)*100</f>
        <v>#N/A</v>
      </c>
      <c r="BH101" s="25" t="e">
        <f>(I101-'[1]Activos adjudicados1'!I101)*100</f>
        <v>#N/A</v>
      </c>
      <c r="BJ101" s="25" t="e">
        <f>(K101-'[1]Activos adjudicados1'!K101)*100</f>
        <v>#N/A</v>
      </c>
      <c r="BL101" s="25" t="e">
        <f>(N101-'[1]Activos adjudicados1'!N101)*100</f>
        <v>#N/A</v>
      </c>
    </row>
    <row r="102" spans="1:64" s="57" customFormat="1" ht="15" customHeight="1">
      <c r="A102" s="126" t="s">
        <v>179</v>
      </c>
      <c r="B102" s="69"/>
      <c r="C102" s="58" t="s">
        <v>179</v>
      </c>
      <c r="D102" s="59"/>
      <c r="E102" s="64" t="e">
        <v>#N/A</v>
      </c>
      <c r="F102" s="59"/>
      <c r="G102" s="64" t="e">
        <v>#N/A</v>
      </c>
      <c r="H102" s="59"/>
      <c r="I102" s="64" t="e">
        <v>#N/A</v>
      </c>
      <c r="J102" s="59"/>
      <c r="K102" s="73" t="e">
        <f t="shared" ref="K102:K106" si="49">($E102-I102)*100</f>
        <v>#N/A</v>
      </c>
      <c r="L102" s="74"/>
      <c r="M102" s="75"/>
      <c r="N102" s="73" t="e">
        <f t="shared" ref="N102:N106" si="50">($E102-G102)*100</f>
        <v>#N/A</v>
      </c>
      <c r="O102" s="12"/>
      <c r="S102" s="64" t="e">
        <f>HLOOKUP(S$1,'[1]Activos adjudicados1'!$S:$AI,ROWS(S$1:S102),FALSE)</f>
        <v>#REF!</v>
      </c>
      <c r="U102" s="64" t="e">
        <f>HLOOKUP(U$1,'[1]Activos adjudicados1'!$S:$AI,ROWS(U$1:U102),FALSE)</f>
        <v>#REF!</v>
      </c>
      <c r="W102" s="64" t="e">
        <f>HLOOKUP(W$1,'[1]Activos adjudicados1'!$S:$AI,ROWS(W$1:W102),FALSE)</f>
        <v>#REF!</v>
      </c>
      <c r="Y102" s="64" t="e">
        <f>HLOOKUP(Y$1,'[1]Activos adjudicados1'!$S:$AI,ROWS(Y$1:Y102),FALSE)</f>
        <v>#REF!</v>
      </c>
      <c r="AA102" s="64" t="e">
        <f>HLOOKUP(AA$1,'[1]Activos adjudicados1'!$S:$AI,ROWS(AA$1:AA102),FALSE)</f>
        <v>#REF!</v>
      </c>
      <c r="AC102" s="64" t="e">
        <f>HLOOKUP(AC$1,'[1]Activos adjudicados1'!$S:$AI,ROWS(AC$1:AC102),FALSE)</f>
        <v>#REF!</v>
      </c>
      <c r="AE102" s="64" t="e">
        <f>HLOOKUP(AE$1,'[1]Activos adjudicados1'!$S:$AI,ROWS(AE$1:AE102),FALSE)</f>
        <v>#REF!</v>
      </c>
      <c r="AG102" s="64" t="e">
        <f>HLOOKUP(AG$1,'[1]Activos adjudicados1'!$S:$AI,ROWS(AG$1:AG102),FALSE)</f>
        <v>#REF!</v>
      </c>
      <c r="AI102" s="64" t="e">
        <f>HLOOKUP(AI$1,'[1]Activos adjudicados1'!$S:$AI,ROWS(AI$1:AI102),FALSE)</f>
        <v>#REF!</v>
      </c>
      <c r="AL102" s="25" t="e">
        <f>(S102-'[1]Activos adjudicados1'!S102)*100</f>
        <v>#REF!</v>
      </c>
      <c r="AN102" s="25" t="e">
        <f>(U102-'[1]Activos adjudicados1'!U102)*100</f>
        <v>#REF!</v>
      </c>
      <c r="AP102" s="25" t="e">
        <f>(W102-'[1]Activos adjudicados1'!W102)*100</f>
        <v>#REF!</v>
      </c>
      <c r="AR102" s="25" t="e">
        <f>(Y102-'[1]Activos adjudicados1'!Y102)*100</f>
        <v>#REF!</v>
      </c>
      <c r="AT102" s="25" t="e">
        <f>(AA102-'[1]Activos adjudicados1'!AA102)*100</f>
        <v>#REF!</v>
      </c>
      <c r="AV102" s="25" t="e">
        <f>(AC102-'[1]Activos adjudicados1'!AC102)*100</f>
        <v>#REF!</v>
      </c>
      <c r="AX102" s="25" t="e">
        <f>(AE102-'[1]Activos adjudicados1'!AE102)*100</f>
        <v>#REF!</v>
      </c>
      <c r="AZ102" s="25" t="e">
        <f>(AG102-'[1]Activos adjudicados1'!AG102)*100</f>
        <v>#REF!</v>
      </c>
      <c r="BB102" s="25" t="e">
        <f>(AI102-'[1]Activos adjudicados1'!AI102)*100</f>
        <v>#REF!</v>
      </c>
      <c r="BD102" s="25" t="e">
        <f>(E102-'[1]Activos adjudicados1'!E102)*100</f>
        <v>#N/A</v>
      </c>
      <c r="BF102" s="25" t="e">
        <f>(G102-'[1]Activos adjudicados1'!G102)*100</f>
        <v>#N/A</v>
      </c>
      <c r="BH102" s="25" t="e">
        <f>(I102-'[1]Activos adjudicados1'!I102)*100</f>
        <v>#N/A</v>
      </c>
      <c r="BJ102" s="25" t="e">
        <f>(K102-'[1]Activos adjudicados1'!K102)*100</f>
        <v>#N/A</v>
      </c>
      <c r="BL102" s="25" t="e">
        <f>(N102-'[1]Activos adjudicados1'!N102)*100</f>
        <v>#N/A</v>
      </c>
    </row>
    <row r="103" spans="1:64" s="57" customFormat="1" ht="15" customHeight="1">
      <c r="A103" s="126" t="s">
        <v>145</v>
      </c>
      <c r="B103" s="69"/>
      <c r="C103" s="58" t="s">
        <v>180</v>
      </c>
      <c r="D103" s="59"/>
      <c r="E103" s="64" t="e">
        <v>#N/A</v>
      </c>
      <c r="F103" s="59"/>
      <c r="G103" s="64" t="e">
        <v>#N/A</v>
      </c>
      <c r="H103" s="59"/>
      <c r="I103" s="64" t="e">
        <v>#N/A</v>
      </c>
      <c r="J103" s="59"/>
      <c r="K103" s="73" t="e">
        <f t="shared" si="49"/>
        <v>#N/A</v>
      </c>
      <c r="L103" s="74"/>
      <c r="M103" s="75"/>
      <c r="N103" s="73" t="e">
        <f t="shared" si="50"/>
        <v>#N/A</v>
      </c>
      <c r="O103" s="12"/>
      <c r="S103" s="64" t="e">
        <f>HLOOKUP(S$1,'[1]Activos adjudicados1'!$S:$AI,ROWS(S$1:S103),FALSE)</f>
        <v>#REF!</v>
      </c>
      <c r="U103" s="64" t="e">
        <f>HLOOKUP(U$1,'[1]Activos adjudicados1'!$S:$AI,ROWS(U$1:U103),FALSE)</f>
        <v>#REF!</v>
      </c>
      <c r="W103" s="64" t="e">
        <f>HLOOKUP(W$1,'[1]Activos adjudicados1'!$S:$AI,ROWS(W$1:W103),FALSE)</f>
        <v>#REF!</v>
      </c>
      <c r="Y103" s="64" t="e">
        <f>HLOOKUP(Y$1,'[1]Activos adjudicados1'!$S:$AI,ROWS(Y$1:Y103),FALSE)</f>
        <v>#REF!</v>
      </c>
      <c r="AA103" s="64" t="e">
        <f>HLOOKUP(AA$1,'[1]Activos adjudicados1'!$S:$AI,ROWS(AA$1:AA103),FALSE)</f>
        <v>#REF!</v>
      </c>
      <c r="AC103" s="64" t="e">
        <f>HLOOKUP(AC$1,'[1]Activos adjudicados1'!$S:$AI,ROWS(AC$1:AC103),FALSE)</f>
        <v>#REF!</v>
      </c>
      <c r="AE103" s="64" t="e">
        <f>HLOOKUP(AE$1,'[1]Activos adjudicados1'!$S:$AI,ROWS(AE$1:AE103),FALSE)</f>
        <v>#REF!</v>
      </c>
      <c r="AG103" s="64" t="e">
        <f>HLOOKUP(AG$1,'[1]Activos adjudicados1'!$S:$AI,ROWS(AG$1:AG103),FALSE)</f>
        <v>#REF!</v>
      </c>
      <c r="AI103" s="64" t="e">
        <f>HLOOKUP(AI$1,'[1]Activos adjudicados1'!$S:$AI,ROWS(AI$1:AI103),FALSE)</f>
        <v>#REF!</v>
      </c>
      <c r="AL103" s="25" t="e">
        <f>(S103-'[1]Activos adjudicados1'!S103)*100</f>
        <v>#REF!</v>
      </c>
      <c r="AN103" s="25" t="e">
        <f>(U103-'[1]Activos adjudicados1'!U103)*100</f>
        <v>#REF!</v>
      </c>
      <c r="AP103" s="25" t="e">
        <f>(W103-'[1]Activos adjudicados1'!W103)*100</f>
        <v>#REF!</v>
      </c>
      <c r="AR103" s="25" t="e">
        <f>(Y103-'[1]Activos adjudicados1'!Y103)*100</f>
        <v>#REF!</v>
      </c>
      <c r="AT103" s="25" t="e">
        <f>(AA103-'[1]Activos adjudicados1'!AA103)*100</f>
        <v>#REF!</v>
      </c>
      <c r="AV103" s="25" t="e">
        <f>(AC103-'[1]Activos adjudicados1'!AC103)*100</f>
        <v>#REF!</v>
      </c>
      <c r="AX103" s="25" t="e">
        <f>(AE103-'[1]Activos adjudicados1'!AE103)*100</f>
        <v>#REF!</v>
      </c>
      <c r="AZ103" s="25" t="e">
        <f>(AG103-'[1]Activos adjudicados1'!AG103)*100</f>
        <v>#REF!</v>
      </c>
      <c r="BB103" s="25" t="e">
        <f>(AI103-'[1]Activos adjudicados1'!AI103)*100</f>
        <v>#REF!</v>
      </c>
      <c r="BD103" s="25" t="e">
        <f>(E103-'[1]Activos adjudicados1'!E103)*100</f>
        <v>#N/A</v>
      </c>
      <c r="BF103" s="25" t="e">
        <f>(G103-'[1]Activos adjudicados1'!G103)*100</f>
        <v>#N/A</v>
      </c>
      <c r="BH103" s="25" t="e">
        <f>(I103-'[1]Activos adjudicados1'!I103)*100</f>
        <v>#N/A</v>
      </c>
      <c r="BJ103" s="25" t="e">
        <f>(K103-'[1]Activos adjudicados1'!K103)*100</f>
        <v>#N/A</v>
      </c>
      <c r="BL103" s="25" t="e">
        <f>(N103-'[1]Activos adjudicados1'!N103)*100</f>
        <v>#N/A</v>
      </c>
    </row>
    <row r="104" spans="1:64" s="57" customFormat="1" ht="15" customHeight="1">
      <c r="A104" s="126" t="s">
        <v>181</v>
      </c>
      <c r="B104" s="69"/>
      <c r="C104" s="58" t="s">
        <v>181</v>
      </c>
      <c r="D104" s="59"/>
      <c r="E104" s="64" t="e">
        <v>#N/A</v>
      </c>
      <c r="F104" s="59"/>
      <c r="G104" s="64" t="e">
        <v>#N/A</v>
      </c>
      <c r="H104" s="59"/>
      <c r="I104" s="64" t="e">
        <v>#N/A</v>
      </c>
      <c r="J104" s="59"/>
      <c r="K104" s="73" t="e">
        <f t="shared" si="49"/>
        <v>#N/A</v>
      </c>
      <c r="L104" s="74"/>
      <c r="M104" s="75"/>
      <c r="N104" s="73" t="e">
        <f t="shared" si="50"/>
        <v>#N/A</v>
      </c>
      <c r="O104" s="12"/>
      <c r="S104" s="64" t="e">
        <f>HLOOKUP(S$1,'[1]Activos adjudicados1'!$S:$AI,ROWS(S$1:S104),FALSE)</f>
        <v>#REF!</v>
      </c>
      <c r="U104" s="64" t="e">
        <f>HLOOKUP(U$1,'[1]Activos adjudicados1'!$S:$AI,ROWS(U$1:U104),FALSE)</f>
        <v>#REF!</v>
      </c>
      <c r="W104" s="64" t="e">
        <f>HLOOKUP(W$1,'[1]Activos adjudicados1'!$S:$AI,ROWS(W$1:W104),FALSE)</f>
        <v>#REF!</v>
      </c>
      <c r="Y104" s="64" t="e">
        <f>HLOOKUP(Y$1,'[1]Activos adjudicados1'!$S:$AI,ROWS(Y$1:Y104),FALSE)</f>
        <v>#REF!</v>
      </c>
      <c r="AA104" s="64" t="e">
        <f>HLOOKUP(AA$1,'[1]Activos adjudicados1'!$S:$AI,ROWS(AA$1:AA104),FALSE)</f>
        <v>#REF!</v>
      </c>
      <c r="AC104" s="64" t="e">
        <f>HLOOKUP(AC$1,'[1]Activos adjudicados1'!$S:$AI,ROWS(AC$1:AC104),FALSE)</f>
        <v>#REF!</v>
      </c>
      <c r="AE104" s="64" t="e">
        <f>HLOOKUP(AE$1,'[1]Activos adjudicados1'!$S:$AI,ROWS(AE$1:AE104),FALSE)</f>
        <v>#REF!</v>
      </c>
      <c r="AG104" s="64" t="e">
        <f>HLOOKUP(AG$1,'[1]Activos adjudicados1'!$S:$AI,ROWS(AG$1:AG104),FALSE)</f>
        <v>#REF!</v>
      </c>
      <c r="AI104" s="64" t="e">
        <f>HLOOKUP(AI$1,'[1]Activos adjudicados1'!$S:$AI,ROWS(AI$1:AI104),FALSE)</f>
        <v>#REF!</v>
      </c>
      <c r="AL104" s="25" t="e">
        <f>(S104-'[1]Activos adjudicados1'!S104)*100</f>
        <v>#REF!</v>
      </c>
      <c r="AN104" s="25" t="e">
        <f>(U104-'[1]Activos adjudicados1'!U104)*100</f>
        <v>#REF!</v>
      </c>
      <c r="AP104" s="25" t="e">
        <f>(W104-'[1]Activos adjudicados1'!W104)*100</f>
        <v>#REF!</v>
      </c>
      <c r="AR104" s="25" t="e">
        <f>(Y104-'[1]Activos adjudicados1'!Y104)*100</f>
        <v>#REF!</v>
      </c>
      <c r="AT104" s="25" t="e">
        <f>(AA104-'[1]Activos adjudicados1'!AA104)*100</f>
        <v>#REF!</v>
      </c>
      <c r="AV104" s="25" t="e">
        <f>(AC104-'[1]Activos adjudicados1'!AC104)*100</f>
        <v>#REF!</v>
      </c>
      <c r="AX104" s="25" t="e">
        <f>(AE104-'[1]Activos adjudicados1'!AE104)*100</f>
        <v>#REF!</v>
      </c>
      <c r="AZ104" s="25" t="e">
        <f>(AG104-'[1]Activos adjudicados1'!AG104)*100</f>
        <v>#REF!</v>
      </c>
      <c r="BB104" s="25" t="e">
        <f>(AI104-'[1]Activos adjudicados1'!AI104)*100</f>
        <v>#REF!</v>
      </c>
      <c r="BD104" s="25" t="e">
        <f>(E104-'[1]Activos adjudicados1'!E104)*100</f>
        <v>#N/A</v>
      </c>
      <c r="BF104" s="25" t="e">
        <f>(G104-'[1]Activos adjudicados1'!G104)*100</f>
        <v>#N/A</v>
      </c>
      <c r="BH104" s="25" t="e">
        <f>(I104-'[1]Activos adjudicados1'!I104)*100</f>
        <v>#N/A</v>
      </c>
      <c r="BJ104" s="25" t="e">
        <f>(K104-'[1]Activos adjudicados1'!K104)*100</f>
        <v>#N/A</v>
      </c>
      <c r="BL104" s="25" t="e">
        <f>(N104-'[1]Activos adjudicados1'!N104)*100</f>
        <v>#N/A</v>
      </c>
    </row>
    <row r="105" spans="1:64" s="57" customFormat="1" ht="15" customHeight="1">
      <c r="A105" s="126" t="s">
        <v>178</v>
      </c>
      <c r="B105" s="69"/>
      <c r="C105" s="58" t="s">
        <v>178</v>
      </c>
      <c r="D105" s="59"/>
      <c r="E105" s="64" t="e">
        <v>#N/A</v>
      </c>
      <c r="F105" s="59"/>
      <c r="G105" s="64" t="e">
        <v>#N/A</v>
      </c>
      <c r="H105" s="59"/>
      <c r="I105" s="64" t="e">
        <v>#N/A</v>
      </c>
      <c r="J105" s="59"/>
      <c r="K105" s="73" t="e">
        <f t="shared" si="49"/>
        <v>#N/A</v>
      </c>
      <c r="L105" s="74"/>
      <c r="M105" s="75"/>
      <c r="N105" s="73" t="e">
        <f t="shared" si="50"/>
        <v>#N/A</v>
      </c>
      <c r="O105" s="12"/>
      <c r="S105" s="64" t="e">
        <f>HLOOKUP(S$1,'[1]Activos adjudicados1'!$S:$AI,ROWS(S$1:S105),FALSE)</f>
        <v>#REF!</v>
      </c>
      <c r="U105" s="64" t="e">
        <f>HLOOKUP(U$1,'[1]Activos adjudicados1'!$S:$AI,ROWS(U$1:U105),FALSE)</f>
        <v>#REF!</v>
      </c>
      <c r="W105" s="64" t="e">
        <f>HLOOKUP(W$1,'[1]Activos adjudicados1'!$S:$AI,ROWS(W$1:W105),FALSE)</f>
        <v>#REF!</v>
      </c>
      <c r="Y105" s="64" t="e">
        <f>HLOOKUP(Y$1,'[1]Activos adjudicados1'!$S:$AI,ROWS(Y$1:Y105),FALSE)</f>
        <v>#REF!</v>
      </c>
      <c r="AA105" s="64" t="e">
        <f>HLOOKUP(AA$1,'[1]Activos adjudicados1'!$S:$AI,ROWS(AA$1:AA105),FALSE)</f>
        <v>#REF!</v>
      </c>
      <c r="AC105" s="64" t="e">
        <f>HLOOKUP(AC$1,'[1]Activos adjudicados1'!$S:$AI,ROWS(AC$1:AC105),FALSE)</f>
        <v>#REF!</v>
      </c>
      <c r="AE105" s="64" t="e">
        <f>HLOOKUP(AE$1,'[1]Activos adjudicados1'!$S:$AI,ROWS(AE$1:AE105),FALSE)</f>
        <v>#REF!</v>
      </c>
      <c r="AG105" s="64" t="e">
        <f>HLOOKUP(AG$1,'[1]Activos adjudicados1'!$S:$AI,ROWS(AG$1:AG105),FALSE)</f>
        <v>#REF!</v>
      </c>
      <c r="AI105" s="64" t="e">
        <f>HLOOKUP(AI$1,'[1]Activos adjudicados1'!$S:$AI,ROWS(AI$1:AI105),FALSE)</f>
        <v>#REF!</v>
      </c>
      <c r="AL105" s="25" t="e">
        <f>(S105-'[1]Activos adjudicados1'!S105)*100</f>
        <v>#REF!</v>
      </c>
      <c r="AN105" s="25" t="e">
        <f>(U105-'[1]Activos adjudicados1'!U105)*100</f>
        <v>#REF!</v>
      </c>
      <c r="AP105" s="25" t="e">
        <f>(W105-'[1]Activos adjudicados1'!W105)*100</f>
        <v>#REF!</v>
      </c>
      <c r="AR105" s="25" t="e">
        <f>(Y105-'[1]Activos adjudicados1'!Y105)*100</f>
        <v>#REF!</v>
      </c>
      <c r="AT105" s="25" t="e">
        <f>(AA105-'[1]Activos adjudicados1'!AA105)*100</f>
        <v>#REF!</v>
      </c>
      <c r="AV105" s="25" t="e">
        <f>(AC105-'[1]Activos adjudicados1'!AC105)*100</f>
        <v>#REF!</v>
      </c>
      <c r="AX105" s="25" t="e">
        <f>(AE105-'[1]Activos adjudicados1'!AE105)*100</f>
        <v>#REF!</v>
      </c>
      <c r="AZ105" s="25" t="e">
        <f>(AG105-'[1]Activos adjudicados1'!AG105)*100</f>
        <v>#REF!</v>
      </c>
      <c r="BB105" s="25" t="e">
        <f>(AI105-'[1]Activos adjudicados1'!AI105)*100</f>
        <v>#REF!</v>
      </c>
      <c r="BD105" s="25" t="e">
        <f>(E105-'[1]Activos adjudicados1'!E105)*100</f>
        <v>#N/A</v>
      </c>
      <c r="BF105" s="25" t="e">
        <f>(G105-'[1]Activos adjudicados1'!G105)*100</f>
        <v>#N/A</v>
      </c>
      <c r="BH105" s="25" t="e">
        <f>(I105-'[1]Activos adjudicados1'!I105)*100</f>
        <v>#N/A</v>
      </c>
      <c r="BJ105" s="25" t="e">
        <f>(K105-'[1]Activos adjudicados1'!K105)*100</f>
        <v>#N/A</v>
      </c>
      <c r="BL105" s="25" t="e">
        <f>(N105-'[1]Activos adjudicados1'!N105)*100</f>
        <v>#N/A</v>
      </c>
    </row>
    <row r="106" spans="1:64" s="57" customFormat="1" ht="15" customHeight="1">
      <c r="A106" s="126" t="s">
        <v>148</v>
      </c>
      <c r="B106" s="69"/>
      <c r="C106" s="58" t="s">
        <v>148</v>
      </c>
      <c r="D106" s="59"/>
      <c r="E106" s="64" t="e">
        <v>#N/A</v>
      </c>
      <c r="F106" s="59"/>
      <c r="G106" s="64" t="e">
        <v>#N/A</v>
      </c>
      <c r="H106" s="59"/>
      <c r="I106" s="64" t="e">
        <v>#N/A</v>
      </c>
      <c r="J106" s="59"/>
      <c r="K106" s="73" t="e">
        <f t="shared" si="49"/>
        <v>#N/A</v>
      </c>
      <c r="L106" s="74"/>
      <c r="M106" s="75"/>
      <c r="N106" s="73" t="e">
        <f t="shared" si="50"/>
        <v>#N/A</v>
      </c>
      <c r="O106" s="12"/>
      <c r="S106" s="64" t="e">
        <f>HLOOKUP(S$1,'[1]Activos adjudicados1'!$S:$AI,ROWS(S$1:S106),FALSE)</f>
        <v>#REF!</v>
      </c>
      <c r="U106" s="64" t="e">
        <f>HLOOKUP(U$1,'[1]Activos adjudicados1'!$S:$AI,ROWS(U$1:U106),FALSE)</f>
        <v>#REF!</v>
      </c>
      <c r="W106" s="64" t="e">
        <f>HLOOKUP(W$1,'[1]Activos adjudicados1'!$S:$AI,ROWS(W$1:W106),FALSE)</f>
        <v>#REF!</v>
      </c>
      <c r="Y106" s="64" t="e">
        <f>HLOOKUP(Y$1,'[1]Activos adjudicados1'!$S:$AI,ROWS(Y$1:Y106),FALSE)</f>
        <v>#REF!</v>
      </c>
      <c r="AA106" s="64" t="e">
        <f>HLOOKUP(AA$1,'[1]Activos adjudicados1'!$S:$AI,ROWS(AA$1:AA106),FALSE)</f>
        <v>#REF!</v>
      </c>
      <c r="AC106" s="64" t="e">
        <f>HLOOKUP(AC$1,'[1]Activos adjudicados1'!$S:$AI,ROWS(AC$1:AC106),FALSE)</f>
        <v>#REF!</v>
      </c>
      <c r="AE106" s="64" t="e">
        <f>HLOOKUP(AE$1,'[1]Activos adjudicados1'!$S:$AI,ROWS(AE$1:AE106),FALSE)</f>
        <v>#REF!</v>
      </c>
      <c r="AG106" s="64" t="e">
        <f>HLOOKUP(AG$1,'[1]Activos adjudicados1'!$S:$AI,ROWS(AG$1:AG106),FALSE)</f>
        <v>#REF!</v>
      </c>
      <c r="AI106" s="64" t="e">
        <f>HLOOKUP(AI$1,'[1]Activos adjudicados1'!$S:$AI,ROWS(AI$1:AI106),FALSE)</f>
        <v>#REF!</v>
      </c>
      <c r="AL106" s="25" t="e">
        <f>(S106-'[1]Activos adjudicados1'!S106)*100</f>
        <v>#REF!</v>
      </c>
      <c r="AN106" s="25" t="e">
        <f>(U106-'[1]Activos adjudicados1'!U106)*100</f>
        <v>#REF!</v>
      </c>
      <c r="AP106" s="25" t="e">
        <f>(W106-'[1]Activos adjudicados1'!W106)*100</f>
        <v>#REF!</v>
      </c>
      <c r="AR106" s="25" t="e">
        <f>(Y106-'[1]Activos adjudicados1'!Y106)*100</f>
        <v>#REF!</v>
      </c>
      <c r="AT106" s="25" t="e">
        <f>(AA106-'[1]Activos adjudicados1'!AA106)*100</f>
        <v>#REF!</v>
      </c>
      <c r="AV106" s="25" t="e">
        <f>(AC106-'[1]Activos adjudicados1'!AC106)*100</f>
        <v>#REF!</v>
      </c>
      <c r="AX106" s="25" t="e">
        <f>(AE106-'[1]Activos adjudicados1'!AE106)*100</f>
        <v>#REF!</v>
      </c>
      <c r="AZ106" s="25" t="e">
        <f>(AG106-'[1]Activos adjudicados1'!AG106)*100</f>
        <v>#REF!</v>
      </c>
      <c r="BB106" s="25" t="e">
        <f>(AI106-'[1]Activos adjudicados1'!AI106)*100</f>
        <v>#REF!</v>
      </c>
      <c r="BD106" s="25" t="e">
        <f>(E106-'[1]Activos adjudicados1'!E106)*100</f>
        <v>#N/A</v>
      </c>
      <c r="BF106" s="25" t="e">
        <f>(G106-'[1]Activos adjudicados1'!G106)*100</f>
        <v>#N/A</v>
      </c>
      <c r="BH106" s="25" t="e">
        <f>(I106-'[1]Activos adjudicados1'!I106)*100</f>
        <v>#N/A</v>
      </c>
      <c r="BJ106" s="25" t="e">
        <f>(K106-'[1]Activos adjudicados1'!K106)*100</f>
        <v>#N/A</v>
      </c>
      <c r="BL106" s="25" t="e">
        <f>(N106-'[1]Activos adjudicados1'!N106)*100</f>
        <v>#N/A</v>
      </c>
    </row>
    <row r="107" spans="1:64" ht="2.4" customHeight="1">
      <c r="C107" s="437"/>
      <c r="D107" s="437"/>
      <c r="E107" s="437"/>
      <c r="F107" s="437"/>
      <c r="G107" s="437"/>
      <c r="H107" s="437"/>
      <c r="I107" s="437"/>
      <c r="J107" s="437"/>
      <c r="K107" s="437"/>
      <c r="L107" s="437"/>
      <c r="M107" s="437"/>
      <c r="N107" s="437"/>
      <c r="O107" s="437"/>
    </row>
    <row r="108" spans="1:64" ht="6" customHeight="1">
      <c r="C108" s="437"/>
      <c r="D108" s="437"/>
      <c r="E108" s="437"/>
      <c r="F108" s="437"/>
      <c r="G108" s="437"/>
      <c r="H108" s="437"/>
      <c r="I108" s="437"/>
      <c r="J108" s="437"/>
      <c r="K108" s="437"/>
      <c r="L108" s="437"/>
      <c r="M108" s="437"/>
      <c r="N108" s="437"/>
      <c r="O108" s="437"/>
    </row>
    <row r="109" spans="1:64" ht="5.4" customHeight="1">
      <c r="C109" s="438"/>
      <c r="D109" s="438"/>
      <c r="E109" s="438"/>
      <c r="F109" s="438"/>
      <c r="G109" s="438"/>
      <c r="H109" s="438"/>
      <c r="I109" s="438"/>
      <c r="J109" s="438"/>
      <c r="K109" s="438"/>
      <c r="L109" s="438"/>
      <c r="M109" s="119"/>
      <c r="N109" s="119"/>
      <c r="O109" s="119"/>
    </row>
    <row r="110" spans="1:64" ht="13.8">
      <c r="O110" s="6" t="s">
        <v>184</v>
      </c>
    </row>
    <row r="111" spans="1:64" ht="13.8">
      <c r="L111" s="6"/>
      <c r="O111" s="6"/>
    </row>
    <row r="112" spans="1:64">
      <c r="E112" s="84" t="e">
        <f>E10-E19</f>
        <v>#N/A</v>
      </c>
      <c r="F112" s="94"/>
      <c r="G112" s="84" t="e">
        <f>G10-G19</f>
        <v>#N/A</v>
      </c>
      <c r="H112" s="94"/>
      <c r="I112" s="84" t="e">
        <f>I10-I19</f>
        <v>#N/A</v>
      </c>
      <c r="J112" s="94"/>
      <c r="K112" s="84" t="e">
        <f>K10-K19</f>
        <v>#N/A</v>
      </c>
      <c r="L112" s="86"/>
      <c r="M112" s="94"/>
      <c r="N112" s="84" t="e">
        <f>N10-N19</f>
        <v>#N/A</v>
      </c>
      <c r="S112" s="84" t="e">
        <f>S10-S19</f>
        <v>#REF!</v>
      </c>
      <c r="U112" s="84" t="e">
        <f>U10-U19</f>
        <v>#REF!</v>
      </c>
      <c r="W112" s="84" t="e">
        <f>W10-W19</f>
        <v>#REF!</v>
      </c>
      <c r="Y112" s="84" t="e">
        <f>Y10-Y19</f>
        <v>#REF!</v>
      </c>
      <c r="AA112" s="84" t="e">
        <f>AA10-AA19</f>
        <v>#REF!</v>
      </c>
      <c r="AC112" s="84" t="e">
        <f>AC10-AC19</f>
        <v>#REF!</v>
      </c>
      <c r="AE112" s="84" t="e">
        <f>AE10-AE19</f>
        <v>#REF!</v>
      </c>
      <c r="AG112" s="84" t="e">
        <f>AG10-AG19</f>
        <v>#REF!</v>
      </c>
      <c r="AI112" s="84" t="e">
        <f>AI10-AI19</f>
        <v>#REF!</v>
      </c>
    </row>
    <row r="113" spans="5:35">
      <c r="E113" s="84" t="e">
        <f>E12-E39</f>
        <v>#N/A</v>
      </c>
      <c r="F113" s="94"/>
      <c r="G113" s="84" t="e">
        <f>G12-G39</f>
        <v>#N/A</v>
      </c>
      <c r="H113" s="94"/>
      <c r="I113" s="84" t="e">
        <f>I12-I39</f>
        <v>#N/A</v>
      </c>
      <c r="J113" s="94"/>
      <c r="K113" s="84" t="e">
        <f>K12-K39</f>
        <v>#N/A</v>
      </c>
      <c r="L113" s="86"/>
      <c r="M113" s="94"/>
      <c r="N113" s="84" t="e">
        <f>N12-N39</f>
        <v>#N/A</v>
      </c>
      <c r="S113" s="84" t="e">
        <f>S12-S39</f>
        <v>#REF!</v>
      </c>
      <c r="U113" s="84" t="e">
        <f>U12-U39</f>
        <v>#REF!</v>
      </c>
      <c r="W113" s="84" t="e">
        <f>W12-W39</f>
        <v>#REF!</v>
      </c>
      <c r="Y113" s="84" t="e">
        <f>Y12-Y39</f>
        <v>#REF!</v>
      </c>
      <c r="AA113" s="84" t="e">
        <f>AA12-AA39</f>
        <v>#REF!</v>
      </c>
      <c r="AC113" s="84" t="e">
        <f>AC12-AC39</f>
        <v>#REF!</v>
      </c>
      <c r="AE113" s="84" t="e">
        <f>AE12-AE39</f>
        <v>#REF!</v>
      </c>
      <c r="AG113" s="84" t="e">
        <f>AG12-AG39</f>
        <v>#REF!</v>
      </c>
      <c r="AI113" s="84" t="e">
        <f>AI12-AI39</f>
        <v>#REF!</v>
      </c>
    </row>
    <row r="114" spans="5:35">
      <c r="E114" s="84" t="e">
        <f>E19-SUM(E21:E26)</f>
        <v>#N/A</v>
      </c>
      <c r="F114" s="94"/>
      <c r="G114" s="84" t="e">
        <f>G19-SUM(G21:G26)</f>
        <v>#N/A</v>
      </c>
      <c r="H114" s="94"/>
      <c r="I114" s="84" t="e">
        <f>I19-SUM(I21:I26)</f>
        <v>#N/A</v>
      </c>
      <c r="J114" s="94"/>
      <c r="K114" s="84" t="e">
        <f>K19-SUM(K21:K26)</f>
        <v>#N/A</v>
      </c>
      <c r="L114" s="86"/>
      <c r="M114" s="94"/>
      <c r="N114" s="84" t="e">
        <f>N19-SUM(N21:N26)</f>
        <v>#N/A</v>
      </c>
      <c r="S114" s="84" t="e">
        <f>S19-SUM(S21:S26)</f>
        <v>#REF!</v>
      </c>
      <c r="U114" s="84" t="e">
        <f>U19-SUM(U21:U26)</f>
        <v>#REF!</v>
      </c>
      <c r="W114" s="84" t="e">
        <f>W19-SUM(W21:W26)</f>
        <v>#REF!</v>
      </c>
      <c r="Y114" s="84" t="e">
        <f>Y19-SUM(Y21:Y26)</f>
        <v>#REF!</v>
      </c>
      <c r="AA114" s="84" t="e">
        <f>AA19-SUM(AA21:AA26)</f>
        <v>#REF!</v>
      </c>
      <c r="AC114" s="84" t="e">
        <f>AC19-SUM(AC21:AC26)</f>
        <v>#REF!</v>
      </c>
      <c r="AE114" s="84" t="e">
        <f>AE19-SUM(AE21:AE26)</f>
        <v>#REF!</v>
      </c>
      <c r="AG114" s="84" t="e">
        <f>AG19-SUM(AG21:AG26)</f>
        <v>#REF!</v>
      </c>
      <c r="AI114" s="84" t="e">
        <f>AI19-SUM(AI21:AI26)</f>
        <v>#REF!</v>
      </c>
    </row>
    <row r="115" spans="5:35">
      <c r="E115" s="84" t="e">
        <f>E29-SUM(E31:E36)</f>
        <v>#N/A</v>
      </c>
      <c r="F115" s="94"/>
      <c r="G115" s="84" t="e">
        <f>G29-SUM(G31:G36)</f>
        <v>#N/A</v>
      </c>
      <c r="H115" s="94"/>
      <c r="I115" s="84" t="e">
        <f>I29-SUM(I31:I36)</f>
        <v>#N/A</v>
      </c>
      <c r="J115" s="94"/>
      <c r="K115" s="84" t="e">
        <f>K29-SUM(K31:K36)</f>
        <v>#N/A</v>
      </c>
      <c r="L115" s="86"/>
      <c r="M115" s="94"/>
      <c r="N115" s="84" t="e">
        <f>N29-SUM(N31:N36)</f>
        <v>#N/A</v>
      </c>
      <c r="S115" s="84" t="e">
        <f>S29-SUM(S31:S36)</f>
        <v>#REF!</v>
      </c>
      <c r="U115" s="84" t="e">
        <f>U29-SUM(U31:U36)</f>
        <v>#REF!</v>
      </c>
      <c r="W115" s="84" t="e">
        <f>W29-SUM(W31:W36)</f>
        <v>#REF!</v>
      </c>
      <c r="Y115" s="84" t="e">
        <f>Y29-SUM(Y31:Y36)</f>
        <v>#REF!</v>
      </c>
      <c r="AA115" s="84" t="e">
        <f>AA29-SUM(AA31:AA36)</f>
        <v>#REF!</v>
      </c>
      <c r="AC115" s="84" t="e">
        <f>AC29-SUM(AC31:AC36)</f>
        <v>#REF!</v>
      </c>
      <c r="AE115" s="84" t="e">
        <f>AE29-SUM(AE31:AE36)</f>
        <v>#REF!</v>
      </c>
      <c r="AG115" s="84" t="e">
        <f>AG29-SUM(AG31:AG36)</f>
        <v>#REF!</v>
      </c>
      <c r="AI115" s="84" t="e">
        <f>AI29-SUM(AI31:AI36)</f>
        <v>#REF!</v>
      </c>
    </row>
    <row r="116" spans="5:35">
      <c r="E116" s="84" t="e">
        <f>E39-SUM(E41:E46)</f>
        <v>#N/A</v>
      </c>
      <c r="F116" s="94"/>
      <c r="G116" s="84" t="e">
        <f>G39-SUM(G41:G46)</f>
        <v>#N/A</v>
      </c>
      <c r="H116" s="94"/>
      <c r="I116" s="84" t="e">
        <f>I39-SUM(I41:I46)</f>
        <v>#N/A</v>
      </c>
      <c r="J116" s="94"/>
      <c r="K116" s="84" t="e">
        <f>K39-SUM(K41:K46)</f>
        <v>#N/A</v>
      </c>
      <c r="L116" s="86"/>
      <c r="M116" s="94"/>
      <c r="N116" s="84" t="e">
        <f>N39-SUM(N41:N46)</f>
        <v>#N/A</v>
      </c>
      <c r="S116" s="84" t="e">
        <f>S39-SUM(S41:S46)</f>
        <v>#REF!</v>
      </c>
      <c r="U116" s="84" t="e">
        <f>U39-SUM(U41:U46)</f>
        <v>#REF!</v>
      </c>
      <c r="W116" s="84" t="e">
        <f>W39-SUM(W41:W46)</f>
        <v>#REF!</v>
      </c>
      <c r="Y116" s="84" t="e">
        <f>Y39-SUM(Y41:Y46)</f>
        <v>#REF!</v>
      </c>
      <c r="AA116" s="84" t="e">
        <f>AA39-SUM(AA41:AA46)</f>
        <v>#REF!</v>
      </c>
      <c r="AC116" s="84" t="e">
        <f>AC39-SUM(AC41:AC46)</f>
        <v>#REF!</v>
      </c>
      <c r="AE116" s="84" t="e">
        <f>AE39-SUM(AE41:AE46)</f>
        <v>#REF!</v>
      </c>
      <c r="AG116" s="84" t="e">
        <f>AG39-SUM(AG41:AG46)</f>
        <v>#REF!</v>
      </c>
      <c r="AI116" s="84" t="e">
        <f>AI39-SUM(AI41:AI46)</f>
        <v>#REF!</v>
      </c>
    </row>
    <row r="117" spans="5:35">
      <c r="E117" s="85" t="e">
        <f>E20-SUM(E21:E23)</f>
        <v>#N/A</v>
      </c>
      <c r="F117" s="94"/>
      <c r="G117" s="85" t="e">
        <f>G20-SUM(G21:G23)</f>
        <v>#N/A</v>
      </c>
      <c r="H117" s="94"/>
      <c r="I117" s="85" t="e">
        <f>I20-SUM(I21:I23)</f>
        <v>#N/A</v>
      </c>
      <c r="J117" s="94"/>
      <c r="K117" s="85" t="e">
        <f>K20-SUM(K21:K23)</f>
        <v>#N/A</v>
      </c>
      <c r="L117" s="86"/>
      <c r="M117" s="94"/>
      <c r="N117" s="85" t="e">
        <f>N20-SUM(N21:N23)</f>
        <v>#N/A</v>
      </c>
      <c r="S117" s="85" t="e">
        <f>S20-SUM(S21:S23)</f>
        <v>#REF!</v>
      </c>
      <c r="U117" s="85" t="e">
        <f>U20-SUM(U21:U23)</f>
        <v>#REF!</v>
      </c>
      <c r="W117" s="85" t="e">
        <f>W20-SUM(W21:W23)</f>
        <v>#REF!</v>
      </c>
      <c r="Y117" s="85" t="e">
        <f>Y20-SUM(Y21:Y23)</f>
        <v>#REF!</v>
      </c>
      <c r="AA117" s="85" t="e">
        <f>AA20-SUM(AA21:AA23)</f>
        <v>#REF!</v>
      </c>
      <c r="AC117" s="85" t="e">
        <f>AC20-SUM(AC21:AC23)</f>
        <v>#REF!</v>
      </c>
      <c r="AE117" s="85" t="e">
        <f>AE20-SUM(AE21:AE23)</f>
        <v>#REF!</v>
      </c>
      <c r="AG117" s="85" t="e">
        <f>AG20-SUM(AG21:AG23)</f>
        <v>#REF!</v>
      </c>
      <c r="AI117" s="85" t="e">
        <f>AI20-SUM(AI21:AI23)</f>
        <v>#REF!</v>
      </c>
    </row>
    <row r="118" spans="5:35">
      <c r="E118" s="85" t="e">
        <f>E40-SUM(E41:E43)</f>
        <v>#N/A</v>
      </c>
      <c r="F118" s="94"/>
      <c r="G118" s="85" t="e">
        <f>G40-SUM(G41:G43)</f>
        <v>#N/A</v>
      </c>
      <c r="H118" s="94"/>
      <c r="I118" s="85" t="e">
        <f>I40-SUM(I41:I43)</f>
        <v>#N/A</v>
      </c>
      <c r="J118" s="94"/>
      <c r="K118" s="85" t="e">
        <f>K40-SUM(K41:K43)</f>
        <v>#N/A</v>
      </c>
      <c r="L118" s="86"/>
      <c r="M118" s="94"/>
      <c r="N118" s="85" t="e">
        <f>N40-SUM(N41:N43)</f>
        <v>#N/A</v>
      </c>
      <c r="S118" s="85" t="e">
        <f>S40-SUM(S41:S43)</f>
        <v>#REF!</v>
      </c>
      <c r="U118" s="85" t="e">
        <f>U40-SUM(U41:U43)</f>
        <v>#REF!</v>
      </c>
      <c r="W118" s="85" t="e">
        <f>W40-SUM(W41:W43)</f>
        <v>#REF!</v>
      </c>
      <c r="Y118" s="85" t="e">
        <f>Y40-SUM(Y41:Y43)</f>
        <v>#REF!</v>
      </c>
      <c r="AA118" s="85" t="e">
        <f>AA40-SUM(AA41:AA43)</f>
        <v>#REF!</v>
      </c>
      <c r="AC118" s="85" t="e">
        <f>AC40-SUM(AC41:AC43)</f>
        <v>#REF!</v>
      </c>
      <c r="AE118" s="85" t="e">
        <f>AE40-SUM(AE41:AE43)</f>
        <v>#REF!</v>
      </c>
      <c r="AG118" s="85" t="e">
        <f>AG40-SUM(AG41:AG43)</f>
        <v>#REF!</v>
      </c>
      <c r="AI118" s="85" t="e">
        <f>AI40-SUM(AI41:AI43)</f>
        <v>#REF!</v>
      </c>
    </row>
    <row r="119" spans="5:35">
      <c r="E119" s="86"/>
      <c r="F119" s="94"/>
      <c r="G119" s="86"/>
      <c r="H119" s="94"/>
      <c r="I119" s="86"/>
      <c r="J119" s="94"/>
      <c r="K119" s="86"/>
      <c r="L119" s="86"/>
      <c r="M119" s="94"/>
      <c r="N119" s="86"/>
      <c r="S119" s="86"/>
      <c r="U119" s="86"/>
      <c r="W119" s="86"/>
      <c r="Y119" s="86"/>
      <c r="AA119" s="86"/>
      <c r="AC119" s="86"/>
      <c r="AE119" s="86"/>
      <c r="AG119" s="86"/>
      <c r="AI119" s="86"/>
    </row>
    <row r="120" spans="5:35">
      <c r="E120" s="87" t="e">
        <f t="shared" ref="E120:E127" si="51">(E49-((E19-E39)/E19))*100</f>
        <v>#N/A</v>
      </c>
      <c r="F120" s="94"/>
      <c r="G120" s="87" t="e">
        <f t="shared" ref="G120:G127" si="52">(G49-((G19-G39)/G19))*100</f>
        <v>#N/A</v>
      </c>
      <c r="H120" s="94"/>
      <c r="I120" s="87" t="e">
        <f t="shared" ref="I120:I127" si="53">(I49-((I19-I39)/I19))*100</f>
        <v>#N/A</v>
      </c>
      <c r="J120" s="94"/>
      <c r="K120" s="87"/>
      <c r="L120" s="86"/>
      <c r="M120" s="94"/>
      <c r="N120" s="86"/>
      <c r="S120" s="87" t="e">
        <f t="shared" ref="S120:S127" si="54">(S49-((S19-S39)/S19))*100</f>
        <v>#REF!</v>
      </c>
      <c r="U120" s="87" t="e">
        <f t="shared" ref="U120:U127" si="55">(U49-((U19-U39)/U19))*100</f>
        <v>#REF!</v>
      </c>
      <c r="W120" s="87" t="e">
        <f t="shared" ref="W120:W127" si="56">(W49-((W19-W39)/W19))*100</f>
        <v>#REF!</v>
      </c>
      <c r="Y120" s="87" t="e">
        <f t="shared" ref="Y120:Y127" si="57">(Y49-((Y19-Y39)/Y19))*100</f>
        <v>#REF!</v>
      </c>
      <c r="AA120" s="87" t="e">
        <f t="shared" ref="AA120:AA127" si="58">(AA49-((AA19-AA39)/AA19))*100</f>
        <v>#REF!</v>
      </c>
      <c r="AC120" s="87" t="e">
        <f t="shared" ref="AC120:AC127" si="59">(AC49-((AC19-AC39)/AC19))*100</f>
        <v>#REF!</v>
      </c>
      <c r="AE120" s="87" t="e">
        <f t="shared" ref="AE120:AE127" si="60">(AE49-((AE19-AE39)/AE19))*100</f>
        <v>#REF!</v>
      </c>
      <c r="AG120" s="87" t="e">
        <f t="shared" ref="AG120:AG127" si="61">(AG49-((AG19-AG39)/AG19))*100</f>
        <v>#REF!</v>
      </c>
      <c r="AI120" s="87" t="e">
        <f t="shared" ref="AI120:AI127" si="62">(AI49-((AI19-AI39)/AI19))*100</f>
        <v>#REF!</v>
      </c>
    </row>
    <row r="121" spans="5:35">
      <c r="E121" s="87" t="e">
        <f t="shared" si="51"/>
        <v>#N/A</v>
      </c>
      <c r="F121" s="94"/>
      <c r="G121" s="87" t="e">
        <f t="shared" si="52"/>
        <v>#N/A</v>
      </c>
      <c r="H121" s="94"/>
      <c r="I121" s="87" t="e">
        <f t="shared" si="53"/>
        <v>#N/A</v>
      </c>
      <c r="J121" s="94"/>
      <c r="K121" s="87"/>
      <c r="L121" s="86"/>
      <c r="M121" s="94"/>
      <c r="N121" s="86"/>
      <c r="S121" s="87" t="e">
        <f t="shared" si="54"/>
        <v>#REF!</v>
      </c>
      <c r="U121" s="87" t="e">
        <f t="shared" si="55"/>
        <v>#REF!</v>
      </c>
      <c r="W121" s="87" t="e">
        <f t="shared" si="56"/>
        <v>#REF!</v>
      </c>
      <c r="Y121" s="87" t="e">
        <f t="shared" si="57"/>
        <v>#REF!</v>
      </c>
      <c r="AA121" s="87" t="e">
        <f t="shared" si="58"/>
        <v>#REF!</v>
      </c>
      <c r="AC121" s="87" t="e">
        <f t="shared" si="59"/>
        <v>#REF!</v>
      </c>
      <c r="AE121" s="87" t="e">
        <f t="shared" si="60"/>
        <v>#REF!</v>
      </c>
      <c r="AG121" s="87" t="e">
        <f t="shared" si="61"/>
        <v>#REF!</v>
      </c>
      <c r="AI121" s="87" t="e">
        <f t="shared" si="62"/>
        <v>#REF!</v>
      </c>
    </row>
    <row r="122" spans="5:35">
      <c r="E122" s="87" t="e">
        <f t="shared" si="51"/>
        <v>#N/A</v>
      </c>
      <c r="F122" s="94"/>
      <c r="G122" s="87" t="e">
        <f t="shared" si="52"/>
        <v>#N/A</v>
      </c>
      <c r="H122" s="94"/>
      <c r="I122" s="87" t="e">
        <f t="shared" si="53"/>
        <v>#N/A</v>
      </c>
      <c r="J122" s="94"/>
      <c r="K122" s="87"/>
      <c r="L122" s="86"/>
      <c r="M122" s="94"/>
      <c r="N122" s="86"/>
      <c r="S122" s="87" t="e">
        <f t="shared" si="54"/>
        <v>#REF!</v>
      </c>
      <c r="U122" s="87" t="e">
        <f t="shared" si="55"/>
        <v>#REF!</v>
      </c>
      <c r="W122" s="87" t="e">
        <f t="shared" si="56"/>
        <v>#REF!</v>
      </c>
      <c r="Y122" s="87" t="e">
        <f t="shared" si="57"/>
        <v>#REF!</v>
      </c>
      <c r="AA122" s="87" t="e">
        <f t="shared" si="58"/>
        <v>#REF!</v>
      </c>
      <c r="AC122" s="87" t="e">
        <f t="shared" si="59"/>
        <v>#REF!</v>
      </c>
      <c r="AE122" s="87" t="e">
        <f t="shared" si="60"/>
        <v>#REF!</v>
      </c>
      <c r="AG122" s="87" t="e">
        <f t="shared" si="61"/>
        <v>#REF!</v>
      </c>
      <c r="AI122" s="87" t="e">
        <f t="shared" si="62"/>
        <v>#REF!</v>
      </c>
    </row>
    <row r="123" spans="5:35">
      <c r="E123" s="87" t="e">
        <f t="shared" si="51"/>
        <v>#N/A</v>
      </c>
      <c r="F123" s="94"/>
      <c r="G123" s="87" t="e">
        <f t="shared" si="52"/>
        <v>#N/A</v>
      </c>
      <c r="H123" s="94"/>
      <c r="I123" s="87" t="e">
        <f t="shared" si="53"/>
        <v>#N/A</v>
      </c>
      <c r="J123" s="94"/>
      <c r="K123" s="87"/>
      <c r="L123" s="86"/>
      <c r="M123" s="94"/>
      <c r="N123" s="86"/>
      <c r="S123" s="87" t="e">
        <f t="shared" si="54"/>
        <v>#REF!</v>
      </c>
      <c r="U123" s="87" t="e">
        <f t="shared" si="55"/>
        <v>#REF!</v>
      </c>
      <c r="W123" s="87" t="e">
        <f t="shared" si="56"/>
        <v>#REF!</v>
      </c>
      <c r="Y123" s="87" t="e">
        <f t="shared" si="57"/>
        <v>#REF!</v>
      </c>
      <c r="AA123" s="87" t="e">
        <f t="shared" si="58"/>
        <v>#REF!</v>
      </c>
      <c r="AC123" s="87" t="e">
        <f t="shared" si="59"/>
        <v>#REF!</v>
      </c>
      <c r="AE123" s="87" t="e">
        <f t="shared" si="60"/>
        <v>#REF!</v>
      </c>
      <c r="AG123" s="87" t="e">
        <f t="shared" si="61"/>
        <v>#REF!</v>
      </c>
      <c r="AI123" s="87" t="e">
        <f t="shared" si="62"/>
        <v>#REF!</v>
      </c>
    </row>
    <row r="124" spans="5:35">
      <c r="E124" s="87" t="e">
        <f t="shared" si="51"/>
        <v>#N/A</v>
      </c>
      <c r="F124" s="94"/>
      <c r="G124" s="87" t="e">
        <f t="shared" si="52"/>
        <v>#N/A</v>
      </c>
      <c r="H124" s="94"/>
      <c r="I124" s="87" t="e">
        <f t="shared" si="53"/>
        <v>#N/A</v>
      </c>
      <c r="J124" s="94"/>
      <c r="K124" s="87"/>
      <c r="L124" s="86"/>
      <c r="M124" s="94"/>
      <c r="N124" s="86"/>
      <c r="S124" s="87" t="e">
        <f t="shared" si="54"/>
        <v>#REF!</v>
      </c>
      <c r="U124" s="87" t="e">
        <f t="shared" si="55"/>
        <v>#REF!</v>
      </c>
      <c r="W124" s="87" t="e">
        <f t="shared" si="56"/>
        <v>#REF!</v>
      </c>
      <c r="Y124" s="87" t="e">
        <f t="shared" si="57"/>
        <v>#REF!</v>
      </c>
      <c r="AA124" s="87" t="e">
        <f t="shared" si="58"/>
        <v>#REF!</v>
      </c>
      <c r="AC124" s="87" t="e">
        <f t="shared" si="59"/>
        <v>#REF!</v>
      </c>
      <c r="AE124" s="87" t="e">
        <f t="shared" si="60"/>
        <v>#REF!</v>
      </c>
      <c r="AG124" s="87" t="e">
        <f t="shared" si="61"/>
        <v>#REF!</v>
      </c>
      <c r="AI124" s="87" t="e">
        <f t="shared" si="62"/>
        <v>#REF!</v>
      </c>
    </row>
    <row r="125" spans="5:35">
      <c r="E125" s="87" t="e">
        <f t="shared" si="51"/>
        <v>#N/A</v>
      </c>
      <c r="F125" s="94"/>
      <c r="G125" s="87" t="e">
        <f t="shared" si="52"/>
        <v>#N/A</v>
      </c>
      <c r="H125" s="94"/>
      <c r="I125" s="87" t="e">
        <f t="shared" si="53"/>
        <v>#N/A</v>
      </c>
      <c r="J125" s="94"/>
      <c r="K125" s="87"/>
      <c r="L125" s="86"/>
      <c r="M125" s="94"/>
      <c r="N125" s="86"/>
      <c r="S125" s="87" t="e">
        <f t="shared" si="54"/>
        <v>#REF!</v>
      </c>
      <c r="U125" s="87" t="e">
        <f t="shared" si="55"/>
        <v>#REF!</v>
      </c>
      <c r="W125" s="87" t="e">
        <f t="shared" si="56"/>
        <v>#REF!</v>
      </c>
      <c r="Y125" s="87" t="e">
        <f t="shared" si="57"/>
        <v>#REF!</v>
      </c>
      <c r="AA125" s="87" t="e">
        <f t="shared" si="58"/>
        <v>#REF!</v>
      </c>
      <c r="AC125" s="87" t="e">
        <f t="shared" si="59"/>
        <v>#REF!</v>
      </c>
      <c r="AE125" s="87" t="e">
        <f t="shared" si="60"/>
        <v>#REF!</v>
      </c>
      <c r="AG125" s="87" t="e">
        <f t="shared" si="61"/>
        <v>#REF!</v>
      </c>
      <c r="AI125" s="87" t="e">
        <f t="shared" si="62"/>
        <v>#REF!</v>
      </c>
    </row>
    <row r="126" spans="5:35">
      <c r="E126" s="87" t="e">
        <f t="shared" si="51"/>
        <v>#N/A</v>
      </c>
      <c r="F126" s="94"/>
      <c r="G126" s="87" t="e">
        <f t="shared" si="52"/>
        <v>#N/A</v>
      </c>
      <c r="H126" s="94"/>
      <c r="I126" s="87" t="e">
        <f t="shared" si="53"/>
        <v>#N/A</v>
      </c>
      <c r="J126" s="94"/>
      <c r="K126" s="87"/>
      <c r="L126" s="86"/>
      <c r="M126" s="94"/>
      <c r="N126" s="86"/>
      <c r="S126" s="87" t="e">
        <f t="shared" si="54"/>
        <v>#REF!</v>
      </c>
      <c r="U126" s="87" t="e">
        <f t="shared" si="55"/>
        <v>#REF!</v>
      </c>
      <c r="W126" s="87" t="e">
        <f t="shared" si="56"/>
        <v>#REF!</v>
      </c>
      <c r="Y126" s="87" t="e">
        <f t="shared" si="57"/>
        <v>#REF!</v>
      </c>
      <c r="AA126" s="87" t="e">
        <f t="shared" si="58"/>
        <v>#REF!</v>
      </c>
      <c r="AC126" s="87" t="e">
        <f t="shared" si="59"/>
        <v>#REF!</v>
      </c>
      <c r="AE126" s="87" t="e">
        <f t="shared" si="60"/>
        <v>#REF!</v>
      </c>
      <c r="AG126" s="87" t="e">
        <f t="shared" si="61"/>
        <v>#REF!</v>
      </c>
      <c r="AI126" s="87" t="e">
        <f t="shared" si="62"/>
        <v>#REF!</v>
      </c>
    </row>
    <row r="127" spans="5:35">
      <c r="E127" s="87" t="e">
        <f t="shared" si="51"/>
        <v>#N/A</v>
      </c>
      <c r="F127" s="94"/>
      <c r="G127" s="87" t="e">
        <f t="shared" si="52"/>
        <v>#N/A</v>
      </c>
      <c r="H127" s="94"/>
      <c r="I127" s="87" t="e">
        <f t="shared" si="53"/>
        <v>#N/A</v>
      </c>
      <c r="J127" s="94"/>
      <c r="K127" s="87"/>
      <c r="L127" s="86"/>
      <c r="M127" s="94"/>
      <c r="N127" s="86"/>
      <c r="S127" s="87" t="e">
        <f t="shared" si="54"/>
        <v>#REF!</v>
      </c>
      <c r="U127" s="87" t="e">
        <f t="shared" si="55"/>
        <v>#REF!</v>
      </c>
      <c r="W127" s="87" t="e">
        <f t="shared" si="56"/>
        <v>#REF!</v>
      </c>
      <c r="Y127" s="87" t="e">
        <f t="shared" si="57"/>
        <v>#REF!</v>
      </c>
      <c r="AA127" s="87" t="e">
        <f t="shared" si="58"/>
        <v>#REF!</v>
      </c>
      <c r="AC127" s="87" t="e">
        <f t="shared" si="59"/>
        <v>#REF!</v>
      </c>
      <c r="AE127" s="87" t="e">
        <f t="shared" si="60"/>
        <v>#REF!</v>
      </c>
      <c r="AG127" s="87" t="e">
        <f t="shared" si="61"/>
        <v>#REF!</v>
      </c>
      <c r="AI127" s="87" t="e">
        <f t="shared" si="62"/>
        <v>#REF!</v>
      </c>
    </row>
    <row r="128" spans="5:35">
      <c r="E128" s="88"/>
    </row>
    <row r="129" spans="5:37">
      <c r="E129" s="89" t="e">
        <f>'[1]Gestion del riesgo'!E18-SUM(E21:E26)</f>
        <v>#N/A</v>
      </c>
      <c r="F129" s="114"/>
      <c r="G129" s="89" t="e">
        <f>'[1]Gestion del riesgo'!G18-SUM(G21:G26)</f>
        <v>#N/A</v>
      </c>
      <c r="H129" s="114"/>
      <c r="I129" s="89" t="e">
        <f>'[1]Gestion del riesgo'!I18-SUM(I21:I26)</f>
        <v>#N/A</v>
      </c>
      <c r="J129" s="114"/>
      <c r="K129" s="115"/>
      <c r="L129" s="115"/>
      <c r="M129" s="114"/>
      <c r="N129" s="115"/>
      <c r="O129" s="115"/>
      <c r="P129" s="114"/>
      <c r="Q129" s="114"/>
      <c r="R129" s="114"/>
      <c r="S129" s="89" t="e">
        <f>'[1]Gestion del riesgo'!W18-SUM(S21:S26)</f>
        <v>#REF!</v>
      </c>
      <c r="T129" s="114"/>
      <c r="U129" s="89" t="e">
        <f>'[1]Gestion del riesgo'!Y18-SUM(U21:U26)</f>
        <v>#REF!</v>
      </c>
      <c r="V129" s="114"/>
      <c r="W129" s="89" t="e">
        <f>'[1]Gestion del riesgo'!AC18-SUM(W21:W26)</f>
        <v>#REF!</v>
      </c>
      <c r="X129" s="114"/>
      <c r="Y129" s="89" t="e">
        <f>'[1]Gestion del riesgo'!AE18-SUM(Y21:Y26)</f>
        <v>#REF!</v>
      </c>
      <c r="Z129" s="114"/>
      <c r="AA129" s="89" t="e">
        <f>'[1]Gestion del riesgo'!AG18-SUM(AA21:AA26)</f>
        <v>#REF!</v>
      </c>
      <c r="AB129" s="114"/>
      <c r="AC129" s="89" t="e">
        <f>'[1]Gestion del riesgo'!AI18-SUM(AC21:AC26)</f>
        <v>#REF!</v>
      </c>
      <c r="AD129" s="114"/>
      <c r="AE129" s="89" t="e">
        <f>'[1]Gestion del riesgo'!AK18-SUM(AE21:AE26)</f>
        <v>#REF!</v>
      </c>
      <c r="AF129" s="114"/>
      <c r="AG129" s="89" t="e">
        <f>'[1]Gestion del riesgo'!AM18-SUM(AG21:AG26)</f>
        <v>#REF!</v>
      </c>
      <c r="AH129" s="114"/>
      <c r="AI129" s="89" t="e">
        <f>'[1]Gestion del riesgo'!AO18-SUM(AI21:AI26)</f>
        <v>#REF!</v>
      </c>
      <c r="AJ129" s="114"/>
      <c r="AK129" s="114"/>
    </row>
    <row r="130" spans="5:37">
      <c r="E130" s="89" t="e">
        <f>'[1]Gestion del riesgo'!E19-SUM(E41:E46)</f>
        <v>#N/A</v>
      </c>
      <c r="F130" s="114"/>
      <c r="G130" s="89" t="e">
        <f>'[1]Gestion del riesgo'!G19-SUM(G41:G46)</f>
        <v>#N/A</v>
      </c>
      <c r="H130" s="114"/>
      <c r="I130" s="89" t="e">
        <f>'[1]Gestion del riesgo'!I19-SUM(I41:I46)</f>
        <v>#N/A</v>
      </c>
      <c r="J130" s="114"/>
      <c r="K130" s="115"/>
      <c r="L130" s="115"/>
      <c r="M130" s="114"/>
      <c r="N130" s="115"/>
      <c r="O130" s="115"/>
      <c r="P130" s="114"/>
      <c r="Q130" s="114"/>
      <c r="R130" s="114"/>
      <c r="S130" s="89" t="e">
        <f>'[1]Gestion del riesgo'!W19-SUM(S41:S46)</f>
        <v>#REF!</v>
      </c>
      <c r="T130" s="114"/>
      <c r="U130" s="89" t="e">
        <f>'[1]Gestion del riesgo'!Y19-SUM(U41:U46)</f>
        <v>#REF!</v>
      </c>
      <c r="V130" s="114"/>
      <c r="W130" s="89" t="e">
        <f>'[1]Gestion del riesgo'!AC19-SUM(W41:W46)</f>
        <v>#REF!</v>
      </c>
      <c r="X130" s="114"/>
      <c r="Y130" s="89" t="e">
        <f>'[1]Gestion del riesgo'!AE19-SUM(Y41:Y46)</f>
        <v>#REF!</v>
      </c>
      <c r="Z130" s="114"/>
      <c r="AA130" s="89" t="e">
        <f>'[1]Gestion del riesgo'!AG19-SUM(AA41:AA46)</f>
        <v>#REF!</v>
      </c>
      <c r="AB130" s="114"/>
      <c r="AC130" s="89" t="e">
        <f>'[1]Gestion del riesgo'!AI19-SUM(AC41:AC46)</f>
        <v>#REF!</v>
      </c>
      <c r="AD130" s="114"/>
      <c r="AE130" s="89" t="e">
        <f>'[1]Gestion del riesgo'!AK19-SUM(AE41:AE46)</f>
        <v>#REF!</v>
      </c>
      <c r="AF130" s="114"/>
      <c r="AG130" s="89" t="e">
        <f>'[1]Gestion del riesgo'!AM19-SUM(AG41:AG46)</f>
        <v>#REF!</v>
      </c>
      <c r="AH130" s="114"/>
      <c r="AI130" s="89" t="e">
        <f>'[1]Gestion del riesgo'!AO19-SUM(AI41:AI46)</f>
        <v>#REF!</v>
      </c>
      <c r="AJ130" s="114"/>
      <c r="AK130" s="114"/>
    </row>
    <row r="132" spans="5:37">
      <c r="E132" s="84" t="e">
        <f>E69-SUM(E70:E74)</f>
        <v>#N/A</v>
      </c>
      <c r="F132" s="94"/>
      <c r="G132" s="84" t="e">
        <f>G69-SUM(G70:G74)</f>
        <v>#N/A</v>
      </c>
      <c r="H132" s="94"/>
      <c r="I132" s="84" t="e">
        <f>I69-SUM(I70:I74)</f>
        <v>#N/A</v>
      </c>
      <c r="J132" s="94"/>
      <c r="K132" s="84" t="e">
        <f>K69-SUM(K70:K74)</f>
        <v>#N/A</v>
      </c>
      <c r="L132" s="86"/>
      <c r="M132" s="94"/>
      <c r="N132" s="84" t="e">
        <f>N69-SUM(N70:N74)</f>
        <v>#N/A</v>
      </c>
    </row>
    <row r="133" spans="5:37">
      <c r="E133" s="116" t="e">
        <f>E77-SUM(E78:E82)</f>
        <v>#N/A</v>
      </c>
      <c r="G133" s="116" t="e">
        <f>G77-SUM(G78:G82)</f>
        <v>#N/A</v>
      </c>
      <c r="I133" s="116" t="e">
        <f>I77-SUM(I78:I82)</f>
        <v>#N/A</v>
      </c>
      <c r="K133" s="116" t="e">
        <f>K77-SUM(K78:K82)</f>
        <v>#N/A</v>
      </c>
      <c r="N133" s="116" t="e">
        <f>N77-SUM(N78:N82)</f>
        <v>#N/A</v>
      </c>
    </row>
    <row r="134" spans="5:37">
      <c r="E134" s="84" t="e">
        <f>E85-SUM(E86:E90)</f>
        <v>#N/A</v>
      </c>
      <c r="G134" s="84" t="e">
        <f>G85-SUM(G86:G90)</f>
        <v>#N/A</v>
      </c>
      <c r="I134" s="84" t="e">
        <f>I85-SUM(I86:I90)</f>
        <v>#N/A</v>
      </c>
      <c r="K134" s="84" t="e">
        <f>K85-SUM(K86:K90)</f>
        <v>#N/A</v>
      </c>
      <c r="N134" s="84" t="e">
        <f>N85-SUM(N86:N90)</f>
        <v>#N/A</v>
      </c>
    </row>
    <row r="135" spans="5:37">
      <c r="E135" s="84" t="e">
        <f>E19-E69</f>
        <v>#N/A</v>
      </c>
      <c r="F135" s="94"/>
      <c r="G135" s="84" t="e">
        <f>G19-G69</f>
        <v>#N/A</v>
      </c>
      <c r="H135" s="94"/>
      <c r="I135" s="84" t="e">
        <f>I19-I69</f>
        <v>#N/A</v>
      </c>
      <c r="J135" s="94"/>
      <c r="K135" s="84" t="e">
        <f>K19-K69</f>
        <v>#N/A</v>
      </c>
      <c r="L135" s="86"/>
      <c r="M135" s="94"/>
      <c r="N135" s="84" t="e">
        <f>N19-N69</f>
        <v>#N/A</v>
      </c>
    </row>
    <row r="136" spans="5:37">
      <c r="E136" s="116" t="e">
        <f>E29-E77</f>
        <v>#N/A</v>
      </c>
      <c r="F136" s="94"/>
      <c r="G136" s="116" t="e">
        <f>G29-G77</f>
        <v>#N/A</v>
      </c>
      <c r="H136" s="94"/>
      <c r="I136" s="116" t="e">
        <f>I29-I77</f>
        <v>#N/A</v>
      </c>
      <c r="J136" s="94"/>
      <c r="K136" s="116" t="e">
        <f>K29-K77</f>
        <v>#N/A</v>
      </c>
      <c r="L136" s="86"/>
      <c r="M136" s="94"/>
      <c r="N136" s="116" t="e">
        <f>N29-N77</f>
        <v>#N/A</v>
      </c>
    </row>
    <row r="137" spans="5:37">
      <c r="E137" s="84" t="e">
        <f>E39-E85</f>
        <v>#N/A</v>
      </c>
      <c r="F137" s="94"/>
      <c r="G137" s="84" t="e">
        <f>G39-G85</f>
        <v>#N/A</v>
      </c>
      <c r="H137" s="94"/>
      <c r="I137" s="84" t="e">
        <f>I39-I85</f>
        <v>#N/A</v>
      </c>
      <c r="J137" s="94"/>
      <c r="K137" s="84" t="e">
        <f>K39-K85</f>
        <v>#N/A</v>
      </c>
      <c r="L137" s="86"/>
      <c r="M137" s="94"/>
      <c r="N137" s="84" t="e">
        <f>N39-N85</f>
        <v>#N/A</v>
      </c>
    </row>
    <row r="138" spans="5:37">
      <c r="E138" s="87" t="e">
        <f>(E49-E93)*100</f>
        <v>#N/A</v>
      </c>
      <c r="F138" s="94"/>
      <c r="G138" s="87" t="e">
        <f>(G49-G93)*100</f>
        <v>#N/A</v>
      </c>
      <c r="H138" s="94"/>
      <c r="I138" s="87" t="e">
        <f>(I49-I93)*100</f>
        <v>#N/A</v>
      </c>
      <c r="J138" s="94"/>
      <c r="K138" s="87" t="e">
        <f>(K49-K93)*100</f>
        <v>#N/A</v>
      </c>
      <c r="L138" s="86"/>
      <c r="M138" s="94"/>
      <c r="N138" s="87" t="e">
        <f>(N49-N93)*100</f>
        <v>#N/A</v>
      </c>
    </row>
    <row r="139" spans="5:37">
      <c r="E139" s="87"/>
      <c r="G139" s="87"/>
      <c r="I139" s="87"/>
      <c r="K139" s="87"/>
      <c r="N139" s="87"/>
    </row>
  </sheetData>
  <mergeCells count="17">
    <mergeCell ref="AE7:AE8"/>
    <mergeCell ref="AG7:AG8"/>
    <mergeCell ref="AI7:AI8"/>
    <mergeCell ref="C109:L109"/>
    <mergeCell ref="AC7:AC8"/>
    <mergeCell ref="N7:O7"/>
    <mergeCell ref="S7:S8"/>
    <mergeCell ref="U7:U8"/>
    <mergeCell ref="W7:W8"/>
    <mergeCell ref="Y7:Y8"/>
    <mergeCell ref="AA7:AA8"/>
    <mergeCell ref="C107:O108"/>
    <mergeCell ref="K6:M6"/>
    <mergeCell ref="E7:E8"/>
    <mergeCell ref="G7:G8"/>
    <mergeCell ref="I7:I8"/>
    <mergeCell ref="K7:L7"/>
  </mergeCells>
  <pageMargins left="0.92" right="0.23622047244094491" top="0.15748031496062992" bottom="0.15748031496062992" header="0" footer="0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T103"/>
  <sheetViews>
    <sheetView showGridLines="0" tabSelected="1" topLeftCell="A30" zoomScaleNormal="100" workbookViewId="0">
      <selection activeCell="P33" sqref="P33"/>
    </sheetView>
  </sheetViews>
  <sheetFormatPr baseColWidth="10" defaultColWidth="11.44140625" defaultRowHeight="13.8"/>
  <cols>
    <col min="1" max="1" width="6.44140625" style="131" customWidth="1"/>
    <col min="2" max="2" width="2.44140625" style="132" customWidth="1"/>
    <col min="3" max="3" width="45.5546875" style="132" customWidth="1"/>
    <col min="4" max="4" width="1" style="132" customWidth="1"/>
    <col min="5" max="5" width="11.5546875" style="135" customWidth="1"/>
    <col min="6" max="6" width="1" style="132" customWidth="1"/>
    <col min="7" max="7" width="11.5546875" style="135" customWidth="1"/>
    <col min="8" max="8" width="1" style="132" customWidth="1"/>
    <col min="9" max="9" width="11.5546875" style="135" customWidth="1"/>
    <col min="10" max="10" width="1" style="132" customWidth="1"/>
    <col min="11" max="11" width="11.5546875" style="135" customWidth="1"/>
    <col min="12" max="12" width="1" style="132" customWidth="1"/>
    <col min="13" max="13" width="9.88671875" style="135" customWidth="1"/>
    <col min="14" max="14" width="8.44140625" style="131" customWidth="1"/>
    <col min="15" max="15" width="1" style="132" customWidth="1"/>
    <col min="16" max="16" width="9.88671875" style="135" customWidth="1"/>
    <col min="17" max="17" width="7.5546875" style="131" customWidth="1"/>
    <col min="18" max="18" width="1" style="131" customWidth="1"/>
    <col min="19" max="19" width="9.88671875" style="135" customWidth="1"/>
    <col min="20" max="20" width="7.5546875" style="131" customWidth="1"/>
    <col min="21" max="16384" width="11.44140625" style="131"/>
  </cols>
  <sheetData>
    <row r="1" spans="1:20">
      <c r="E1" s="133"/>
      <c r="G1" s="134"/>
      <c r="I1" s="134"/>
      <c r="K1" s="134"/>
    </row>
    <row r="2" spans="1:20">
      <c r="E2" s="1"/>
      <c r="G2" s="1"/>
      <c r="I2" s="1"/>
      <c r="K2" s="1"/>
    </row>
    <row r="3" spans="1:20" ht="57" customHeight="1">
      <c r="C3" s="136"/>
      <c r="E3" s="137"/>
      <c r="F3" s="135"/>
      <c r="G3" s="137"/>
      <c r="H3" s="135"/>
      <c r="I3" s="137"/>
      <c r="J3" s="135"/>
      <c r="L3" s="135"/>
      <c r="P3" s="138"/>
      <c r="S3" s="138"/>
    </row>
    <row r="4" spans="1:20" ht="8.4" customHeight="1">
      <c r="F4" s="135"/>
      <c r="H4" s="135"/>
      <c r="J4" s="135"/>
      <c r="L4" s="135"/>
      <c r="P4" s="139"/>
      <c r="S4" s="139"/>
    </row>
    <row r="5" spans="1:20" ht="23.4">
      <c r="C5" s="140" t="s">
        <v>36</v>
      </c>
      <c r="D5" s="141" t="s">
        <v>3</v>
      </c>
      <c r="E5" s="142"/>
      <c r="F5" s="135"/>
      <c r="G5" s="142"/>
      <c r="H5" s="135"/>
      <c r="I5" s="142"/>
      <c r="J5" s="135"/>
      <c r="L5" s="135"/>
      <c r="O5" s="141"/>
      <c r="P5" s="143"/>
      <c r="S5" s="143"/>
    </row>
    <row r="6" spans="1:20">
      <c r="C6" s="144" t="s">
        <v>37</v>
      </c>
      <c r="D6" s="141"/>
      <c r="E6" s="143"/>
      <c r="F6" s="141"/>
      <c r="G6" s="143"/>
      <c r="H6" s="141"/>
      <c r="I6" s="143"/>
      <c r="J6" s="141"/>
      <c r="K6" s="143"/>
      <c r="L6" s="141"/>
      <c r="M6" s="143"/>
      <c r="O6" s="141"/>
      <c r="P6" s="143"/>
      <c r="S6" s="143"/>
    </row>
    <row r="7" spans="1:20" ht="15" customHeight="1">
      <c r="C7" s="144"/>
      <c r="D7" s="141"/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S7" s="422" t="s">
        <v>264</v>
      </c>
      <c r="T7" s="422"/>
    </row>
    <row r="8" spans="1:20" ht="15" customHeight="1">
      <c r="C8" s="136"/>
      <c r="D8" s="141"/>
      <c r="E8" s="425"/>
      <c r="F8" s="141"/>
      <c r="G8" s="425"/>
      <c r="H8" s="141"/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S8" s="145" t="s">
        <v>8</v>
      </c>
      <c r="T8" s="147" t="s">
        <v>4</v>
      </c>
    </row>
    <row r="9" spans="1:20" ht="6" customHeight="1">
      <c r="D9" s="149"/>
      <c r="E9" s="132"/>
      <c r="F9" s="149"/>
      <c r="G9" s="132"/>
      <c r="H9" s="149"/>
      <c r="I9" s="132"/>
      <c r="J9" s="149"/>
      <c r="K9" s="132"/>
      <c r="L9" s="149"/>
      <c r="M9" s="132"/>
      <c r="N9" s="132"/>
      <c r="O9" s="149"/>
      <c r="P9" s="132"/>
      <c r="Q9" s="132"/>
      <c r="S9" s="132"/>
      <c r="T9" s="132"/>
    </row>
    <row r="10" spans="1:20">
      <c r="C10" s="150" t="s">
        <v>295</v>
      </c>
      <c r="D10" s="149"/>
      <c r="E10" s="150"/>
      <c r="F10" s="149"/>
      <c r="G10" s="150"/>
      <c r="H10" s="149"/>
      <c r="I10" s="150"/>
      <c r="J10" s="149"/>
      <c r="K10" s="150"/>
      <c r="L10" s="149"/>
      <c r="M10" s="150"/>
      <c r="N10" s="150"/>
      <c r="O10" s="149"/>
      <c r="P10" s="150"/>
      <c r="Q10" s="150"/>
      <c r="S10" s="150"/>
      <c r="T10" s="150"/>
    </row>
    <row r="11" spans="1:20" ht="6" customHeight="1">
      <c r="D11" s="149"/>
      <c r="E11" s="132"/>
      <c r="F11" s="149"/>
      <c r="G11" s="132"/>
      <c r="H11" s="149"/>
      <c r="I11" s="132"/>
      <c r="J11" s="149"/>
      <c r="K11" s="132"/>
      <c r="L11" s="149"/>
      <c r="M11" s="132"/>
      <c r="N11" s="132"/>
      <c r="O11" s="149"/>
      <c r="P11" s="132"/>
      <c r="Q11" s="132"/>
      <c r="S11" s="132"/>
      <c r="T11" s="132"/>
    </row>
    <row r="12" spans="1:20" s="151" customFormat="1">
      <c r="B12" s="152"/>
      <c r="C12" s="153" t="s">
        <v>200</v>
      </c>
      <c r="D12" s="152" t="s">
        <v>3</v>
      </c>
      <c r="E12" s="154">
        <v>540653.68000000005</v>
      </c>
      <c r="F12" s="152"/>
      <c r="G12" s="155">
        <v>274107.58</v>
      </c>
      <c r="H12" s="152"/>
      <c r="I12" s="155">
        <v>1215301.97</v>
      </c>
      <c r="J12" s="152"/>
      <c r="K12" s="155">
        <v>613977</v>
      </c>
      <c r="L12" s="152"/>
      <c r="M12" s="155">
        <v>-73323.319999999949</v>
      </c>
      <c r="N12" s="156">
        <v>-0.11942356146891486</v>
      </c>
      <c r="O12" s="152"/>
      <c r="P12" s="155"/>
      <c r="Q12" s="156"/>
      <c r="S12" s="155"/>
      <c r="T12" s="156"/>
    </row>
    <row r="13" spans="1:20" s="151" customFormat="1" ht="13.5" customHeight="1">
      <c r="B13" s="152"/>
      <c r="C13" s="153" t="s">
        <v>271</v>
      </c>
      <c r="D13" s="152" t="s">
        <v>3</v>
      </c>
      <c r="E13" s="154">
        <v>733246.62</v>
      </c>
      <c r="F13" s="152"/>
      <c r="G13" s="155">
        <v>380054.33</v>
      </c>
      <c r="H13" s="152"/>
      <c r="I13" s="155">
        <v>1552241.36</v>
      </c>
      <c r="J13" s="152"/>
      <c r="K13" s="155">
        <v>788911</v>
      </c>
      <c r="L13" s="152"/>
      <c r="M13" s="155">
        <v>-55664.380000000005</v>
      </c>
      <c r="N13" s="156">
        <v>-7.0558504064463512E-2</v>
      </c>
      <c r="O13" s="152"/>
      <c r="P13" s="155"/>
      <c r="Q13" s="156"/>
      <c r="S13" s="155"/>
      <c r="T13" s="156"/>
    </row>
    <row r="14" spans="1:20" s="151" customFormat="1" ht="13.5" hidden="1" customHeight="1">
      <c r="B14" s="152"/>
      <c r="C14" s="406" t="s">
        <v>272</v>
      </c>
      <c r="D14" s="407"/>
      <c r="E14" s="408">
        <v>757387.63</v>
      </c>
      <c r="F14" s="407"/>
      <c r="G14" s="408">
        <v>387504.92</v>
      </c>
      <c r="H14" s="407"/>
      <c r="I14" s="408">
        <v>1595964.68</v>
      </c>
      <c r="J14" s="407"/>
      <c r="K14" s="408">
        <v>801037.3</v>
      </c>
      <c r="L14" s="407"/>
      <c r="M14" s="408">
        <v>-43649.670000000042</v>
      </c>
      <c r="N14" s="409">
        <v>-5.4491432546274754E-2</v>
      </c>
      <c r="O14" s="407"/>
      <c r="P14" s="408"/>
      <c r="Q14" s="409"/>
      <c r="R14" s="407"/>
      <c r="S14" s="408"/>
      <c r="T14" s="409"/>
    </row>
    <row r="15" spans="1:20" s="151" customFormat="1">
      <c r="A15" s="158"/>
      <c r="B15" s="152"/>
      <c r="C15" s="153" t="s">
        <v>261</v>
      </c>
      <c r="D15" s="152" t="s">
        <v>3</v>
      </c>
      <c r="E15" s="154">
        <v>361726.29</v>
      </c>
      <c r="F15" s="152"/>
      <c r="G15" s="155">
        <v>197189.42</v>
      </c>
      <c r="H15" s="152"/>
      <c r="I15" s="155">
        <v>819285.85</v>
      </c>
      <c r="J15" s="152"/>
      <c r="K15" s="155">
        <v>429022</v>
      </c>
      <c r="L15" s="152"/>
      <c r="M15" s="155">
        <v>-67295.710000000021</v>
      </c>
      <c r="N15" s="156">
        <v>-0.1568584128552849</v>
      </c>
      <c r="O15" s="152"/>
      <c r="P15" s="155"/>
      <c r="Q15" s="156"/>
      <c r="S15" s="155"/>
      <c r="T15" s="156"/>
    </row>
    <row r="16" spans="1:20" s="151" customFormat="1" ht="12.75" hidden="1" customHeight="1">
      <c r="A16" s="158"/>
      <c r="B16" s="152"/>
      <c r="C16" s="406" t="s">
        <v>262</v>
      </c>
      <c r="D16" s="407"/>
      <c r="E16" s="408">
        <v>385867.3</v>
      </c>
      <c r="F16" s="407"/>
      <c r="G16" s="408">
        <v>204640.02</v>
      </c>
      <c r="H16" s="407"/>
      <c r="I16" s="408">
        <v>863009.17</v>
      </c>
      <c r="J16" s="407"/>
      <c r="K16" s="408">
        <v>441148.3</v>
      </c>
      <c r="L16" s="407"/>
      <c r="M16" s="408">
        <v>-55281</v>
      </c>
      <c r="N16" s="409">
        <v>-0.12531160156346521</v>
      </c>
      <c r="O16" s="407"/>
      <c r="P16" s="408"/>
      <c r="Q16" s="409"/>
      <c r="R16" s="407"/>
      <c r="S16" s="408"/>
      <c r="T16" s="409"/>
    </row>
    <row r="17" spans="1:20" s="151" customFormat="1">
      <c r="A17" s="159"/>
      <c r="B17" s="152"/>
      <c r="C17" s="153" t="s">
        <v>38</v>
      </c>
      <c r="D17" s="152" t="s">
        <v>3</v>
      </c>
      <c r="E17" s="154">
        <v>232486.68</v>
      </c>
      <c r="F17" s="152"/>
      <c r="G17" s="155">
        <v>134856.6</v>
      </c>
      <c r="H17" s="152"/>
      <c r="I17" s="155">
        <v>388724.44</v>
      </c>
      <c r="J17" s="152"/>
      <c r="K17" s="155">
        <v>208076</v>
      </c>
      <c r="L17" s="152"/>
      <c r="M17" s="155">
        <v>24410.679999999993</v>
      </c>
      <c r="N17" s="156">
        <v>0.11731617293681151</v>
      </c>
      <c r="O17" s="152"/>
      <c r="P17" s="155"/>
      <c r="Q17" s="156"/>
      <c r="S17" s="155"/>
      <c r="T17" s="156"/>
    </row>
    <row r="18" spans="1:20" s="151" customFormat="1">
      <c r="A18" s="159"/>
      <c r="B18" s="152"/>
      <c r="C18" s="153" t="s">
        <v>273</v>
      </c>
      <c r="D18" s="152" t="s">
        <v>3</v>
      </c>
      <c r="E18" s="154">
        <v>177623.01</v>
      </c>
      <c r="F18" s="160"/>
      <c r="G18" s="155">
        <v>90901.81</v>
      </c>
      <c r="H18" s="160"/>
      <c r="I18" s="155">
        <v>326260.47999999998</v>
      </c>
      <c r="J18" s="160"/>
      <c r="K18" s="155">
        <v>174132</v>
      </c>
      <c r="L18" s="152"/>
      <c r="M18" s="155">
        <v>3491.0100000000093</v>
      </c>
      <c r="N18" s="156">
        <v>2.0048066983667567E-2</v>
      </c>
      <c r="O18" s="152"/>
      <c r="P18" s="155"/>
      <c r="Q18" s="156"/>
      <c r="S18" s="155"/>
      <c r="T18" s="156"/>
    </row>
    <row r="19" spans="1:20" s="151" customFormat="1" hidden="1">
      <c r="A19" s="159"/>
      <c r="B19" s="152"/>
      <c r="C19" s="153" t="s">
        <v>274</v>
      </c>
      <c r="D19" s="152" t="s">
        <v>3</v>
      </c>
      <c r="E19" s="154">
        <v>177623.01</v>
      </c>
      <c r="F19" s="160"/>
      <c r="G19" s="155">
        <v>90901.81</v>
      </c>
      <c r="H19" s="160"/>
      <c r="I19" s="155">
        <v>326260.47999999998</v>
      </c>
      <c r="J19" s="160"/>
      <c r="K19" s="155">
        <v>174132</v>
      </c>
      <c r="L19" s="152"/>
      <c r="M19" s="155">
        <v>3491.0100000000093</v>
      </c>
      <c r="N19" s="156">
        <v>2.0048066983667567E-2</v>
      </c>
      <c r="O19" s="152"/>
      <c r="P19" s="155"/>
      <c r="Q19" s="156"/>
      <c r="S19" s="155"/>
      <c r="T19" s="156"/>
    </row>
    <row r="20" spans="1:20" ht="6" customHeight="1">
      <c r="D20" s="149"/>
      <c r="E20" s="132"/>
      <c r="F20" s="149"/>
      <c r="G20" s="132"/>
      <c r="H20" s="149"/>
      <c r="I20" s="132"/>
      <c r="J20" s="149"/>
      <c r="K20" s="132"/>
      <c r="L20" s="149"/>
      <c r="M20" s="132"/>
      <c r="N20" s="132"/>
      <c r="O20" s="149"/>
      <c r="P20" s="132"/>
      <c r="Q20" s="132"/>
      <c r="S20" s="132"/>
      <c r="T20" s="132"/>
    </row>
    <row r="21" spans="1:20">
      <c r="C21" s="150" t="s">
        <v>39</v>
      </c>
      <c r="D21" s="149" t="s">
        <v>3</v>
      </c>
      <c r="E21" s="150"/>
      <c r="F21" s="149"/>
      <c r="G21" s="150"/>
      <c r="H21" s="149"/>
      <c r="I21" s="150"/>
      <c r="J21" s="149"/>
      <c r="K21" s="150"/>
      <c r="L21" s="149"/>
      <c r="M21" s="150"/>
      <c r="N21" s="150"/>
      <c r="O21" s="149"/>
      <c r="P21" s="150"/>
      <c r="Q21" s="150"/>
      <c r="S21" s="150"/>
      <c r="T21" s="150"/>
    </row>
    <row r="22" spans="1:20" ht="6" customHeight="1">
      <c r="D22" s="149"/>
      <c r="E22" s="132"/>
      <c r="F22" s="149"/>
      <c r="G22" s="132"/>
      <c r="H22" s="149"/>
      <c r="I22" s="132"/>
      <c r="J22" s="149"/>
      <c r="K22" s="132"/>
      <c r="L22" s="149"/>
      <c r="M22" s="132"/>
      <c r="N22" s="132"/>
      <c r="O22" s="149"/>
      <c r="P22" s="132"/>
      <c r="Q22" s="132"/>
      <c r="S22" s="132"/>
      <c r="T22" s="132"/>
    </row>
    <row r="23" spans="1:20" s="151" customFormat="1">
      <c r="A23" s="161"/>
      <c r="B23" s="152"/>
      <c r="C23" s="153" t="s">
        <v>275</v>
      </c>
      <c r="D23" s="152" t="s">
        <v>3</v>
      </c>
      <c r="E23" s="154">
        <v>64539953</v>
      </c>
      <c r="F23" s="152"/>
      <c r="G23" s="155">
        <v>63019624</v>
      </c>
      <c r="H23" s="152"/>
      <c r="I23" s="155">
        <v>62203765</v>
      </c>
      <c r="J23" s="152"/>
      <c r="K23" s="155">
        <v>60911165</v>
      </c>
      <c r="L23" s="152"/>
      <c r="M23" s="155">
        <v>3628788</v>
      </c>
      <c r="N23" s="156">
        <v>5.9575087752795408E-2</v>
      </c>
      <c r="O23" s="152"/>
      <c r="P23" s="155">
        <v>2336188</v>
      </c>
      <c r="Q23" s="156">
        <v>3.7557019257596469E-2</v>
      </c>
      <c r="S23" s="155">
        <v>1520329</v>
      </c>
      <c r="T23" s="156">
        <v>2.4124691699207945E-2</v>
      </c>
    </row>
    <row r="24" spans="1:20" s="151" customFormat="1">
      <c r="A24" s="152"/>
      <c r="B24" s="152"/>
      <c r="C24" s="153" t="s">
        <v>40</v>
      </c>
      <c r="D24" s="152" t="s">
        <v>3</v>
      </c>
      <c r="E24" s="154">
        <v>4571043</v>
      </c>
      <c r="F24" s="152"/>
      <c r="G24" s="155">
        <v>4490032</v>
      </c>
      <c r="H24" s="152"/>
      <c r="I24" s="155">
        <v>4367300</v>
      </c>
      <c r="J24" s="152"/>
      <c r="K24" s="155">
        <v>4222976</v>
      </c>
      <c r="L24" s="152"/>
      <c r="M24" s="155">
        <v>348067</v>
      </c>
      <c r="N24" s="156">
        <v>8.2422206519762398E-2</v>
      </c>
      <c r="O24" s="152"/>
      <c r="P24" s="155">
        <v>203743</v>
      </c>
      <c r="Q24" s="156">
        <v>4.6651935978751169E-2</v>
      </c>
      <c r="S24" s="155">
        <v>81011</v>
      </c>
      <c r="T24" s="156">
        <v>1.8042410388166452E-2</v>
      </c>
    </row>
    <row r="25" spans="1:20" s="151" customFormat="1">
      <c r="B25" s="152"/>
      <c r="C25" s="153" t="s">
        <v>193</v>
      </c>
      <c r="D25" s="152" t="s">
        <v>3</v>
      </c>
      <c r="E25" s="154">
        <v>48289350</v>
      </c>
      <c r="F25" s="152"/>
      <c r="G25" s="155">
        <v>46953070</v>
      </c>
      <c r="H25" s="152"/>
      <c r="I25" s="155">
        <v>47169932</v>
      </c>
      <c r="J25" s="152"/>
      <c r="K25" s="155">
        <v>44884952</v>
      </c>
      <c r="L25" s="152"/>
      <c r="M25" s="155">
        <v>3404398</v>
      </c>
      <c r="N25" s="156">
        <v>7.584720152981328E-2</v>
      </c>
      <c r="O25" s="152"/>
      <c r="P25" s="155">
        <v>1119418</v>
      </c>
      <c r="Q25" s="156">
        <v>2.3731600885072313E-2</v>
      </c>
      <c r="S25" s="155">
        <v>1336280</v>
      </c>
      <c r="T25" s="156">
        <v>2.8459906881488362E-2</v>
      </c>
    </row>
    <row r="26" spans="1:20" s="151" customFormat="1">
      <c r="B26" s="152"/>
      <c r="C26" s="153" t="s">
        <v>194</v>
      </c>
      <c r="D26" s="152"/>
      <c r="E26" s="154">
        <v>12137465.08</v>
      </c>
      <c r="F26" s="152"/>
      <c r="G26" s="155">
        <v>11443713.01</v>
      </c>
      <c r="H26" s="152"/>
      <c r="I26" s="155">
        <v>10782287.43</v>
      </c>
      <c r="J26" s="152"/>
      <c r="K26" s="155">
        <v>9774938.4399999995</v>
      </c>
      <c r="L26" s="152"/>
      <c r="M26" s="155">
        <v>2362526.6400000006</v>
      </c>
      <c r="N26" s="156">
        <v>0.24169222696404025</v>
      </c>
      <c r="O26" s="152"/>
      <c r="P26" s="155">
        <v>1355177.6500000004</v>
      </c>
      <c r="Q26" s="156">
        <v>0.12568554296089651</v>
      </c>
      <c r="S26" s="155">
        <v>693752.0700000003</v>
      </c>
      <c r="T26" s="156">
        <v>6.0622987433691433E-2</v>
      </c>
    </row>
    <row r="27" spans="1:20" s="151" customFormat="1">
      <c r="A27" s="152"/>
      <c r="B27" s="152"/>
      <c r="C27" s="153" t="s">
        <v>276</v>
      </c>
      <c r="D27" s="152"/>
      <c r="E27" s="154">
        <v>40475129.240000002</v>
      </c>
      <c r="F27" s="152"/>
      <c r="G27" s="155">
        <v>38856080.649999999</v>
      </c>
      <c r="H27" s="152"/>
      <c r="I27" s="155">
        <v>38584345.280000001</v>
      </c>
      <c r="J27" s="152"/>
      <c r="K27" s="155">
        <v>37625916.630000003</v>
      </c>
      <c r="L27" s="152"/>
      <c r="M27" s="155">
        <v>2849212.6099999994</v>
      </c>
      <c r="N27" s="156">
        <v>7.5724736171032037E-2</v>
      </c>
      <c r="O27" s="152"/>
      <c r="P27" s="155">
        <v>1890783.9600000009</v>
      </c>
      <c r="Q27" s="156">
        <v>4.9003914574133667E-2</v>
      </c>
      <c r="S27" s="155">
        <v>1619048.5900000036</v>
      </c>
      <c r="T27" s="156">
        <v>4.1667830695116814E-2</v>
      </c>
    </row>
    <row r="28" spans="1:20" ht="6" customHeight="1">
      <c r="D28" s="149"/>
      <c r="E28" s="132"/>
      <c r="F28" s="149"/>
      <c r="G28" s="132"/>
      <c r="H28" s="149"/>
      <c r="I28" s="132"/>
      <c r="J28" s="149"/>
      <c r="K28" s="132"/>
      <c r="L28" s="149"/>
      <c r="M28" s="132"/>
      <c r="N28" s="132"/>
      <c r="O28" s="149"/>
      <c r="P28" s="132"/>
      <c r="Q28" s="132"/>
      <c r="S28" s="132"/>
      <c r="T28" s="132"/>
    </row>
    <row r="29" spans="1:20">
      <c r="C29" s="150" t="s">
        <v>41</v>
      </c>
      <c r="D29" s="149" t="s">
        <v>3</v>
      </c>
      <c r="E29" s="150"/>
      <c r="F29" s="149"/>
      <c r="G29" s="150"/>
      <c r="H29" s="149"/>
      <c r="I29" s="150"/>
      <c r="J29" s="149"/>
      <c r="K29" s="150"/>
      <c r="L29" s="149"/>
      <c r="M29" s="150"/>
      <c r="N29" s="150"/>
      <c r="O29" s="149"/>
      <c r="P29" s="150"/>
      <c r="Q29" s="150"/>
      <c r="S29" s="150"/>
      <c r="T29" s="150"/>
    </row>
    <row r="30" spans="1:20" ht="6" customHeight="1">
      <c r="D30" s="149" t="s">
        <v>3</v>
      </c>
      <c r="E30" s="132"/>
      <c r="F30" s="149"/>
      <c r="G30" s="132"/>
      <c r="H30" s="149"/>
      <c r="I30" s="132"/>
      <c r="J30" s="149"/>
      <c r="K30" s="132"/>
      <c r="L30" s="149"/>
      <c r="M30" s="132"/>
      <c r="N30" s="132"/>
      <c r="O30" s="149"/>
      <c r="P30" s="132"/>
      <c r="Q30" s="132"/>
      <c r="S30" s="132"/>
      <c r="T30" s="132"/>
    </row>
    <row r="31" spans="1:20" s="151" customFormat="1">
      <c r="A31" s="152"/>
      <c r="B31" s="152"/>
      <c r="C31" s="153" t="s">
        <v>277</v>
      </c>
      <c r="D31" s="152"/>
      <c r="E31" s="154">
        <v>41237569.280000001</v>
      </c>
      <c r="F31" s="152"/>
      <c r="G31" s="155">
        <v>39615079.509999998</v>
      </c>
      <c r="H31" s="152"/>
      <c r="I31" s="155">
        <v>39370729.020000003</v>
      </c>
      <c r="J31" s="152"/>
      <c r="K31" s="155">
        <v>38403047.289999999</v>
      </c>
      <c r="L31" s="152"/>
      <c r="M31" s="155">
        <v>2834521.9900000021</v>
      </c>
      <c r="N31" s="156">
        <v>7.380981953320398E-2</v>
      </c>
      <c r="O31" s="152"/>
      <c r="P31" s="155">
        <v>1866840.2599999979</v>
      </c>
      <c r="Q31" s="156">
        <v>4.7416959412960313E-2</v>
      </c>
      <c r="S31" s="155">
        <v>1622489.7700000033</v>
      </c>
      <c r="T31" s="156">
        <v>4.0956367879823041E-2</v>
      </c>
    </row>
    <row r="32" spans="1:20" s="151" customFormat="1">
      <c r="A32" s="152"/>
      <c r="B32" s="152"/>
      <c r="C32" s="153" t="s">
        <v>211</v>
      </c>
      <c r="D32" s="152"/>
      <c r="E32" s="154">
        <v>1834609.28</v>
      </c>
      <c r="F32" s="152"/>
      <c r="G32" s="155">
        <v>1754538.4</v>
      </c>
      <c r="H32" s="152"/>
      <c r="I32" s="155">
        <v>1706403.61</v>
      </c>
      <c r="J32" s="152"/>
      <c r="K32" s="155">
        <v>1550790</v>
      </c>
      <c r="L32" s="152"/>
      <c r="M32" s="155">
        <v>283819.28000000003</v>
      </c>
      <c r="N32" s="156">
        <v>0.18301593381437842</v>
      </c>
      <c r="O32" s="152"/>
      <c r="P32" s="155">
        <v>128205.66999999993</v>
      </c>
      <c r="Q32" s="156">
        <v>7.513209023274392E-2</v>
      </c>
      <c r="S32" s="155">
        <v>80070.880000000121</v>
      </c>
      <c r="T32" s="156">
        <v>4.5636436341319309E-2</v>
      </c>
    </row>
    <row r="33" spans="1:20" s="151" customFormat="1">
      <c r="B33" s="152"/>
      <c r="C33" s="153" t="s">
        <v>42</v>
      </c>
      <c r="D33" s="152"/>
      <c r="E33" s="154">
        <v>762440.04</v>
      </c>
      <c r="F33" s="152"/>
      <c r="G33" s="155">
        <v>758998.86</v>
      </c>
      <c r="H33" s="152"/>
      <c r="I33" s="155">
        <v>786383.74</v>
      </c>
      <c r="J33" s="152"/>
      <c r="K33" s="155">
        <v>777130.66</v>
      </c>
      <c r="L33" s="152"/>
      <c r="M33" s="155">
        <v>-14690.619999999995</v>
      </c>
      <c r="N33" s="156">
        <v>-1.8903668013818931E-2</v>
      </c>
      <c r="O33" s="152"/>
      <c r="P33" s="155">
        <v>-23943.699999999953</v>
      </c>
      <c r="Q33" s="156">
        <v>-3.044785742899514E-2</v>
      </c>
      <c r="S33" s="155">
        <v>3441.1800000000512</v>
      </c>
      <c r="T33" s="156">
        <v>4.5338408018162912E-3</v>
      </c>
    </row>
    <row r="34" spans="1:20" s="151" customFormat="1">
      <c r="B34" s="152"/>
      <c r="C34" s="153" t="s">
        <v>212</v>
      </c>
      <c r="D34" s="152"/>
      <c r="E34" s="154">
        <v>4760.78</v>
      </c>
      <c r="F34" s="152"/>
      <c r="G34" s="155">
        <v>5153.97</v>
      </c>
      <c r="H34" s="152"/>
      <c r="I34" s="155">
        <v>4667.8900000000003</v>
      </c>
      <c r="J34" s="152"/>
      <c r="K34" s="155">
        <v>5094.28</v>
      </c>
      <c r="L34" s="152"/>
      <c r="M34" s="155">
        <v>-333.5</v>
      </c>
      <c r="N34" s="156">
        <v>-6.5465581004577666E-2</v>
      </c>
      <c r="O34" s="152"/>
      <c r="P34" s="155">
        <v>92.889999999999418</v>
      </c>
      <c r="Q34" s="156">
        <v>1.9899783413919181E-2</v>
      </c>
      <c r="S34" s="155">
        <v>-393.19000000000051</v>
      </c>
      <c r="T34" s="156">
        <v>-7.6288763807317528E-2</v>
      </c>
    </row>
    <row r="35" spans="1:20" s="151" customFormat="1">
      <c r="B35" s="152"/>
      <c r="C35" s="153" t="s">
        <v>43</v>
      </c>
      <c r="D35" s="152"/>
      <c r="E35" s="162">
        <v>1.78E-2</v>
      </c>
      <c r="F35" s="163"/>
      <c r="G35" s="164">
        <v>1.8499999999999999E-2</v>
      </c>
      <c r="H35" s="163"/>
      <c r="I35" s="164">
        <v>1.9300000000000001E-2</v>
      </c>
      <c r="J35" s="163"/>
      <c r="K35" s="164">
        <v>1.9599999999999999E-2</v>
      </c>
      <c r="L35" s="152"/>
      <c r="M35" s="165">
        <v>-0.17999999999999994</v>
      </c>
      <c r="N35" s="166"/>
      <c r="O35" s="152"/>
      <c r="P35" s="165">
        <v>-0.15000000000000013</v>
      </c>
      <c r="Q35" s="166"/>
      <c r="S35" s="165">
        <v>-6.9999999999999923E-2</v>
      </c>
      <c r="T35" s="156"/>
    </row>
    <row r="36" spans="1:20" s="151" customFormat="1">
      <c r="B36" s="152"/>
      <c r="C36" s="153" t="s">
        <v>202</v>
      </c>
      <c r="D36" s="152"/>
      <c r="E36" s="162">
        <v>0.75160000000000005</v>
      </c>
      <c r="F36" s="163"/>
      <c r="G36" s="164">
        <v>0.74419999999999997</v>
      </c>
      <c r="H36" s="163"/>
      <c r="I36" s="164">
        <v>0.72119999999999995</v>
      </c>
      <c r="J36" s="163"/>
      <c r="K36" s="164">
        <v>0.68959999999999999</v>
      </c>
      <c r="L36" s="152"/>
      <c r="M36" s="165">
        <v>6.2000000000000055</v>
      </c>
      <c r="N36" s="166"/>
      <c r="O36" s="152"/>
      <c r="P36" s="165">
        <v>3.0400000000000094</v>
      </c>
      <c r="Q36" s="166"/>
      <c r="S36" s="165">
        <v>0.74000000000000732</v>
      </c>
      <c r="T36" s="166"/>
    </row>
    <row r="37" spans="1:20" s="151" customFormat="1">
      <c r="B37" s="152"/>
      <c r="C37" s="153" t="s">
        <v>263</v>
      </c>
      <c r="D37" s="152"/>
      <c r="E37" s="162">
        <v>0.22750000000000001</v>
      </c>
      <c r="F37" s="163"/>
      <c r="G37" s="164">
        <v>0.23760000000000001</v>
      </c>
      <c r="H37" s="163"/>
      <c r="I37" s="164">
        <v>0.25180000000000002</v>
      </c>
      <c r="J37" s="163"/>
      <c r="K37" s="164">
        <v>0.27400000000000002</v>
      </c>
      <c r="L37" s="152"/>
      <c r="M37" s="165">
        <v>-4.6500000000000012</v>
      </c>
      <c r="N37" s="166"/>
      <c r="O37" s="152"/>
      <c r="P37" s="165">
        <v>-2.4300000000000015</v>
      </c>
      <c r="Q37" s="166"/>
      <c r="S37" s="165">
        <v>-1.0099999999999998</v>
      </c>
      <c r="T37" s="166"/>
    </row>
    <row r="38" spans="1:20" ht="6" customHeight="1">
      <c r="D38" s="149"/>
      <c r="E38" s="132"/>
      <c r="F38" s="149"/>
      <c r="G38" s="132"/>
      <c r="H38" s="149"/>
      <c r="I38" s="132"/>
      <c r="J38" s="149"/>
      <c r="K38" s="132"/>
      <c r="L38" s="149"/>
      <c r="M38" s="132"/>
      <c r="N38" s="132"/>
      <c r="O38" s="149"/>
      <c r="P38" s="132"/>
      <c r="Q38" s="132"/>
      <c r="S38" s="132"/>
      <c r="T38" s="132"/>
    </row>
    <row r="39" spans="1:20">
      <c r="C39" s="150" t="s">
        <v>44</v>
      </c>
      <c r="D39" s="149" t="s">
        <v>3</v>
      </c>
      <c r="E39" s="150"/>
      <c r="F39" s="149"/>
      <c r="G39" s="150"/>
      <c r="H39" s="149"/>
      <c r="I39" s="150"/>
      <c r="J39" s="149"/>
      <c r="K39" s="150"/>
      <c r="L39" s="149"/>
      <c r="M39" s="150"/>
      <c r="N39" s="150"/>
      <c r="O39" s="149"/>
      <c r="P39" s="150"/>
      <c r="Q39" s="150"/>
      <c r="S39" s="150"/>
      <c r="T39" s="150"/>
    </row>
    <row r="40" spans="1:20" ht="6" customHeight="1">
      <c r="D40" s="149" t="s">
        <v>3</v>
      </c>
      <c r="E40" s="132"/>
      <c r="F40" s="149"/>
      <c r="G40" s="132"/>
      <c r="H40" s="149"/>
      <c r="I40" s="132"/>
      <c r="J40" s="149"/>
      <c r="K40" s="132"/>
      <c r="L40" s="149"/>
      <c r="M40" s="132"/>
      <c r="N40" s="132"/>
      <c r="O40" s="149"/>
      <c r="P40" s="132"/>
      <c r="Q40" s="132"/>
      <c r="S40" s="132"/>
      <c r="T40" s="132"/>
    </row>
    <row r="41" spans="1:20" s="151" customFormat="1">
      <c r="B41" s="152"/>
      <c r="C41" s="153" t="s">
        <v>12</v>
      </c>
      <c r="D41" s="152" t="s">
        <v>3</v>
      </c>
      <c r="E41" s="162">
        <v>0.81496999999999997</v>
      </c>
      <c r="F41" s="152"/>
      <c r="G41" s="164">
        <v>0.80340999999999996</v>
      </c>
      <c r="H41" s="152"/>
      <c r="I41" s="164">
        <v>0.79566999999999999</v>
      </c>
      <c r="J41" s="152"/>
      <c r="K41" s="164">
        <v>0.81506000000000001</v>
      </c>
      <c r="L41" s="152"/>
      <c r="M41" s="165">
        <v>-9.0000000000034497E-3</v>
      </c>
      <c r="N41" s="166"/>
      <c r="O41" s="152"/>
      <c r="P41" s="165">
        <v>1.9299999999999984</v>
      </c>
      <c r="Q41" s="166"/>
      <c r="S41" s="165">
        <v>1.1560000000000015</v>
      </c>
      <c r="T41" s="166"/>
    </row>
    <row r="42" spans="1:20" s="151" customFormat="1">
      <c r="B42" s="152"/>
      <c r="C42" s="153" t="s">
        <v>244</v>
      </c>
      <c r="D42" s="152" t="s">
        <v>3</v>
      </c>
      <c r="E42" s="162">
        <v>2.2635999999999998</v>
      </c>
      <c r="F42" s="152"/>
      <c r="G42" s="164">
        <v>2.1417999999999999</v>
      </c>
      <c r="H42" s="152"/>
      <c r="I42" s="164">
        <v>2.1814</v>
      </c>
      <c r="J42" s="152"/>
      <c r="K42" s="164">
        <v>2.2334800000000001</v>
      </c>
      <c r="L42" s="152"/>
      <c r="M42" s="165">
        <v>3.0119999999999703</v>
      </c>
      <c r="N42" s="166"/>
      <c r="O42" s="152"/>
      <c r="P42" s="165">
        <v>8.2199999999999829</v>
      </c>
      <c r="Q42" s="166"/>
      <c r="S42" s="165">
        <v>12.179999999999991</v>
      </c>
      <c r="T42" s="166"/>
    </row>
    <row r="43" spans="1:20" s="151" customFormat="1">
      <c r="B43" s="152"/>
      <c r="C43" s="153" t="s">
        <v>13</v>
      </c>
      <c r="D43" s="152" t="s">
        <v>3</v>
      </c>
      <c r="E43" s="162">
        <v>1.4966999999999999</v>
      </c>
      <c r="F43" s="152"/>
      <c r="G43" s="164">
        <v>1.5183</v>
      </c>
      <c r="H43" s="152"/>
      <c r="I43" s="164">
        <v>1.5248999999999999</v>
      </c>
      <c r="J43" s="152"/>
      <c r="K43" s="164">
        <v>1.5195000000000001</v>
      </c>
      <c r="L43" s="152"/>
      <c r="M43" s="165">
        <v>-2.2800000000000153</v>
      </c>
      <c r="N43" s="166"/>
      <c r="O43" s="152"/>
      <c r="P43" s="165">
        <v>-2.8200000000000003</v>
      </c>
      <c r="Q43" s="166"/>
      <c r="S43" s="165">
        <v>-2.1600000000000064</v>
      </c>
      <c r="T43" s="166"/>
    </row>
    <row r="44" spans="1:20" s="151" customFormat="1">
      <c r="A44" s="152"/>
      <c r="B44" s="152"/>
      <c r="C44" s="153" t="s">
        <v>240</v>
      </c>
      <c r="D44" s="152" t="s">
        <v>5</v>
      </c>
      <c r="E44" s="154">
        <v>9012297.0500000007</v>
      </c>
      <c r="F44" s="152"/>
      <c r="G44" s="155">
        <v>9318551.1300000008</v>
      </c>
      <c r="H44" s="152"/>
      <c r="I44" s="155">
        <v>9744439.2100000009</v>
      </c>
      <c r="J44" s="152"/>
      <c r="K44" s="155">
        <v>8418445.3900000006</v>
      </c>
      <c r="L44" s="152"/>
      <c r="M44" s="155">
        <v>593851.66000000015</v>
      </c>
      <c r="N44" s="156">
        <v>7.0541725044082071E-2</v>
      </c>
      <c r="O44" s="152"/>
      <c r="P44" s="155">
        <v>-732142.16000000015</v>
      </c>
      <c r="Q44" s="156">
        <v>-7.5134355525421803E-2</v>
      </c>
      <c r="S44" s="155">
        <v>-306254.08000000007</v>
      </c>
      <c r="T44" s="156">
        <v>-3.2864988958857588E-2</v>
      </c>
    </row>
    <row r="45" spans="1:20" ht="6" customHeight="1">
      <c r="D45" s="149"/>
      <c r="E45" s="132"/>
      <c r="F45" s="149"/>
      <c r="G45" s="132"/>
      <c r="H45" s="149"/>
      <c r="I45" s="132"/>
      <c r="J45" s="149"/>
      <c r="K45" s="132"/>
      <c r="L45" s="149"/>
      <c r="M45" s="132"/>
      <c r="N45" s="132"/>
      <c r="O45" s="149"/>
      <c r="P45" s="132"/>
      <c r="Q45" s="132"/>
      <c r="S45" s="132"/>
      <c r="T45" s="132"/>
    </row>
    <row r="46" spans="1:20">
      <c r="C46" s="150" t="s">
        <v>242</v>
      </c>
      <c r="D46" s="149" t="s">
        <v>3</v>
      </c>
      <c r="E46" s="167"/>
      <c r="F46" s="149"/>
      <c r="G46" s="150"/>
      <c r="H46" s="149"/>
      <c r="I46" s="150"/>
      <c r="J46" s="149"/>
      <c r="K46" s="150"/>
      <c r="L46" s="149"/>
      <c r="M46" s="150"/>
      <c r="N46" s="150"/>
      <c r="O46" s="149"/>
      <c r="P46" s="150"/>
      <c r="Q46" s="150"/>
      <c r="S46" s="150"/>
      <c r="T46" s="150"/>
    </row>
    <row r="47" spans="1:20" ht="6" customHeight="1">
      <c r="D47" s="149" t="s">
        <v>3</v>
      </c>
      <c r="E47" s="132"/>
      <c r="F47" s="149"/>
      <c r="G47" s="132"/>
      <c r="H47" s="149"/>
      <c r="I47" s="132"/>
      <c r="J47" s="149"/>
      <c r="K47" s="132"/>
      <c r="L47" s="149"/>
      <c r="M47" s="132"/>
      <c r="N47" s="132"/>
      <c r="O47" s="149"/>
      <c r="P47" s="132"/>
      <c r="Q47" s="132"/>
      <c r="S47" s="132"/>
      <c r="T47" s="132"/>
    </row>
    <row r="48" spans="1:20" s="151" customFormat="1">
      <c r="B48" s="152"/>
      <c r="C48" s="153" t="s">
        <v>192</v>
      </c>
      <c r="D48" s="152" t="s">
        <v>3</v>
      </c>
      <c r="E48" s="162">
        <v>0.1409</v>
      </c>
      <c r="F48" s="163"/>
      <c r="G48" s="164">
        <v>0.14249999999999999</v>
      </c>
      <c r="H48" s="163"/>
      <c r="I48" s="164">
        <v>0.13830000000000001</v>
      </c>
      <c r="J48" s="163"/>
      <c r="K48" s="164">
        <v>0.138409</v>
      </c>
      <c r="L48" s="152"/>
      <c r="M48" s="165">
        <v>0.24909999999999932</v>
      </c>
      <c r="N48" s="166"/>
      <c r="O48" s="152"/>
      <c r="P48" s="165">
        <v>0.25999999999999912</v>
      </c>
      <c r="Q48" s="166"/>
      <c r="S48" s="165">
        <v>-0.15999999999999903</v>
      </c>
      <c r="T48" s="166"/>
    </row>
    <row r="49" spans="1:20" s="151" customFormat="1">
      <c r="A49" s="152"/>
      <c r="B49" s="152"/>
      <c r="C49" s="153" t="s">
        <v>45</v>
      </c>
      <c r="D49" s="152" t="s">
        <v>3</v>
      </c>
      <c r="E49" s="162">
        <v>2.1586999999999999E-2</v>
      </c>
      <c r="F49" s="163"/>
      <c r="G49" s="164">
        <v>2.2373000000000001E-2</v>
      </c>
      <c r="H49" s="163"/>
      <c r="I49" s="164">
        <v>2.2207000000000001E-2</v>
      </c>
      <c r="J49" s="163"/>
      <c r="K49" s="164">
        <v>2.341E-2</v>
      </c>
      <c r="L49" s="152"/>
      <c r="M49" s="165">
        <v>-0.18230000000000018</v>
      </c>
      <c r="N49" s="166"/>
      <c r="O49" s="152"/>
      <c r="P49" s="165">
        <v>-6.2000000000000249E-2</v>
      </c>
      <c r="Q49" s="166"/>
      <c r="S49" s="165">
        <v>-7.8600000000000197E-2</v>
      </c>
      <c r="T49" s="166"/>
    </row>
    <row r="50" spans="1:20" s="151" customFormat="1">
      <c r="B50" s="152"/>
      <c r="C50" s="153" t="s">
        <v>46</v>
      </c>
      <c r="D50" s="152" t="s">
        <v>5</v>
      </c>
      <c r="E50" s="162">
        <v>0.16250000000000001</v>
      </c>
      <c r="F50" s="163"/>
      <c r="G50" s="164">
        <v>0.16489999999999999</v>
      </c>
      <c r="H50" s="163"/>
      <c r="I50" s="164">
        <v>0.1605</v>
      </c>
      <c r="J50" s="163"/>
      <c r="K50" s="164">
        <v>0.16181899999999999</v>
      </c>
      <c r="L50" s="152"/>
      <c r="M50" s="165">
        <v>6.8100000000001493E-2</v>
      </c>
      <c r="N50" s="166"/>
      <c r="O50" s="152"/>
      <c r="P50" s="165">
        <v>0.20000000000000018</v>
      </c>
      <c r="Q50" s="166"/>
      <c r="S50" s="165">
        <v>-0.23999999999999855</v>
      </c>
      <c r="T50" s="166"/>
    </row>
    <row r="51" spans="1:20" s="151" customFormat="1">
      <c r="B51" s="152"/>
      <c r="C51" s="153" t="s">
        <v>201</v>
      </c>
      <c r="D51" s="152"/>
      <c r="E51" s="162">
        <v>6.2018999999999998E-2</v>
      </c>
      <c r="F51" s="163"/>
      <c r="G51" s="164">
        <v>6.1799E-2</v>
      </c>
      <c r="H51" s="163"/>
      <c r="I51" s="164">
        <v>6.1074000000000003E-2</v>
      </c>
      <c r="J51" s="163"/>
      <c r="K51" s="164">
        <v>5.9783000000000003E-2</v>
      </c>
      <c r="L51" s="152"/>
      <c r="M51" s="165">
        <v>0.22359999999999949</v>
      </c>
      <c r="N51" s="166"/>
      <c r="O51" s="152"/>
      <c r="P51" s="165">
        <v>9.4499999999999446E-2</v>
      </c>
      <c r="Q51" s="166"/>
      <c r="S51" s="165">
        <v>2.1999999999999797E-2</v>
      </c>
      <c r="T51" s="165"/>
    </row>
    <row r="52" spans="1:20" ht="6" customHeight="1">
      <c r="D52" s="149"/>
      <c r="E52" s="168"/>
      <c r="F52" s="169"/>
      <c r="G52" s="168"/>
      <c r="H52" s="169"/>
      <c r="I52" s="168"/>
      <c r="J52" s="169"/>
      <c r="K52" s="168"/>
      <c r="L52" s="149"/>
      <c r="M52" s="132"/>
      <c r="N52" s="132"/>
      <c r="O52" s="149"/>
      <c r="P52" s="132"/>
      <c r="Q52" s="132"/>
      <c r="S52" s="132"/>
      <c r="T52" s="132"/>
    </row>
    <row r="53" spans="1:20">
      <c r="C53" s="150" t="s">
        <v>243</v>
      </c>
      <c r="D53" s="149" t="s">
        <v>3</v>
      </c>
      <c r="E53" s="170"/>
      <c r="F53" s="169"/>
      <c r="G53" s="170"/>
      <c r="H53" s="169"/>
      <c r="I53" s="170"/>
      <c r="J53" s="169"/>
      <c r="K53" s="170"/>
      <c r="L53" s="149"/>
      <c r="M53" s="150"/>
      <c r="N53" s="150"/>
      <c r="O53" s="149"/>
      <c r="P53" s="150"/>
      <c r="Q53" s="150"/>
      <c r="S53" s="150"/>
      <c r="T53" s="150"/>
    </row>
    <row r="54" spans="1:20" ht="6" customHeight="1">
      <c r="D54" s="149" t="s">
        <v>3</v>
      </c>
      <c r="E54" s="168"/>
      <c r="F54" s="169"/>
      <c r="G54" s="168"/>
      <c r="H54" s="169"/>
      <c r="I54" s="168"/>
      <c r="J54" s="169"/>
      <c r="K54" s="168"/>
      <c r="L54" s="149"/>
      <c r="M54" s="132"/>
      <c r="N54" s="132"/>
      <c r="O54" s="149"/>
      <c r="P54" s="132"/>
      <c r="Q54" s="132"/>
      <c r="S54" s="132"/>
      <c r="T54" s="132"/>
    </row>
    <row r="55" spans="1:20" s="151" customFormat="1">
      <c r="B55" s="152"/>
      <c r="C55" s="153" t="s">
        <v>192</v>
      </c>
      <c r="D55" s="152" t="s">
        <v>3</v>
      </c>
      <c r="E55" s="162">
        <v>0.1386</v>
      </c>
      <c r="F55" s="163"/>
      <c r="G55" s="164">
        <v>0.14000000000000001</v>
      </c>
      <c r="H55" s="163"/>
      <c r="I55" s="164">
        <v>0.13830000000000001</v>
      </c>
      <c r="J55" s="163"/>
      <c r="K55" s="164">
        <v>0.138179</v>
      </c>
      <c r="L55" s="152"/>
      <c r="M55" s="165">
        <v>4.210000000000047E-2</v>
      </c>
      <c r="N55" s="166"/>
      <c r="O55" s="152"/>
      <c r="P55" s="165">
        <v>2.9999999999999472E-2</v>
      </c>
      <c r="Q55" s="166"/>
      <c r="S55" s="165">
        <v>-0.14000000000000123</v>
      </c>
      <c r="T55" s="166"/>
    </row>
    <row r="56" spans="1:20" s="151" customFormat="1">
      <c r="A56" s="152"/>
      <c r="B56" s="152"/>
      <c r="C56" s="153" t="s">
        <v>45</v>
      </c>
      <c r="D56" s="152" t="s">
        <v>3</v>
      </c>
      <c r="E56" s="162">
        <v>2.1219999999999999E-2</v>
      </c>
      <c r="F56" s="163"/>
      <c r="G56" s="164">
        <v>2.1989999999999999E-2</v>
      </c>
      <c r="H56" s="163"/>
      <c r="I56" s="164">
        <v>2.2207000000000001E-2</v>
      </c>
      <c r="J56" s="163"/>
      <c r="K56" s="164">
        <v>2.3408999999999999E-2</v>
      </c>
      <c r="L56" s="152"/>
      <c r="M56" s="165">
        <v>-0.21889999999999998</v>
      </c>
      <c r="N56" s="166"/>
      <c r="O56" s="152"/>
      <c r="P56" s="165">
        <v>-9.8700000000000176E-2</v>
      </c>
      <c r="Q56" s="166"/>
      <c r="S56" s="165">
        <v>-7.6999999999999985E-2</v>
      </c>
      <c r="T56" s="166"/>
    </row>
    <row r="57" spans="1:20" s="151" customFormat="1">
      <c r="B57" s="152"/>
      <c r="C57" s="153" t="s">
        <v>46</v>
      </c>
      <c r="D57" s="152" t="s">
        <v>5</v>
      </c>
      <c r="E57" s="162">
        <v>0.1598</v>
      </c>
      <c r="F57" s="163"/>
      <c r="G57" s="164">
        <v>0.16200000000000001</v>
      </c>
      <c r="H57" s="163"/>
      <c r="I57" s="164">
        <v>0.1605</v>
      </c>
      <c r="J57" s="163"/>
      <c r="K57" s="164">
        <v>0.16159000000000001</v>
      </c>
      <c r="L57" s="152"/>
      <c r="M57" s="165">
        <v>-0.17900000000000138</v>
      </c>
      <c r="N57" s="166"/>
      <c r="O57" s="152"/>
      <c r="P57" s="165">
        <v>-7.0000000000000617E-2</v>
      </c>
      <c r="Q57" s="166"/>
      <c r="S57" s="165">
        <v>-0.22000000000000075</v>
      </c>
      <c r="T57" s="166"/>
    </row>
    <row r="58" spans="1:20" s="151" customFormat="1" hidden="1">
      <c r="B58" s="152"/>
      <c r="C58" s="153"/>
      <c r="D58" s="152"/>
      <c r="E58" s="162"/>
      <c r="F58" s="163"/>
      <c r="G58" s="164"/>
      <c r="H58" s="163"/>
      <c r="I58" s="164"/>
      <c r="J58" s="163"/>
      <c r="K58" s="164"/>
      <c r="L58" s="152"/>
      <c r="M58" s="165"/>
      <c r="N58" s="166"/>
      <c r="O58" s="152"/>
      <c r="P58" s="165"/>
      <c r="Q58" s="166"/>
      <c r="S58" s="165"/>
      <c r="T58" s="166"/>
    </row>
    <row r="59" spans="1:20" ht="6" customHeight="1">
      <c r="D59" s="149"/>
      <c r="E59" s="132"/>
      <c r="F59" s="149"/>
      <c r="G59" s="132"/>
      <c r="H59" s="149"/>
      <c r="I59" s="132"/>
      <c r="J59" s="149"/>
      <c r="K59" s="132"/>
      <c r="L59" s="149"/>
      <c r="M59" s="132"/>
      <c r="N59" s="132"/>
      <c r="O59" s="149"/>
      <c r="P59" s="132"/>
      <c r="Q59" s="132"/>
      <c r="S59" s="132"/>
      <c r="T59" s="132"/>
    </row>
    <row r="60" spans="1:20">
      <c r="C60" s="150" t="s">
        <v>47</v>
      </c>
      <c r="D60" s="149" t="s">
        <v>3</v>
      </c>
      <c r="E60" s="150"/>
      <c r="F60" s="149"/>
      <c r="G60" s="150"/>
      <c r="H60" s="149"/>
      <c r="I60" s="150"/>
      <c r="J60" s="149"/>
      <c r="K60" s="150"/>
      <c r="L60" s="149"/>
      <c r="M60" s="150"/>
      <c r="N60" s="150"/>
      <c r="O60" s="149"/>
      <c r="P60" s="150"/>
      <c r="Q60" s="150"/>
      <c r="S60" s="150"/>
      <c r="T60" s="150"/>
    </row>
    <row r="61" spans="1:20" ht="6" customHeight="1">
      <c r="D61" s="149"/>
      <c r="E61" s="132"/>
      <c r="F61" s="149"/>
      <c r="G61" s="132"/>
      <c r="H61" s="149"/>
      <c r="I61" s="132"/>
      <c r="J61" s="149"/>
      <c r="K61" s="132"/>
      <c r="L61" s="149"/>
      <c r="M61" s="132"/>
      <c r="N61" s="132"/>
      <c r="O61" s="149"/>
      <c r="P61" s="132"/>
      <c r="Q61" s="132"/>
      <c r="S61" s="132"/>
      <c r="T61" s="132"/>
    </row>
    <row r="62" spans="1:20" s="151" customFormat="1">
      <c r="B62" s="152"/>
      <c r="C62" s="153" t="s">
        <v>0</v>
      </c>
      <c r="D62" s="152" t="s">
        <v>3</v>
      </c>
      <c r="E62" s="162">
        <v>5.6629999999999996E-3</v>
      </c>
      <c r="F62" s="163"/>
      <c r="G62" s="164">
        <v>5.888E-3</v>
      </c>
      <c r="H62" s="163"/>
      <c r="I62" s="164">
        <v>5.3569999999999998E-3</v>
      </c>
      <c r="J62" s="163"/>
      <c r="K62" s="164">
        <v>5.7980000000000002E-3</v>
      </c>
      <c r="L62" s="152"/>
      <c r="M62" s="165">
        <v>-1.3500000000000057E-2</v>
      </c>
      <c r="N62" s="166"/>
      <c r="O62" s="152"/>
      <c r="P62" s="165">
        <v>3.0599999999999985E-2</v>
      </c>
      <c r="Q62" s="166"/>
      <c r="S62" s="165">
        <v>-2.2500000000000037E-2</v>
      </c>
      <c r="T62" s="166"/>
    </row>
    <row r="63" spans="1:20" s="151" customFormat="1">
      <c r="B63" s="152"/>
      <c r="C63" s="153" t="s">
        <v>7</v>
      </c>
      <c r="D63" s="152"/>
      <c r="E63" s="162">
        <v>1.32E-2</v>
      </c>
      <c r="F63" s="163"/>
      <c r="G63" s="164">
        <v>1.37E-2</v>
      </c>
      <c r="H63" s="163"/>
      <c r="I63" s="164">
        <v>1.26E-2</v>
      </c>
      <c r="J63" s="163"/>
      <c r="K63" s="164">
        <v>1.38E-2</v>
      </c>
      <c r="L63" s="152"/>
      <c r="M63" s="165">
        <v>-5.9999999999999984E-2</v>
      </c>
      <c r="N63" s="166"/>
      <c r="O63" s="152"/>
      <c r="P63" s="165">
        <v>5.9999999999999984E-2</v>
      </c>
      <c r="Q63" s="166"/>
      <c r="S63" s="165">
        <v>-5.0000000000000044E-2</v>
      </c>
      <c r="T63" s="166"/>
    </row>
    <row r="64" spans="1:20" s="151" customFormat="1">
      <c r="B64" s="152"/>
      <c r="C64" s="153" t="s">
        <v>1</v>
      </c>
      <c r="D64" s="152" t="s">
        <v>3</v>
      </c>
      <c r="E64" s="162">
        <v>8.0299999999999996E-2</v>
      </c>
      <c r="F64" s="163"/>
      <c r="G64" s="164">
        <v>8.3599999999999994E-2</v>
      </c>
      <c r="H64" s="163"/>
      <c r="I64" s="164">
        <v>7.8E-2</v>
      </c>
      <c r="J64" s="163"/>
      <c r="K64" s="164">
        <v>8.5300000000000001E-2</v>
      </c>
      <c r="L64" s="152"/>
      <c r="M64" s="165">
        <v>-0.50000000000000044</v>
      </c>
      <c r="N64" s="166"/>
      <c r="O64" s="152"/>
      <c r="P64" s="165">
        <v>0.22999999999999965</v>
      </c>
      <c r="Q64" s="166"/>
      <c r="S64" s="165">
        <v>-0.32999999999999974</v>
      </c>
      <c r="T64" s="166"/>
    </row>
    <row r="65" spans="1:20" s="151" customFormat="1">
      <c r="A65" s="171"/>
      <c r="B65" s="152"/>
      <c r="C65" s="153" t="s">
        <v>48</v>
      </c>
      <c r="D65" s="152" t="s">
        <v>3</v>
      </c>
      <c r="E65" s="162">
        <v>0.50670000000000004</v>
      </c>
      <c r="F65" s="163"/>
      <c r="G65" s="164">
        <v>0.48120000000000002</v>
      </c>
      <c r="H65" s="163"/>
      <c r="I65" s="164">
        <v>0.47220000000000001</v>
      </c>
      <c r="J65" s="163"/>
      <c r="K65" s="164">
        <v>0.45619999999999999</v>
      </c>
      <c r="L65" s="152"/>
      <c r="M65" s="165">
        <v>5.0500000000000043</v>
      </c>
      <c r="N65" s="166"/>
      <c r="O65" s="152"/>
      <c r="P65" s="165">
        <v>3.4500000000000028</v>
      </c>
      <c r="Q65" s="166"/>
      <c r="S65" s="165">
        <v>2.5500000000000025</v>
      </c>
      <c r="T65" s="166"/>
    </row>
    <row r="66" spans="1:20" s="151" customFormat="1" hidden="1">
      <c r="A66" s="171"/>
      <c r="B66" s="152"/>
      <c r="C66" s="153" t="s">
        <v>138</v>
      </c>
      <c r="D66" s="152" t="s">
        <v>3</v>
      </c>
      <c r="E66" s="162">
        <v>0.49049999999999999</v>
      </c>
      <c r="F66" s="163"/>
      <c r="G66" s="164">
        <v>0.47189999999999999</v>
      </c>
      <c r="H66" s="163"/>
      <c r="I66" s="164">
        <v>0.45929999999999999</v>
      </c>
      <c r="J66" s="163"/>
      <c r="K66" s="164">
        <v>0.44929999999999998</v>
      </c>
      <c r="L66" s="152"/>
      <c r="M66" s="165">
        <v>4.120000000000001</v>
      </c>
      <c r="N66" s="166"/>
      <c r="O66" s="152"/>
      <c r="P66" s="165">
        <v>3.1200000000000006</v>
      </c>
      <c r="Q66" s="166"/>
      <c r="S66" s="165">
        <v>1.8600000000000005</v>
      </c>
      <c r="T66" s="166"/>
    </row>
    <row r="67" spans="1:20" ht="6" customHeight="1">
      <c r="D67" s="149"/>
      <c r="E67" s="132"/>
      <c r="F67" s="149"/>
      <c r="G67" s="132"/>
      <c r="H67" s="149"/>
      <c r="I67" s="132"/>
      <c r="J67" s="149"/>
      <c r="K67" s="132"/>
      <c r="L67" s="149"/>
      <c r="M67" s="132"/>
      <c r="N67" s="132"/>
      <c r="O67" s="149"/>
      <c r="P67" s="132"/>
      <c r="Q67" s="132"/>
      <c r="S67" s="132"/>
      <c r="T67" s="132"/>
    </row>
    <row r="68" spans="1:20">
      <c r="C68" s="150" t="s">
        <v>49</v>
      </c>
      <c r="D68" s="149" t="s">
        <v>3</v>
      </c>
      <c r="E68" s="150"/>
      <c r="F68" s="149"/>
      <c r="G68" s="150"/>
      <c r="H68" s="149"/>
      <c r="I68" s="150"/>
      <c r="J68" s="149"/>
      <c r="K68" s="150"/>
      <c r="L68" s="149"/>
      <c r="M68" s="150"/>
      <c r="N68" s="150"/>
      <c r="O68" s="149"/>
      <c r="P68" s="150"/>
      <c r="Q68" s="150"/>
      <c r="S68" s="150"/>
      <c r="T68" s="150"/>
    </row>
    <row r="69" spans="1:20" ht="6" customHeight="1">
      <c r="D69" s="149"/>
      <c r="E69" s="132"/>
      <c r="F69" s="149"/>
      <c r="G69" s="132"/>
      <c r="H69" s="149"/>
      <c r="I69" s="132"/>
      <c r="J69" s="149"/>
      <c r="K69" s="132"/>
      <c r="L69" s="149"/>
      <c r="M69" s="132"/>
      <c r="N69" s="132"/>
      <c r="O69" s="149"/>
      <c r="P69" s="132"/>
      <c r="Q69" s="132"/>
      <c r="S69" s="132"/>
      <c r="T69" s="132"/>
    </row>
    <row r="70" spans="1:20" s="151" customFormat="1">
      <c r="B70" s="152"/>
      <c r="C70" s="153" t="s">
        <v>132</v>
      </c>
      <c r="D70" s="152" t="s">
        <v>3</v>
      </c>
      <c r="E70" s="154">
        <v>1782631</v>
      </c>
      <c r="F70" s="152"/>
      <c r="G70" s="155">
        <v>1773435</v>
      </c>
      <c r="H70" s="152"/>
      <c r="I70" s="155">
        <v>1762433</v>
      </c>
      <c r="J70" s="152"/>
      <c r="K70" s="155">
        <v>1736701</v>
      </c>
      <c r="L70" s="152"/>
      <c r="M70" s="155">
        <v>45930</v>
      </c>
      <c r="N70" s="156">
        <v>2.6446694048083197E-2</v>
      </c>
      <c r="O70" s="152"/>
      <c r="P70" s="155">
        <v>20198</v>
      </c>
      <c r="Q70" s="156">
        <v>1.1460293809750555E-2</v>
      </c>
      <c r="S70" s="155">
        <v>9196</v>
      </c>
      <c r="T70" s="156">
        <v>5.1854170014689061E-3</v>
      </c>
    </row>
    <row r="71" spans="1:20" s="151" customFormat="1">
      <c r="B71" s="152"/>
      <c r="C71" s="153" t="s">
        <v>50</v>
      </c>
      <c r="D71" s="152" t="s">
        <v>3</v>
      </c>
      <c r="E71" s="154">
        <v>5129</v>
      </c>
      <c r="F71" s="152"/>
      <c r="G71" s="155">
        <v>5090</v>
      </c>
      <c r="H71" s="152"/>
      <c r="I71" s="155">
        <v>5062</v>
      </c>
      <c r="J71" s="152"/>
      <c r="K71" s="155">
        <v>5168</v>
      </c>
      <c r="L71" s="152"/>
      <c r="M71" s="155">
        <v>-39</v>
      </c>
      <c r="N71" s="156">
        <v>-7.5464396284830038E-3</v>
      </c>
      <c r="O71" s="152"/>
      <c r="P71" s="155">
        <v>67</v>
      </c>
      <c r="Q71" s="156">
        <v>1.3235875148162712E-2</v>
      </c>
      <c r="S71" s="155">
        <v>39</v>
      </c>
      <c r="T71" s="156">
        <v>7.6620825147348803E-3</v>
      </c>
    </row>
    <row r="72" spans="1:20" s="151" customFormat="1">
      <c r="B72" s="152"/>
      <c r="C72" s="153" t="s">
        <v>51</v>
      </c>
      <c r="D72" s="152" t="s">
        <v>5</v>
      </c>
      <c r="E72" s="154">
        <v>952</v>
      </c>
      <c r="F72" s="152"/>
      <c r="G72" s="155">
        <v>948</v>
      </c>
      <c r="H72" s="152"/>
      <c r="I72" s="155">
        <v>976</v>
      </c>
      <c r="J72" s="152"/>
      <c r="K72" s="155">
        <v>991</v>
      </c>
      <c r="L72" s="152"/>
      <c r="M72" s="155">
        <v>-39</v>
      </c>
      <c r="N72" s="156">
        <v>-3.9354187689202846E-2</v>
      </c>
      <c r="O72" s="152"/>
      <c r="P72" s="155">
        <v>-24</v>
      </c>
      <c r="Q72" s="156">
        <v>-2.4590163934426257E-2</v>
      </c>
      <c r="S72" s="155">
        <v>4</v>
      </c>
      <c r="T72" s="156">
        <v>4.2194092827003704E-3</v>
      </c>
    </row>
    <row r="73" spans="1:20" s="172" customFormat="1" ht="14.25" customHeight="1">
      <c r="B73" s="173"/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</row>
    <row r="74" spans="1:20" s="172" customFormat="1" ht="14.25" customHeight="1">
      <c r="B74" s="173"/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</row>
    <row r="75" spans="1:20" s="172" customFormat="1" ht="14.25" customHeight="1">
      <c r="B75" s="173"/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3"/>
      <c r="N75" s="423"/>
      <c r="O75" s="423"/>
      <c r="P75" s="423"/>
      <c r="Q75" s="423"/>
    </row>
    <row r="76" spans="1:20">
      <c r="C76" s="174"/>
      <c r="D76" s="175"/>
      <c r="E76" s="176"/>
      <c r="F76" s="175"/>
      <c r="G76" s="176"/>
      <c r="H76" s="175"/>
      <c r="I76" s="176"/>
      <c r="J76" s="175"/>
      <c r="K76" s="176"/>
      <c r="L76" s="175"/>
      <c r="O76" s="175"/>
      <c r="Q76" s="177"/>
      <c r="T76" s="177" t="s">
        <v>310</v>
      </c>
    </row>
    <row r="77" spans="1:20">
      <c r="A77" s="158"/>
      <c r="C77" s="174"/>
      <c r="D77" s="175"/>
      <c r="E77" s="176"/>
      <c r="F77" s="175"/>
      <c r="G77" s="176"/>
      <c r="H77" s="175"/>
      <c r="I77" s="176"/>
      <c r="J77" s="175"/>
      <c r="K77" s="176"/>
      <c r="L77" s="175"/>
      <c r="O77" s="175"/>
    </row>
    <row r="78" spans="1:20">
      <c r="A78" s="158"/>
      <c r="D78" s="175"/>
      <c r="E78" s="176"/>
      <c r="F78" s="175"/>
      <c r="G78" s="176"/>
      <c r="H78" s="175"/>
      <c r="I78" s="176"/>
      <c r="J78" s="175"/>
      <c r="K78" s="176"/>
      <c r="L78" s="175"/>
      <c r="O78" s="175"/>
    </row>
    <row r="79" spans="1:20">
      <c r="D79" s="175"/>
      <c r="E79" s="176"/>
      <c r="F79" s="175"/>
      <c r="G79" s="176"/>
      <c r="H79" s="175"/>
      <c r="I79" s="176"/>
      <c r="J79" s="175"/>
      <c r="K79" s="176"/>
      <c r="L79" s="175"/>
      <c r="O79" s="175"/>
    </row>
    <row r="80" spans="1:20">
      <c r="C80" s="174"/>
      <c r="D80" s="175"/>
      <c r="E80" s="176"/>
      <c r="F80" s="175"/>
      <c r="G80" s="176"/>
      <c r="H80" s="175"/>
      <c r="I80" s="176"/>
      <c r="J80" s="175"/>
      <c r="K80" s="176"/>
      <c r="L80" s="175"/>
      <c r="O80" s="175"/>
    </row>
    <row r="81" spans="3:15">
      <c r="C81" s="174"/>
      <c r="D81" s="175"/>
      <c r="E81" s="176"/>
      <c r="F81" s="175"/>
      <c r="G81" s="176"/>
      <c r="H81" s="175"/>
      <c r="I81" s="176"/>
      <c r="J81" s="175"/>
      <c r="K81" s="176"/>
      <c r="L81" s="175"/>
      <c r="O81" s="175"/>
    </row>
    <row r="82" spans="3:15">
      <c r="C82" s="174"/>
      <c r="D82" s="175"/>
      <c r="E82" s="178"/>
      <c r="F82" s="175"/>
      <c r="G82" s="176"/>
      <c r="H82" s="175"/>
      <c r="I82" s="176"/>
      <c r="J82" s="175"/>
      <c r="K82" s="178"/>
      <c r="L82" s="175"/>
      <c r="M82" s="178"/>
      <c r="O82" s="175"/>
    </row>
    <row r="83" spans="3:15">
      <c r="D83" s="175"/>
      <c r="E83" s="178"/>
      <c r="F83" s="175"/>
      <c r="G83" s="176"/>
      <c r="H83" s="175"/>
      <c r="I83" s="176"/>
      <c r="J83" s="175"/>
      <c r="K83" s="178"/>
      <c r="L83" s="175"/>
      <c r="M83" s="178"/>
      <c r="O83" s="175"/>
    </row>
    <row r="84" spans="3:15">
      <c r="E84" s="179"/>
      <c r="K84" s="179"/>
      <c r="M84" s="179"/>
    </row>
    <row r="85" spans="3:15">
      <c r="E85" s="180"/>
      <c r="K85" s="180"/>
      <c r="M85" s="180"/>
    </row>
    <row r="86" spans="3:15">
      <c r="E86" s="180"/>
      <c r="K86" s="180"/>
      <c r="M86" s="180"/>
    </row>
    <row r="87" spans="3:15">
      <c r="E87" s="180"/>
      <c r="K87" s="180"/>
      <c r="M87" s="180"/>
    </row>
    <row r="88" spans="3:15">
      <c r="E88" s="180"/>
      <c r="K88" s="180"/>
      <c r="M88" s="180"/>
    </row>
    <row r="89" spans="3:15">
      <c r="E89" s="180"/>
      <c r="K89" s="180"/>
      <c r="M89" s="180"/>
    </row>
    <row r="90" spans="3:15">
      <c r="E90" s="180"/>
      <c r="K90" s="180"/>
      <c r="M90" s="180"/>
    </row>
    <row r="91" spans="3:15">
      <c r="E91" s="180"/>
      <c r="K91" s="180"/>
      <c r="M91" s="180"/>
    </row>
    <row r="92" spans="3:15">
      <c r="E92" s="180"/>
      <c r="K92" s="180"/>
      <c r="M92" s="180"/>
    </row>
    <row r="93" spans="3:15">
      <c r="E93" s="180"/>
      <c r="K93" s="180"/>
      <c r="M93" s="180"/>
    </row>
    <row r="94" spans="3:15">
      <c r="E94" s="180"/>
      <c r="K94" s="180"/>
      <c r="M94" s="180"/>
    </row>
    <row r="95" spans="3:15">
      <c r="E95" s="180"/>
      <c r="K95" s="180"/>
      <c r="M95" s="180"/>
    </row>
    <row r="96" spans="3:15">
      <c r="E96" s="181"/>
      <c r="K96" s="181"/>
      <c r="M96" s="181"/>
    </row>
    <row r="97" spans="5:13">
      <c r="E97" s="181"/>
      <c r="K97" s="181"/>
      <c r="M97" s="181"/>
    </row>
    <row r="98" spans="5:13">
      <c r="E98" s="181"/>
      <c r="K98" s="181"/>
      <c r="M98" s="181"/>
    </row>
    <row r="99" spans="5:13">
      <c r="E99" s="181"/>
      <c r="K99" s="181"/>
      <c r="M99" s="181"/>
    </row>
    <row r="100" spans="5:13">
      <c r="E100" s="181"/>
      <c r="K100" s="181"/>
      <c r="M100" s="181"/>
    </row>
    <row r="101" spans="5:13">
      <c r="E101" s="181"/>
      <c r="K101" s="181"/>
      <c r="M101" s="181"/>
    </row>
    <row r="102" spans="5:13">
      <c r="E102" s="181"/>
      <c r="K102" s="181"/>
      <c r="M102" s="181"/>
    </row>
    <row r="103" spans="5:13">
      <c r="E103" s="181"/>
      <c r="K103" s="181"/>
      <c r="M103" s="181"/>
    </row>
  </sheetData>
  <mergeCells count="10">
    <mergeCell ref="S7:T7"/>
    <mergeCell ref="C75:Q75"/>
    <mergeCell ref="C74:Q74"/>
    <mergeCell ref="E7:E8"/>
    <mergeCell ref="K7:K8"/>
    <mergeCell ref="M7:N7"/>
    <mergeCell ref="I7:I8"/>
    <mergeCell ref="P7:Q7"/>
    <mergeCell ref="C73:Q73"/>
    <mergeCell ref="G7:G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T62"/>
  <sheetViews>
    <sheetView showGridLines="0" tabSelected="1" topLeftCell="A28" zoomScaleNormal="100" workbookViewId="0">
      <selection activeCell="P33" sqref="P33"/>
    </sheetView>
  </sheetViews>
  <sheetFormatPr baseColWidth="10" defaultColWidth="11.44140625" defaultRowHeight="13.8"/>
  <cols>
    <col min="1" max="2" width="3.5546875" style="132" customWidth="1"/>
    <col min="3" max="3" width="77.88671875" style="158" customWidth="1"/>
    <col min="4" max="4" width="1.44140625" style="132" customWidth="1"/>
    <col min="5" max="5" width="10.5546875" style="135" customWidth="1"/>
    <col min="6" max="6" width="1.44140625" style="132" customWidth="1"/>
    <col min="7" max="7" width="10.5546875" style="135" customWidth="1"/>
    <col min="8" max="8" width="1.44140625" style="132" customWidth="1"/>
    <col min="9" max="9" width="10.5546875" style="135" customWidth="1"/>
    <col min="10" max="10" width="1.44140625" style="132" customWidth="1"/>
    <col min="11" max="11" width="10.5546875" style="135" customWidth="1"/>
    <col min="12" max="12" width="1.44140625" style="132" customWidth="1"/>
    <col min="13" max="13" width="10" style="135" bestFit="1" customWidth="1"/>
    <col min="14" max="14" width="8.5546875" style="135" customWidth="1"/>
    <col min="15" max="15" width="1.44140625" style="132" customWidth="1"/>
    <col min="16" max="16" width="10" style="182" customWidth="1"/>
    <col min="17" max="17" width="8.5546875" style="131" customWidth="1"/>
    <col min="18" max="18" width="1.44140625" style="132" customWidth="1"/>
    <col min="19" max="19" width="10" style="182" customWidth="1"/>
    <col min="20" max="20" width="8.5546875" style="131" customWidth="1"/>
    <col min="21" max="16384" width="11.44140625" style="131"/>
  </cols>
  <sheetData>
    <row r="1" spans="1:20">
      <c r="E1" s="134"/>
      <c r="F1" s="135"/>
      <c r="G1" s="134"/>
      <c r="H1" s="135"/>
      <c r="I1" s="134"/>
      <c r="K1" s="134"/>
    </row>
    <row r="3" spans="1:20" ht="66.75" customHeight="1">
      <c r="C3" s="183"/>
      <c r="D3" s="184"/>
      <c r="E3" s="185"/>
      <c r="F3" s="184"/>
      <c r="H3" s="184"/>
      <c r="J3" s="184"/>
      <c r="L3" s="184"/>
      <c r="O3" s="184"/>
      <c r="P3" s="186"/>
      <c r="R3" s="184"/>
      <c r="S3" s="186"/>
    </row>
    <row r="5" spans="1:20" ht="25.8">
      <c r="C5" s="187" t="s">
        <v>291</v>
      </c>
      <c r="D5" s="188"/>
      <c r="E5" s="189"/>
      <c r="F5" s="188" t="s">
        <v>3</v>
      </c>
      <c r="H5" s="188" t="s">
        <v>3</v>
      </c>
      <c r="J5" s="188"/>
      <c r="L5" s="188"/>
      <c r="O5" s="188"/>
      <c r="P5" s="190"/>
      <c r="R5" s="188"/>
      <c r="S5" s="190"/>
    </row>
    <row r="6" spans="1:20">
      <c r="C6" s="191" t="s">
        <v>37</v>
      </c>
      <c r="D6" s="188"/>
      <c r="E6" s="192"/>
      <c r="F6" s="188"/>
      <c r="H6" s="188"/>
      <c r="J6" s="188"/>
      <c r="L6" s="188"/>
      <c r="O6" s="188"/>
      <c r="R6" s="188"/>
    </row>
    <row r="7" spans="1:20" ht="15" customHeight="1">
      <c r="C7" s="144"/>
      <c r="D7" s="141"/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R7" s="131"/>
      <c r="S7" s="422" t="s">
        <v>264</v>
      </c>
      <c r="T7" s="422"/>
    </row>
    <row r="8" spans="1:20" ht="15" customHeight="1">
      <c r="C8" s="136"/>
      <c r="D8" s="141"/>
      <c r="E8" s="425"/>
      <c r="F8" s="141" t="s">
        <v>3</v>
      </c>
      <c r="G8" s="425"/>
      <c r="H8" s="141" t="s">
        <v>3</v>
      </c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R8" s="131"/>
      <c r="S8" s="145" t="s">
        <v>8</v>
      </c>
      <c r="T8" s="147" t="s">
        <v>4</v>
      </c>
    </row>
    <row r="9" spans="1:20" ht="6" customHeight="1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R9" s="149"/>
      <c r="S9" s="149"/>
    </row>
    <row r="10" spans="1:20" s="193" customFormat="1" ht="14.25" customHeight="1">
      <c r="A10" s="161"/>
      <c r="C10" s="194" t="s">
        <v>94</v>
      </c>
      <c r="D10" s="161" t="s">
        <v>5</v>
      </c>
      <c r="E10" s="195">
        <v>4189498</v>
      </c>
      <c r="F10" s="161"/>
      <c r="G10" s="196">
        <v>4355075.0999999996</v>
      </c>
      <c r="H10" s="161"/>
      <c r="I10" s="196">
        <v>3852853.4</v>
      </c>
      <c r="J10" s="161"/>
      <c r="K10" s="196">
        <v>4077278</v>
      </c>
      <c r="L10" s="161"/>
      <c r="M10" s="155">
        <v>112220</v>
      </c>
      <c r="N10" s="156">
        <v>2.7523264295444161E-2</v>
      </c>
      <c r="O10" s="197"/>
      <c r="P10" s="155">
        <v>336644.60000000009</v>
      </c>
      <c r="Q10" s="156">
        <v>8.7375398191895881E-2</v>
      </c>
      <c r="R10" s="197"/>
      <c r="S10" s="155">
        <v>-165577.09999999963</v>
      </c>
      <c r="T10" s="156">
        <v>-3.8019344373648067E-2</v>
      </c>
    </row>
    <row r="11" spans="1:20" s="193" customFormat="1">
      <c r="A11" s="161"/>
      <c r="C11" s="194" t="s">
        <v>93</v>
      </c>
      <c r="D11" s="161" t="s">
        <v>5</v>
      </c>
      <c r="E11" s="195">
        <v>1332.9</v>
      </c>
      <c r="F11" s="161"/>
      <c r="G11" s="196">
        <v>583.4</v>
      </c>
      <c r="H11" s="161"/>
      <c r="I11" s="196">
        <v>446.7</v>
      </c>
      <c r="J11" s="161"/>
      <c r="K11" s="196">
        <v>429</v>
      </c>
      <c r="L11" s="161"/>
      <c r="M11" s="155">
        <v>903.90000000000009</v>
      </c>
      <c r="N11" s="156">
        <v>2.1069930069930072</v>
      </c>
      <c r="O11" s="197"/>
      <c r="P11" s="155">
        <v>886.2</v>
      </c>
      <c r="Q11" s="156">
        <v>1.9838817998656819</v>
      </c>
      <c r="R11" s="197"/>
      <c r="S11" s="155">
        <v>749.50000000000011</v>
      </c>
      <c r="T11" s="156">
        <v>1.2847103188207063</v>
      </c>
    </row>
    <row r="12" spans="1:20" s="193" customFormat="1">
      <c r="A12" s="161"/>
      <c r="C12" s="194" t="s">
        <v>219</v>
      </c>
      <c r="D12" s="161" t="s">
        <v>5</v>
      </c>
      <c r="E12" s="195">
        <v>463000.9</v>
      </c>
      <c r="F12" s="161"/>
      <c r="G12" s="196">
        <v>461488.4</v>
      </c>
      <c r="H12" s="161"/>
      <c r="I12" s="196">
        <v>454080</v>
      </c>
      <c r="J12" s="161"/>
      <c r="K12" s="196">
        <v>477462</v>
      </c>
      <c r="L12" s="161"/>
      <c r="M12" s="155">
        <v>-14461.099999999977</v>
      </c>
      <c r="N12" s="156">
        <v>-3.028743648709209E-2</v>
      </c>
      <c r="O12" s="197"/>
      <c r="P12" s="155">
        <v>8920.9000000000233</v>
      </c>
      <c r="Q12" s="156">
        <v>1.9646097603946533E-2</v>
      </c>
      <c r="R12" s="197"/>
      <c r="S12" s="155">
        <v>1512.5</v>
      </c>
      <c r="T12" s="156">
        <v>3.2774388261980203E-3</v>
      </c>
    </row>
    <row r="13" spans="1:20" s="193" customFormat="1">
      <c r="A13" s="161"/>
      <c r="C13" s="198" t="s">
        <v>121</v>
      </c>
      <c r="D13" s="161"/>
      <c r="E13" s="195"/>
      <c r="F13" s="161"/>
      <c r="G13" s="196"/>
      <c r="H13" s="161"/>
      <c r="I13" s="196"/>
      <c r="J13" s="161"/>
      <c r="K13" s="196"/>
      <c r="L13" s="161"/>
      <c r="M13" s="196"/>
      <c r="N13" s="199"/>
      <c r="O13" s="161"/>
      <c r="P13" s="196"/>
      <c r="Q13" s="199"/>
      <c r="R13" s="161"/>
      <c r="S13" s="196"/>
      <c r="T13" s="199"/>
    </row>
    <row r="14" spans="1:20" s="193" customFormat="1">
      <c r="A14" s="161"/>
      <c r="C14" s="198" t="s">
        <v>118</v>
      </c>
      <c r="D14" s="161"/>
      <c r="E14" s="195">
        <v>461415.6</v>
      </c>
      <c r="F14" s="161"/>
      <c r="G14" s="196">
        <v>459702.5</v>
      </c>
      <c r="H14" s="161"/>
      <c r="I14" s="196">
        <v>451806</v>
      </c>
      <c r="J14" s="161"/>
      <c r="K14" s="196">
        <v>448740</v>
      </c>
      <c r="L14" s="161"/>
      <c r="M14" s="155">
        <v>12675.599999999977</v>
      </c>
      <c r="N14" s="156">
        <v>2.8247091857200202E-2</v>
      </c>
      <c r="O14" s="197"/>
      <c r="P14" s="155">
        <v>9609.5999999999767</v>
      </c>
      <c r="Q14" s="156">
        <v>2.1269305852511966E-2</v>
      </c>
      <c r="R14" s="197"/>
      <c r="S14" s="155">
        <v>1713.0999999999767</v>
      </c>
      <c r="T14" s="156">
        <v>3.7265405343673841E-3</v>
      </c>
    </row>
    <row r="15" spans="1:20" s="193" customFormat="1">
      <c r="A15" s="161"/>
      <c r="C15" s="194" t="s">
        <v>218</v>
      </c>
      <c r="D15" s="161"/>
      <c r="E15" s="195">
        <v>0</v>
      </c>
      <c r="F15" s="161"/>
      <c r="G15" s="196">
        <v>0</v>
      </c>
      <c r="H15" s="161"/>
      <c r="I15" s="196">
        <v>0</v>
      </c>
      <c r="J15" s="161"/>
      <c r="K15" s="196">
        <v>0</v>
      </c>
      <c r="L15" s="161"/>
      <c r="M15" s="155">
        <v>0</v>
      </c>
      <c r="N15" s="156">
        <v>0</v>
      </c>
      <c r="O15" s="197"/>
      <c r="P15" s="155">
        <v>0</v>
      </c>
      <c r="Q15" s="156">
        <v>0</v>
      </c>
      <c r="R15" s="197"/>
      <c r="S15" s="155">
        <v>0</v>
      </c>
      <c r="T15" s="156">
        <v>0</v>
      </c>
    </row>
    <row r="16" spans="1:20" s="193" customFormat="1" ht="14.25" customHeight="1">
      <c r="A16" s="161"/>
      <c r="C16" s="198" t="s">
        <v>121</v>
      </c>
      <c r="D16" s="161" t="s">
        <v>5</v>
      </c>
      <c r="E16" s="200"/>
      <c r="F16" s="161"/>
      <c r="G16" s="201"/>
      <c r="H16" s="161"/>
      <c r="I16" s="201"/>
      <c r="J16" s="161"/>
      <c r="K16" s="201"/>
      <c r="L16" s="161"/>
      <c r="M16" s="196"/>
      <c r="N16" s="199"/>
      <c r="O16" s="161"/>
      <c r="P16" s="196"/>
      <c r="Q16" s="199"/>
      <c r="R16" s="161"/>
      <c r="S16" s="196"/>
      <c r="T16" s="199"/>
    </row>
    <row r="17" spans="1:20" s="193" customFormat="1" ht="14.25" customHeight="1">
      <c r="A17" s="161"/>
      <c r="C17" s="198" t="s">
        <v>118</v>
      </c>
      <c r="D17" s="161" t="s">
        <v>5</v>
      </c>
      <c r="E17" s="195">
        <v>0</v>
      </c>
      <c r="F17" s="161"/>
      <c r="G17" s="196">
        <v>0</v>
      </c>
      <c r="H17" s="161"/>
      <c r="I17" s="196">
        <v>0</v>
      </c>
      <c r="J17" s="161"/>
      <c r="K17" s="196">
        <v>0</v>
      </c>
      <c r="L17" s="161"/>
      <c r="M17" s="155">
        <v>0</v>
      </c>
      <c r="N17" s="156">
        <v>0</v>
      </c>
      <c r="O17" s="197"/>
      <c r="P17" s="155">
        <v>0</v>
      </c>
      <c r="Q17" s="156">
        <v>0</v>
      </c>
      <c r="R17" s="197"/>
      <c r="S17" s="155">
        <v>0</v>
      </c>
      <c r="T17" s="156">
        <v>0</v>
      </c>
    </row>
    <row r="18" spans="1:20" s="193" customFormat="1" ht="14.25" customHeight="1">
      <c r="A18" s="161"/>
      <c r="C18" s="194" t="s">
        <v>220</v>
      </c>
      <c r="D18" s="161" t="s">
        <v>5</v>
      </c>
      <c r="E18" s="195">
        <v>132230.70000000001</v>
      </c>
      <c r="F18" s="161"/>
      <c r="G18" s="196">
        <v>128352.5</v>
      </c>
      <c r="H18" s="161"/>
      <c r="I18" s="196">
        <v>151901.20000000001</v>
      </c>
      <c r="J18" s="161"/>
      <c r="K18" s="196">
        <v>282229</v>
      </c>
      <c r="L18" s="161"/>
      <c r="M18" s="155">
        <v>-149998.29999999999</v>
      </c>
      <c r="N18" s="156">
        <v>-0.53147727554574475</v>
      </c>
      <c r="O18" s="197"/>
      <c r="P18" s="155">
        <v>-19670.5</v>
      </c>
      <c r="Q18" s="156">
        <v>-0.1294953561920511</v>
      </c>
      <c r="R18" s="197"/>
      <c r="S18" s="155">
        <v>3878.2000000000116</v>
      </c>
      <c r="T18" s="156">
        <v>3.0215227595878691E-2</v>
      </c>
    </row>
    <row r="19" spans="1:20" s="193" customFormat="1" ht="14.25" customHeight="1">
      <c r="A19" s="161"/>
      <c r="C19" s="194" t="s">
        <v>217</v>
      </c>
      <c r="D19" s="161" t="s">
        <v>5</v>
      </c>
      <c r="E19" s="195">
        <v>53705164.200000003</v>
      </c>
      <c r="F19" s="161"/>
      <c r="G19" s="196">
        <v>52199671.399999999</v>
      </c>
      <c r="H19" s="161"/>
      <c r="I19" s="196">
        <v>52233373.100000001</v>
      </c>
      <c r="J19" s="161"/>
      <c r="K19" s="196">
        <v>50004761</v>
      </c>
      <c r="L19" s="161"/>
      <c r="M19" s="155">
        <v>3700403.200000003</v>
      </c>
      <c r="N19" s="156">
        <v>7.4001017623102072E-2</v>
      </c>
      <c r="O19" s="197"/>
      <c r="P19" s="155">
        <v>1471791.1000000015</v>
      </c>
      <c r="Q19" s="156">
        <v>2.81772172205359E-2</v>
      </c>
      <c r="R19" s="197"/>
      <c r="S19" s="155">
        <v>1505492.8000000045</v>
      </c>
      <c r="T19" s="156">
        <v>2.8841039792445899E-2</v>
      </c>
    </row>
    <row r="20" spans="1:20" s="193" customFormat="1" ht="14.25" customHeight="1">
      <c r="A20" s="161"/>
      <c r="C20" s="198" t="s">
        <v>121</v>
      </c>
      <c r="D20" s="161" t="s">
        <v>5</v>
      </c>
      <c r="E20" s="200"/>
      <c r="F20" s="161"/>
      <c r="G20" s="201"/>
      <c r="H20" s="161"/>
      <c r="I20" s="201"/>
      <c r="J20" s="161"/>
      <c r="K20" s="201"/>
      <c r="L20" s="161"/>
      <c r="M20" s="196"/>
      <c r="N20" s="199"/>
      <c r="O20" s="161"/>
      <c r="P20" s="196"/>
      <c r="Q20" s="199"/>
      <c r="R20" s="161"/>
      <c r="S20" s="196"/>
      <c r="T20" s="199"/>
    </row>
    <row r="21" spans="1:20" s="193" customFormat="1" ht="14.25" customHeight="1">
      <c r="A21" s="161"/>
      <c r="C21" s="198" t="s">
        <v>118</v>
      </c>
      <c r="D21" s="161" t="s">
        <v>5</v>
      </c>
      <c r="E21" s="195">
        <v>39232235.600000001</v>
      </c>
      <c r="F21" s="161"/>
      <c r="G21" s="196">
        <v>37621615.299999997</v>
      </c>
      <c r="H21" s="161"/>
      <c r="I21" s="196">
        <v>37792988.700000003</v>
      </c>
      <c r="J21" s="161"/>
      <c r="K21" s="196">
        <v>36650452</v>
      </c>
      <c r="L21" s="161"/>
      <c r="M21" s="155">
        <v>2581783.6000000015</v>
      </c>
      <c r="N21" s="156">
        <v>7.044343136613973E-2</v>
      </c>
      <c r="O21" s="197"/>
      <c r="P21" s="155">
        <v>1439246.8999999985</v>
      </c>
      <c r="Q21" s="156">
        <v>3.8082378491542723E-2</v>
      </c>
      <c r="R21" s="197"/>
      <c r="S21" s="155">
        <v>1610620.3000000045</v>
      </c>
      <c r="T21" s="156">
        <v>4.2811035282687815E-2</v>
      </c>
    </row>
    <row r="22" spans="1:20" s="193" customFormat="1" ht="14.25" customHeight="1">
      <c r="A22" s="152"/>
      <c r="C22" s="194" t="s">
        <v>290</v>
      </c>
      <c r="D22" s="161" t="s">
        <v>5</v>
      </c>
      <c r="E22" s="195">
        <v>3177756.8</v>
      </c>
      <c r="F22" s="161"/>
      <c r="G22" s="196">
        <v>3064496.7</v>
      </c>
      <c r="H22" s="161"/>
      <c r="I22" s="196">
        <v>2660777.9</v>
      </c>
      <c r="J22" s="161"/>
      <c r="K22" s="196">
        <v>3184147</v>
      </c>
      <c r="L22" s="161"/>
      <c r="M22" s="155">
        <v>-6390.2000000001863</v>
      </c>
      <c r="N22" s="156">
        <v>-2.0068797075010192E-3</v>
      </c>
      <c r="O22" s="197"/>
      <c r="P22" s="155">
        <v>516978.89999999991</v>
      </c>
      <c r="Q22" s="156">
        <v>0.194296149257704</v>
      </c>
      <c r="R22" s="197"/>
      <c r="S22" s="155">
        <v>113260.09999999963</v>
      </c>
      <c r="T22" s="156">
        <v>3.6958793266117507E-2</v>
      </c>
    </row>
    <row r="23" spans="1:20" s="193" customFormat="1" ht="12.75" hidden="1" customHeight="1">
      <c r="A23" s="161"/>
      <c r="C23" s="194" t="s">
        <v>91</v>
      </c>
      <c r="D23" s="161" t="s">
        <v>5</v>
      </c>
      <c r="E23" s="195">
        <v>0</v>
      </c>
      <c r="F23" s="161"/>
      <c r="G23" s="196">
        <v>0</v>
      </c>
      <c r="H23" s="161"/>
      <c r="I23" s="196">
        <v>0</v>
      </c>
      <c r="J23" s="161"/>
      <c r="K23" s="196">
        <v>0</v>
      </c>
      <c r="L23" s="161"/>
      <c r="M23" s="155">
        <v>0</v>
      </c>
      <c r="N23" s="156">
        <v>0</v>
      </c>
      <c r="O23" s="197"/>
      <c r="P23" s="155">
        <v>0</v>
      </c>
      <c r="Q23" s="156">
        <v>0</v>
      </c>
      <c r="R23" s="197"/>
      <c r="S23" s="155">
        <v>0</v>
      </c>
      <c r="T23" s="156">
        <v>0</v>
      </c>
    </row>
    <row r="24" spans="1:20" s="193" customFormat="1" ht="14.25" customHeight="1">
      <c r="A24" s="161"/>
      <c r="C24" s="194" t="s">
        <v>90</v>
      </c>
      <c r="D24" s="161" t="s">
        <v>5</v>
      </c>
      <c r="E24" s="195">
        <v>108772.3</v>
      </c>
      <c r="F24" s="161"/>
      <c r="G24" s="196">
        <v>103690.8</v>
      </c>
      <c r="H24" s="161"/>
      <c r="I24" s="196">
        <v>93635.199999999997</v>
      </c>
      <c r="J24" s="161"/>
      <c r="K24" s="196">
        <v>101400</v>
      </c>
      <c r="L24" s="161"/>
      <c r="M24" s="155">
        <v>7372.3000000000029</v>
      </c>
      <c r="N24" s="156">
        <v>7.2705128205128311E-2</v>
      </c>
      <c r="O24" s="197"/>
      <c r="P24" s="155">
        <v>15137.100000000006</v>
      </c>
      <c r="Q24" s="156">
        <v>0.16166035849765903</v>
      </c>
      <c r="R24" s="197"/>
      <c r="S24" s="155">
        <v>5081.5</v>
      </c>
      <c r="T24" s="156">
        <v>4.9006276352386191E-2</v>
      </c>
    </row>
    <row r="25" spans="1:20" s="193" customFormat="1" ht="14.25" hidden="1" customHeight="1">
      <c r="A25" s="161"/>
      <c r="C25" s="194" t="s">
        <v>35</v>
      </c>
      <c r="D25" s="161"/>
      <c r="E25" s="195">
        <v>0</v>
      </c>
      <c r="F25" s="161"/>
      <c r="G25" s="196">
        <v>0</v>
      </c>
      <c r="H25" s="161"/>
      <c r="I25" s="196">
        <v>0</v>
      </c>
      <c r="J25" s="161"/>
      <c r="K25" s="196">
        <v>0</v>
      </c>
      <c r="L25" s="161"/>
      <c r="M25" s="155">
        <v>0</v>
      </c>
      <c r="N25" s="156">
        <v>0</v>
      </c>
      <c r="O25" s="197"/>
      <c r="P25" s="155">
        <v>0</v>
      </c>
      <c r="Q25" s="156">
        <v>0</v>
      </c>
      <c r="R25" s="197"/>
      <c r="S25" s="155">
        <v>0</v>
      </c>
      <c r="T25" s="156">
        <v>0</v>
      </c>
    </row>
    <row r="26" spans="1:20" s="193" customFormat="1" ht="14.25" customHeight="1">
      <c r="A26" s="161"/>
      <c r="C26" s="194" t="s">
        <v>89</v>
      </c>
      <c r="D26" s="161" t="s">
        <v>5</v>
      </c>
      <c r="E26" s="195">
        <v>919256.5</v>
      </c>
      <c r="F26" s="161"/>
      <c r="G26" s="196">
        <v>887469.2</v>
      </c>
      <c r="H26" s="161"/>
      <c r="I26" s="196">
        <v>901985.1</v>
      </c>
      <c r="J26" s="161"/>
      <c r="K26" s="196">
        <v>912004</v>
      </c>
      <c r="L26" s="161"/>
      <c r="M26" s="155">
        <v>7252.5</v>
      </c>
      <c r="N26" s="156">
        <v>7.9522677532115615E-3</v>
      </c>
      <c r="O26" s="197"/>
      <c r="P26" s="155">
        <v>17271.400000000023</v>
      </c>
      <c r="Q26" s="156">
        <v>1.9148209876194144E-2</v>
      </c>
      <c r="R26" s="197"/>
      <c r="S26" s="155">
        <v>31787.300000000047</v>
      </c>
      <c r="T26" s="156">
        <v>3.5817919089473849E-2</v>
      </c>
    </row>
    <row r="27" spans="1:20" s="193" customFormat="1" ht="14.25" customHeight="1">
      <c r="A27" s="161"/>
      <c r="C27" s="194" t="s">
        <v>88</v>
      </c>
      <c r="D27" s="161" t="s">
        <v>5</v>
      </c>
      <c r="E27" s="195">
        <v>350827.1</v>
      </c>
      <c r="F27" s="161"/>
      <c r="G27" s="196">
        <v>330327.40000000002</v>
      </c>
      <c r="H27" s="161"/>
      <c r="I27" s="196">
        <v>331823.7</v>
      </c>
      <c r="J27" s="161"/>
      <c r="K27" s="196">
        <v>290894</v>
      </c>
      <c r="L27" s="161"/>
      <c r="M27" s="155">
        <v>59933.099999999977</v>
      </c>
      <c r="N27" s="156">
        <v>0.20603071909355286</v>
      </c>
      <c r="O27" s="197"/>
      <c r="P27" s="155">
        <v>19003.399999999965</v>
      </c>
      <c r="Q27" s="156">
        <v>5.726956814718176E-2</v>
      </c>
      <c r="R27" s="197"/>
      <c r="S27" s="155">
        <v>20499.699999999953</v>
      </c>
      <c r="T27" s="156">
        <v>6.2058733244653386E-2</v>
      </c>
    </row>
    <row r="28" spans="1:20" s="193" customFormat="1">
      <c r="A28" s="161"/>
      <c r="C28" s="194" t="s">
        <v>87</v>
      </c>
      <c r="D28" s="161" t="s">
        <v>5</v>
      </c>
      <c r="E28" s="195">
        <v>1151476.8</v>
      </c>
      <c r="F28" s="161"/>
      <c r="G28" s="196">
        <v>1130822.8</v>
      </c>
      <c r="H28" s="161"/>
      <c r="I28" s="196">
        <v>1158402.6000000001</v>
      </c>
      <c r="J28" s="161"/>
      <c r="K28" s="196">
        <v>1172252</v>
      </c>
      <c r="L28" s="161"/>
      <c r="M28" s="155">
        <v>-20775.199999999953</v>
      </c>
      <c r="N28" s="156">
        <v>-1.7722469230165516E-2</v>
      </c>
      <c r="O28" s="197"/>
      <c r="P28" s="155">
        <v>-6925.8000000000466</v>
      </c>
      <c r="Q28" s="156">
        <v>-5.9787503929981112E-3</v>
      </c>
      <c r="R28" s="197"/>
      <c r="S28" s="155">
        <v>20654</v>
      </c>
      <c r="T28" s="156">
        <v>1.8264576908070929E-2</v>
      </c>
    </row>
    <row r="29" spans="1:20" s="193" customFormat="1">
      <c r="A29" s="161"/>
      <c r="C29" s="194" t="s">
        <v>86</v>
      </c>
      <c r="D29" s="161"/>
      <c r="E29" s="195">
        <v>146420.6</v>
      </c>
      <c r="F29" s="161"/>
      <c r="G29" s="196">
        <v>140060.6</v>
      </c>
      <c r="H29" s="161"/>
      <c r="I29" s="196">
        <v>136732</v>
      </c>
      <c r="J29" s="161"/>
      <c r="K29" s="196">
        <v>139685</v>
      </c>
      <c r="L29" s="161"/>
      <c r="M29" s="155">
        <v>6735.6000000000058</v>
      </c>
      <c r="N29" s="156">
        <v>4.8219923399076547E-2</v>
      </c>
      <c r="O29" s="197"/>
      <c r="P29" s="155">
        <v>9688.6000000000058</v>
      </c>
      <c r="Q29" s="156">
        <v>7.0858321387824441E-2</v>
      </c>
      <c r="R29" s="197"/>
      <c r="S29" s="155">
        <v>6360</v>
      </c>
      <c r="T29" s="156">
        <v>4.5408915854994181E-2</v>
      </c>
    </row>
    <row r="30" spans="1:20" s="193" customFormat="1">
      <c r="A30" s="161"/>
      <c r="C30" s="194" t="s">
        <v>85</v>
      </c>
      <c r="D30" s="161" t="s">
        <v>5</v>
      </c>
      <c r="E30" s="195">
        <v>194216.1</v>
      </c>
      <c r="F30" s="161"/>
      <c r="G30" s="196">
        <v>217585.8</v>
      </c>
      <c r="H30" s="161"/>
      <c r="I30" s="196">
        <v>227753</v>
      </c>
      <c r="J30" s="161"/>
      <c r="K30" s="196">
        <v>268624</v>
      </c>
      <c r="L30" s="161"/>
      <c r="M30" s="155">
        <v>-74407.899999999994</v>
      </c>
      <c r="N30" s="156">
        <v>-0.27699647090356783</v>
      </c>
      <c r="O30" s="197"/>
      <c r="P30" s="155">
        <v>-33536.899999999994</v>
      </c>
      <c r="Q30" s="156">
        <v>-0.14725118878785348</v>
      </c>
      <c r="R30" s="197"/>
      <c r="S30" s="155">
        <v>-23369.699999999983</v>
      </c>
      <c r="T30" s="156">
        <v>-0.1074045273174995</v>
      </c>
    </row>
    <row r="31" spans="1:20" s="202" customFormat="1" ht="14.25" customHeight="1">
      <c r="A31" s="161"/>
      <c r="C31" s="203" t="s">
        <v>275</v>
      </c>
      <c r="D31" s="204"/>
      <c r="E31" s="205">
        <v>64539953</v>
      </c>
      <c r="F31" s="204"/>
      <c r="G31" s="205">
        <v>63019624.100000001</v>
      </c>
      <c r="H31" s="204"/>
      <c r="I31" s="205">
        <v>62203764.700000003</v>
      </c>
      <c r="J31" s="204"/>
      <c r="K31" s="205">
        <v>60911165</v>
      </c>
      <c r="L31" s="204"/>
      <c r="M31" s="205">
        <v>3628788</v>
      </c>
      <c r="N31" s="206">
        <v>5.9575087752795408E-2</v>
      </c>
      <c r="O31" s="204"/>
      <c r="P31" s="205">
        <v>2336188.299999997</v>
      </c>
      <c r="Q31" s="206">
        <v>3.755702426158769E-2</v>
      </c>
      <c r="R31" s="204"/>
      <c r="S31" s="205">
        <v>1520328.8999999985</v>
      </c>
      <c r="T31" s="206">
        <v>2.4124690074119215E-2</v>
      </c>
    </row>
    <row r="32" spans="1:20" ht="6" customHeight="1">
      <c r="C32" s="149"/>
      <c r="D32" s="149"/>
      <c r="E32" s="207"/>
      <c r="F32" s="149"/>
      <c r="G32" s="207"/>
      <c r="H32" s="149"/>
      <c r="I32" s="207"/>
      <c r="J32" s="149"/>
      <c r="K32" s="207"/>
      <c r="L32" s="149"/>
      <c r="M32" s="207"/>
      <c r="N32" s="149"/>
      <c r="O32" s="149"/>
      <c r="P32" s="207"/>
      <c r="Q32" s="149"/>
      <c r="R32" s="149"/>
      <c r="S32" s="207"/>
      <c r="T32" s="149"/>
    </row>
    <row r="33" spans="1:20" s="151" customFormat="1" ht="14.25" customHeight="1">
      <c r="A33" s="152"/>
      <c r="C33" s="153" t="s">
        <v>95</v>
      </c>
      <c r="D33" s="152" t="s">
        <v>5</v>
      </c>
      <c r="E33" s="154">
        <v>1308</v>
      </c>
      <c r="F33" s="152"/>
      <c r="G33" s="155">
        <v>543</v>
      </c>
      <c r="H33" s="152"/>
      <c r="I33" s="155">
        <v>419</v>
      </c>
      <c r="J33" s="152"/>
      <c r="K33" s="155">
        <v>488</v>
      </c>
      <c r="L33" s="152"/>
      <c r="M33" s="155">
        <v>820</v>
      </c>
      <c r="N33" s="156">
        <v>1.680327868852459</v>
      </c>
      <c r="O33" s="197"/>
      <c r="P33" s="155">
        <v>889</v>
      </c>
      <c r="Q33" s="156">
        <v>2.1217183770883055</v>
      </c>
      <c r="R33" s="197"/>
      <c r="S33" s="155">
        <v>765</v>
      </c>
      <c r="T33" s="156">
        <v>1.4088397790055249</v>
      </c>
    </row>
    <row r="34" spans="1:20" s="151" customFormat="1" ht="14.25" hidden="1" customHeight="1">
      <c r="A34" s="152"/>
      <c r="C34" s="153" t="s">
        <v>96</v>
      </c>
      <c r="D34" s="152" t="s">
        <v>5</v>
      </c>
      <c r="E34" s="154">
        <v>0</v>
      </c>
      <c r="F34" s="152"/>
      <c r="G34" s="155">
        <v>0</v>
      </c>
      <c r="H34" s="152"/>
      <c r="I34" s="155">
        <v>0</v>
      </c>
      <c r="J34" s="152"/>
      <c r="K34" s="155">
        <v>0</v>
      </c>
      <c r="L34" s="152"/>
      <c r="M34" s="155">
        <v>0</v>
      </c>
      <c r="N34" s="156">
        <v>0</v>
      </c>
      <c r="O34" s="197"/>
      <c r="P34" s="155">
        <v>0</v>
      </c>
      <c r="Q34" s="156">
        <v>0</v>
      </c>
      <c r="R34" s="197"/>
      <c r="S34" s="155">
        <v>0</v>
      </c>
      <c r="T34" s="156">
        <v>0</v>
      </c>
    </row>
    <row r="35" spans="1:20" s="151" customFormat="1" ht="14.25" customHeight="1">
      <c r="A35" s="152"/>
      <c r="C35" s="153" t="s">
        <v>97</v>
      </c>
      <c r="D35" s="152" t="s">
        <v>5</v>
      </c>
      <c r="E35" s="154">
        <v>58924615</v>
      </c>
      <c r="F35" s="152"/>
      <c r="G35" s="155">
        <v>57524919</v>
      </c>
      <c r="H35" s="152"/>
      <c r="I35" s="155">
        <v>57084050</v>
      </c>
      <c r="J35" s="152"/>
      <c r="K35" s="155">
        <v>55747318</v>
      </c>
      <c r="L35" s="152"/>
      <c r="M35" s="155">
        <v>3177297</v>
      </c>
      <c r="N35" s="156">
        <v>5.6994616314994806E-2</v>
      </c>
      <c r="O35" s="197"/>
      <c r="P35" s="155">
        <v>1840565</v>
      </c>
      <c r="Q35" s="156">
        <v>3.2243069649052547E-2</v>
      </c>
      <c r="R35" s="197"/>
      <c r="S35" s="155">
        <v>1399696</v>
      </c>
      <c r="T35" s="156">
        <v>2.4331994278862012E-2</v>
      </c>
    </row>
    <row r="36" spans="1:20" s="151" customFormat="1" ht="14.25" customHeight="1">
      <c r="A36" s="152"/>
      <c r="C36" s="198" t="s">
        <v>121</v>
      </c>
      <c r="D36" s="152"/>
      <c r="E36" s="208"/>
      <c r="F36" s="152"/>
      <c r="G36" s="209"/>
      <c r="H36" s="152"/>
      <c r="I36" s="209"/>
      <c r="J36" s="152"/>
      <c r="K36" s="209"/>
      <c r="L36" s="152"/>
      <c r="M36" s="155"/>
      <c r="N36" s="156"/>
      <c r="O36" s="152"/>
      <c r="P36" s="155"/>
      <c r="Q36" s="156"/>
      <c r="R36" s="152"/>
      <c r="S36" s="155"/>
      <c r="T36" s="156"/>
    </row>
    <row r="37" spans="1:20" s="151" customFormat="1" ht="14.25" customHeight="1">
      <c r="C37" s="210" t="s">
        <v>122</v>
      </c>
      <c r="D37" s="152"/>
      <c r="E37" s="195">
        <v>0</v>
      </c>
      <c r="F37" s="161"/>
      <c r="G37" s="196">
        <v>0</v>
      </c>
      <c r="H37" s="161"/>
      <c r="I37" s="196">
        <v>0</v>
      </c>
      <c r="J37" s="161"/>
      <c r="K37" s="196">
        <v>0</v>
      </c>
      <c r="L37" s="161"/>
      <c r="M37" s="155">
        <v>0</v>
      </c>
      <c r="N37" s="156">
        <v>0</v>
      </c>
      <c r="O37" s="197"/>
      <c r="P37" s="155">
        <v>0</v>
      </c>
      <c r="Q37" s="156">
        <v>0</v>
      </c>
      <c r="R37" s="197"/>
      <c r="S37" s="155">
        <v>0</v>
      </c>
      <c r="T37" s="156">
        <v>0</v>
      </c>
    </row>
    <row r="38" spans="1:20" s="151" customFormat="1" ht="14.25" customHeight="1">
      <c r="C38" s="210" t="s">
        <v>58</v>
      </c>
      <c r="D38" s="152"/>
      <c r="E38" s="195">
        <v>0</v>
      </c>
      <c r="F38" s="161"/>
      <c r="G38" s="196">
        <v>0</v>
      </c>
      <c r="H38" s="161"/>
      <c r="I38" s="196">
        <v>0</v>
      </c>
      <c r="J38" s="161"/>
      <c r="K38" s="196">
        <v>0</v>
      </c>
      <c r="L38" s="161"/>
      <c r="M38" s="155">
        <v>0</v>
      </c>
      <c r="N38" s="156">
        <v>0</v>
      </c>
      <c r="O38" s="197"/>
      <c r="P38" s="155">
        <v>0</v>
      </c>
      <c r="Q38" s="156">
        <v>0</v>
      </c>
      <c r="R38" s="197"/>
      <c r="S38" s="155">
        <v>0</v>
      </c>
      <c r="T38" s="156">
        <v>0</v>
      </c>
    </row>
    <row r="39" spans="1:20" s="151" customFormat="1" ht="14.25" customHeight="1">
      <c r="A39" s="152"/>
      <c r="C39" s="210" t="s">
        <v>57</v>
      </c>
      <c r="D39" s="152" t="s">
        <v>5</v>
      </c>
      <c r="E39" s="195">
        <v>48289350</v>
      </c>
      <c r="F39" s="161"/>
      <c r="G39" s="196">
        <v>46953070</v>
      </c>
      <c r="H39" s="161"/>
      <c r="I39" s="196">
        <v>47169932</v>
      </c>
      <c r="J39" s="161"/>
      <c r="K39" s="196">
        <v>44884952</v>
      </c>
      <c r="L39" s="161"/>
      <c r="M39" s="155">
        <v>3404398</v>
      </c>
      <c r="N39" s="156">
        <v>7.584720152981328E-2</v>
      </c>
      <c r="O39" s="197"/>
      <c r="P39" s="155">
        <v>1119418</v>
      </c>
      <c r="Q39" s="156">
        <v>2.3731600885072313E-2</v>
      </c>
      <c r="R39" s="197"/>
      <c r="S39" s="155">
        <v>1336280</v>
      </c>
      <c r="T39" s="156">
        <v>2.8459906881488362E-2</v>
      </c>
    </row>
    <row r="40" spans="1:20" s="151" customFormat="1" ht="14.25" customHeight="1">
      <c r="A40" s="152"/>
      <c r="C40" s="210" t="s">
        <v>98</v>
      </c>
      <c r="D40" s="211" t="s">
        <v>5</v>
      </c>
      <c r="E40" s="212">
        <v>4676792</v>
      </c>
      <c r="F40" s="211"/>
      <c r="G40" s="213">
        <v>4529533</v>
      </c>
      <c r="H40" s="211"/>
      <c r="I40" s="213">
        <v>4523421</v>
      </c>
      <c r="J40" s="211"/>
      <c r="K40" s="213">
        <v>4036554</v>
      </c>
      <c r="L40" s="211"/>
      <c r="M40" s="155">
        <v>640238</v>
      </c>
      <c r="N40" s="156">
        <v>0.15861004212999497</v>
      </c>
      <c r="O40" s="197"/>
      <c r="P40" s="155">
        <v>153371</v>
      </c>
      <c r="Q40" s="156">
        <v>3.3905975145802181E-2</v>
      </c>
      <c r="R40" s="197"/>
      <c r="S40" s="155">
        <v>147259</v>
      </c>
      <c r="T40" s="156">
        <v>3.2510857079526723E-2</v>
      </c>
    </row>
    <row r="41" spans="1:20" s="151" customFormat="1" ht="14.25" customHeight="1">
      <c r="A41" s="152"/>
      <c r="C41" s="153" t="s">
        <v>92</v>
      </c>
      <c r="D41" s="152" t="s">
        <v>5</v>
      </c>
      <c r="E41" s="154">
        <v>82767</v>
      </c>
      <c r="F41" s="152"/>
      <c r="G41" s="155">
        <v>86213</v>
      </c>
      <c r="H41" s="152"/>
      <c r="I41" s="155">
        <v>88955</v>
      </c>
      <c r="J41" s="152"/>
      <c r="K41" s="155">
        <v>141840</v>
      </c>
      <c r="L41" s="152"/>
      <c r="M41" s="155">
        <v>-59073</v>
      </c>
      <c r="N41" s="156">
        <v>-0.41647631133671748</v>
      </c>
      <c r="O41" s="197"/>
      <c r="P41" s="155">
        <v>-6188</v>
      </c>
      <c r="Q41" s="156">
        <v>-6.9563262323646735E-2</v>
      </c>
      <c r="R41" s="197"/>
      <c r="S41" s="155">
        <v>-3446</v>
      </c>
      <c r="T41" s="156">
        <v>-3.9970770069479133E-2</v>
      </c>
    </row>
    <row r="42" spans="1:20" s="193" customFormat="1" ht="27.6" hidden="1" customHeight="1">
      <c r="A42" s="161"/>
      <c r="C42" s="194" t="s">
        <v>91</v>
      </c>
      <c r="D42" s="161" t="s">
        <v>5</v>
      </c>
      <c r="E42" s="195">
        <v>0</v>
      </c>
      <c r="F42" s="161"/>
      <c r="G42" s="196">
        <v>0</v>
      </c>
      <c r="H42" s="161"/>
      <c r="I42" s="196">
        <v>0</v>
      </c>
      <c r="J42" s="161"/>
      <c r="K42" s="196">
        <v>0</v>
      </c>
      <c r="L42" s="161"/>
      <c r="M42" s="155">
        <v>0</v>
      </c>
      <c r="N42" s="156">
        <v>0</v>
      </c>
      <c r="O42" s="197"/>
      <c r="P42" s="155">
        <v>0</v>
      </c>
      <c r="Q42" s="156">
        <v>0</v>
      </c>
      <c r="R42" s="197"/>
      <c r="S42" s="155">
        <v>0</v>
      </c>
      <c r="T42" s="156">
        <v>0</v>
      </c>
    </row>
    <row r="43" spans="1:20" s="151" customFormat="1" ht="14.25" hidden="1" customHeight="1">
      <c r="A43" s="152"/>
      <c r="C43" s="153" t="s">
        <v>14</v>
      </c>
      <c r="D43" s="152" t="s">
        <v>5</v>
      </c>
      <c r="E43" s="154">
        <v>0</v>
      </c>
      <c r="F43" s="152"/>
      <c r="G43" s="155">
        <v>0</v>
      </c>
      <c r="H43" s="152"/>
      <c r="I43" s="155">
        <v>0</v>
      </c>
      <c r="J43" s="152"/>
      <c r="K43" s="155">
        <v>0</v>
      </c>
      <c r="L43" s="152"/>
      <c r="M43" s="155">
        <v>0</v>
      </c>
      <c r="N43" s="156">
        <v>0</v>
      </c>
      <c r="O43" s="197"/>
      <c r="P43" s="155">
        <v>0</v>
      </c>
      <c r="Q43" s="156">
        <v>0</v>
      </c>
      <c r="R43" s="197"/>
      <c r="S43" s="155">
        <v>0</v>
      </c>
      <c r="T43" s="156">
        <v>0</v>
      </c>
    </row>
    <row r="44" spans="1:20" s="151" customFormat="1" ht="14.25" customHeight="1">
      <c r="A44" s="152"/>
      <c r="C44" s="153" t="s">
        <v>99</v>
      </c>
      <c r="D44" s="152" t="s">
        <v>5</v>
      </c>
      <c r="E44" s="154">
        <v>218616</v>
      </c>
      <c r="F44" s="152"/>
      <c r="G44" s="155">
        <v>203369</v>
      </c>
      <c r="H44" s="152"/>
      <c r="I44" s="155">
        <v>204878</v>
      </c>
      <c r="J44" s="152"/>
      <c r="K44" s="155">
        <v>126105</v>
      </c>
      <c r="L44" s="152"/>
      <c r="M44" s="155">
        <v>92511</v>
      </c>
      <c r="N44" s="156">
        <v>0.73360294992268349</v>
      </c>
      <c r="O44" s="197"/>
      <c r="P44" s="155">
        <v>13738</v>
      </c>
      <c r="Q44" s="156">
        <v>6.7054539774890509E-2</v>
      </c>
      <c r="R44" s="197"/>
      <c r="S44" s="155">
        <v>15247</v>
      </c>
      <c r="T44" s="156">
        <v>7.4972095058735588E-2</v>
      </c>
    </row>
    <row r="45" spans="1:20" s="151" customFormat="1">
      <c r="A45" s="152"/>
      <c r="C45" s="153" t="s">
        <v>100</v>
      </c>
      <c r="D45" s="152" t="s">
        <v>5</v>
      </c>
      <c r="E45" s="154">
        <v>89154</v>
      </c>
      <c r="F45" s="152"/>
      <c r="G45" s="155">
        <v>95473</v>
      </c>
      <c r="H45" s="152"/>
      <c r="I45" s="155">
        <v>92905</v>
      </c>
      <c r="J45" s="152"/>
      <c r="K45" s="155">
        <v>84895</v>
      </c>
      <c r="L45" s="152"/>
      <c r="M45" s="155">
        <v>4259</v>
      </c>
      <c r="N45" s="156">
        <v>5.0167854408386781E-2</v>
      </c>
      <c r="O45" s="197"/>
      <c r="P45" s="155">
        <v>-3751</v>
      </c>
      <c r="Q45" s="156">
        <v>-4.0374576179968757E-2</v>
      </c>
      <c r="R45" s="197"/>
      <c r="S45" s="155">
        <v>-6319</v>
      </c>
      <c r="T45" s="156">
        <v>-6.6186251610402924E-2</v>
      </c>
    </row>
    <row r="46" spans="1:20" s="151" customFormat="1" ht="14.1" hidden="1" customHeight="1">
      <c r="A46" s="152"/>
      <c r="C46" s="153" t="s">
        <v>101</v>
      </c>
      <c r="D46" s="152" t="s">
        <v>5</v>
      </c>
      <c r="E46" s="154">
        <v>0</v>
      </c>
      <c r="F46" s="152"/>
      <c r="G46" s="155">
        <v>0</v>
      </c>
      <c r="H46" s="152"/>
      <c r="I46" s="155">
        <v>0</v>
      </c>
      <c r="J46" s="152"/>
      <c r="K46" s="155">
        <v>0</v>
      </c>
      <c r="L46" s="152"/>
      <c r="M46" s="155">
        <v>0</v>
      </c>
      <c r="N46" s="156">
        <v>0</v>
      </c>
      <c r="O46" s="197"/>
      <c r="P46" s="155">
        <v>0</v>
      </c>
      <c r="Q46" s="156">
        <v>0</v>
      </c>
      <c r="R46" s="197"/>
      <c r="S46" s="155">
        <v>0</v>
      </c>
      <c r="T46" s="156">
        <v>0</v>
      </c>
    </row>
    <row r="47" spans="1:20" s="151" customFormat="1" ht="13.5" customHeight="1">
      <c r="A47" s="152"/>
      <c r="C47" s="153" t="s">
        <v>102</v>
      </c>
      <c r="D47" s="152" t="s">
        <v>5</v>
      </c>
      <c r="E47" s="154">
        <v>663589</v>
      </c>
      <c r="F47" s="152"/>
      <c r="G47" s="155">
        <v>641399</v>
      </c>
      <c r="H47" s="152"/>
      <c r="I47" s="155">
        <v>384641</v>
      </c>
      <c r="J47" s="152"/>
      <c r="K47" s="155">
        <v>617421</v>
      </c>
      <c r="L47" s="152"/>
      <c r="M47" s="155">
        <v>46168</v>
      </c>
      <c r="N47" s="156">
        <v>7.4775558330539393E-2</v>
      </c>
      <c r="O47" s="197"/>
      <c r="P47" s="155">
        <v>278948</v>
      </c>
      <c r="Q47" s="156">
        <v>0.72521650058106135</v>
      </c>
      <c r="R47" s="197"/>
      <c r="S47" s="155">
        <v>22190</v>
      </c>
      <c r="T47" s="156">
        <v>3.4596249760289632E-2</v>
      </c>
    </row>
    <row r="48" spans="1:20" s="151" customFormat="1" ht="14.25" customHeight="1">
      <c r="A48" s="152"/>
      <c r="C48" s="198" t="s">
        <v>123</v>
      </c>
      <c r="D48" s="152" t="s">
        <v>5</v>
      </c>
      <c r="E48" s="154">
        <v>21130</v>
      </c>
      <c r="F48" s="152"/>
      <c r="G48" s="155">
        <v>3922</v>
      </c>
      <c r="H48" s="152"/>
      <c r="I48" s="155">
        <v>6264</v>
      </c>
      <c r="J48" s="152"/>
      <c r="K48" s="155">
        <v>11302</v>
      </c>
      <c r="L48" s="152"/>
      <c r="M48" s="155">
        <v>9828</v>
      </c>
      <c r="N48" s="156">
        <v>0.86958060520261893</v>
      </c>
      <c r="O48" s="197"/>
      <c r="P48" s="155">
        <v>14866</v>
      </c>
      <c r="Q48" s="156">
        <v>2.373243933588761</v>
      </c>
      <c r="R48" s="197"/>
      <c r="S48" s="155">
        <v>17208</v>
      </c>
      <c r="T48" s="156">
        <v>4.3875573686894445</v>
      </c>
    </row>
    <row r="49" spans="1:20" s="193" customFormat="1" ht="27.6" hidden="1" customHeight="1">
      <c r="A49" s="161"/>
      <c r="C49" s="214" t="s">
        <v>103</v>
      </c>
      <c r="D49" s="161" t="s">
        <v>5</v>
      </c>
      <c r="E49" s="195">
        <v>0</v>
      </c>
      <c r="F49" s="161"/>
      <c r="G49" s="195">
        <v>0</v>
      </c>
      <c r="H49" s="161"/>
      <c r="I49" s="195">
        <v>0</v>
      </c>
      <c r="J49" s="161"/>
      <c r="K49" s="195">
        <v>0</v>
      </c>
      <c r="L49" s="161"/>
      <c r="M49" s="195">
        <v>0</v>
      </c>
      <c r="N49" s="215">
        <v>0</v>
      </c>
      <c r="O49" s="161"/>
      <c r="P49" s="195">
        <v>0</v>
      </c>
      <c r="Q49" s="215">
        <v>1</v>
      </c>
      <c r="R49" s="161"/>
      <c r="S49" s="195">
        <v>0</v>
      </c>
      <c r="T49" s="215">
        <v>1</v>
      </c>
    </row>
    <row r="50" spans="1:20" ht="14.25" customHeight="1">
      <c r="A50" s="152"/>
      <c r="C50" s="150" t="s">
        <v>278</v>
      </c>
      <c r="D50" s="149"/>
      <c r="E50" s="216">
        <v>59980049</v>
      </c>
      <c r="F50" s="149"/>
      <c r="G50" s="216">
        <v>58551916</v>
      </c>
      <c r="H50" s="149"/>
      <c r="I50" s="216">
        <v>57855848</v>
      </c>
      <c r="J50" s="149"/>
      <c r="K50" s="216">
        <v>56718067</v>
      </c>
      <c r="L50" s="149"/>
      <c r="M50" s="216">
        <v>3261982</v>
      </c>
      <c r="N50" s="217">
        <v>5.751222092953201E-2</v>
      </c>
      <c r="O50" s="149"/>
      <c r="P50" s="216">
        <v>2124201</v>
      </c>
      <c r="Q50" s="217">
        <v>3.6715406885056812E-2</v>
      </c>
      <c r="R50" s="149"/>
      <c r="S50" s="216">
        <v>1428133</v>
      </c>
      <c r="T50" s="217">
        <v>2.439088415142554E-2</v>
      </c>
    </row>
    <row r="51" spans="1:20" ht="6" customHeight="1">
      <c r="C51" s="149"/>
      <c r="D51" s="149"/>
      <c r="E51" s="207"/>
      <c r="F51" s="149"/>
      <c r="G51" s="207"/>
      <c r="H51" s="149"/>
      <c r="I51" s="207"/>
      <c r="J51" s="149"/>
      <c r="K51" s="207"/>
      <c r="L51" s="149"/>
      <c r="M51" s="207"/>
      <c r="N51" s="149"/>
      <c r="O51" s="149"/>
      <c r="P51" s="207"/>
      <c r="Q51" s="149"/>
      <c r="R51" s="149"/>
      <c r="S51" s="207"/>
      <c r="T51" s="149"/>
    </row>
    <row r="52" spans="1:20" s="151" customFormat="1" ht="14.25" customHeight="1">
      <c r="A52" s="152"/>
      <c r="C52" s="153" t="s">
        <v>40</v>
      </c>
      <c r="D52" s="152" t="s">
        <v>5</v>
      </c>
      <c r="E52" s="154">
        <v>4571043</v>
      </c>
      <c r="F52" s="152"/>
      <c r="G52" s="155">
        <v>4490032</v>
      </c>
      <c r="H52" s="152"/>
      <c r="I52" s="155">
        <v>4367300</v>
      </c>
      <c r="J52" s="152"/>
      <c r="K52" s="155">
        <v>4222976</v>
      </c>
      <c r="L52" s="152"/>
      <c r="M52" s="155">
        <v>348067</v>
      </c>
      <c r="N52" s="156">
        <v>8.2422206519762398E-2</v>
      </c>
      <c r="O52" s="197"/>
      <c r="P52" s="155">
        <v>203743</v>
      </c>
      <c r="Q52" s="156">
        <v>4.6651935978751169E-2</v>
      </c>
      <c r="R52" s="197"/>
      <c r="S52" s="155">
        <v>81011</v>
      </c>
      <c r="T52" s="156">
        <v>1.8042410388166452E-2</v>
      </c>
    </row>
    <row r="53" spans="1:20" s="151" customFormat="1" ht="14.25" customHeight="1">
      <c r="A53" s="152"/>
      <c r="C53" s="218" t="s">
        <v>121</v>
      </c>
      <c r="D53" s="152" t="s">
        <v>5</v>
      </c>
      <c r="E53" s="154"/>
      <c r="F53" s="152"/>
      <c r="G53" s="155"/>
      <c r="H53" s="152"/>
      <c r="I53" s="155"/>
      <c r="J53" s="152"/>
      <c r="K53" s="155"/>
      <c r="L53" s="152"/>
      <c r="M53" s="155"/>
      <c r="N53" s="156"/>
      <c r="O53" s="152"/>
      <c r="P53" s="155"/>
      <c r="Q53" s="156"/>
      <c r="R53" s="152"/>
      <c r="S53" s="155"/>
      <c r="T53" s="156"/>
    </row>
    <row r="54" spans="1:20" s="151" customFormat="1" ht="14.25" customHeight="1">
      <c r="A54" s="197"/>
      <c r="C54" s="219" t="s">
        <v>288</v>
      </c>
      <c r="D54" s="152" t="s">
        <v>5</v>
      </c>
      <c r="E54" s="154">
        <v>3704574</v>
      </c>
      <c r="F54" s="152"/>
      <c r="G54" s="155">
        <v>3653821</v>
      </c>
      <c r="H54" s="152"/>
      <c r="I54" s="155">
        <v>3622607</v>
      </c>
      <c r="J54" s="152"/>
      <c r="K54" s="155">
        <v>3577635</v>
      </c>
      <c r="L54" s="152"/>
      <c r="M54" s="155">
        <v>126939</v>
      </c>
      <c r="N54" s="156">
        <v>3.5481260665215952E-2</v>
      </c>
      <c r="O54" s="197"/>
      <c r="P54" s="155">
        <v>81967</v>
      </c>
      <c r="Q54" s="156">
        <v>2.2626522832865925E-2</v>
      </c>
      <c r="R54" s="197"/>
      <c r="S54" s="155">
        <v>50753</v>
      </c>
      <c r="T54" s="156">
        <v>1.3890390361213534E-2</v>
      </c>
    </row>
    <row r="55" spans="1:20" s="151" customFormat="1">
      <c r="A55" s="197"/>
      <c r="C55" s="219" t="s">
        <v>289</v>
      </c>
      <c r="D55" s="152" t="s">
        <v>5</v>
      </c>
      <c r="E55" s="154">
        <v>688846</v>
      </c>
      <c r="F55" s="152"/>
      <c r="G55" s="155">
        <v>800805</v>
      </c>
      <c r="H55" s="152"/>
      <c r="I55" s="155">
        <v>473928</v>
      </c>
      <c r="J55" s="152"/>
      <c r="K55" s="155">
        <v>472752</v>
      </c>
      <c r="L55" s="152"/>
      <c r="M55" s="155">
        <v>216094</v>
      </c>
      <c r="N55" s="156">
        <v>0.45709801333468714</v>
      </c>
      <c r="O55" s="197"/>
      <c r="P55" s="155">
        <v>214918</v>
      </c>
      <c r="Q55" s="156">
        <v>0.45348238551003517</v>
      </c>
      <c r="R55" s="197"/>
      <c r="S55" s="155">
        <v>-111959</v>
      </c>
      <c r="T55" s="156">
        <v>-0.13980806813144275</v>
      </c>
    </row>
    <row r="56" spans="1:20" s="151" customFormat="1" ht="14.1" customHeight="1">
      <c r="A56" s="152"/>
      <c r="C56" s="219" t="s">
        <v>105</v>
      </c>
      <c r="D56" s="152" t="s">
        <v>5</v>
      </c>
      <c r="E56" s="154">
        <v>177623</v>
      </c>
      <c r="F56" s="160"/>
      <c r="G56" s="155">
        <v>90902</v>
      </c>
      <c r="H56" s="160"/>
      <c r="I56" s="155">
        <v>326260</v>
      </c>
      <c r="J56" s="160"/>
      <c r="K56" s="155">
        <v>174132</v>
      </c>
      <c r="L56" s="152"/>
      <c r="M56" s="155">
        <v>3491</v>
      </c>
      <c r="N56" s="156">
        <v>2.0048009555968971E-2</v>
      </c>
      <c r="O56" s="197"/>
      <c r="P56" s="155">
        <v>-148637</v>
      </c>
      <c r="Q56" s="156">
        <v>-0.45557837307668736</v>
      </c>
      <c r="R56" s="197"/>
      <c r="S56" s="155">
        <v>86721</v>
      </c>
      <c r="T56" s="156">
        <v>0.95400541242216885</v>
      </c>
    </row>
    <row r="57" spans="1:20" s="151" customFormat="1" ht="14.1" customHeight="1">
      <c r="A57" s="152"/>
      <c r="C57" s="219" t="s">
        <v>104</v>
      </c>
      <c r="D57" s="152" t="s">
        <v>5</v>
      </c>
      <c r="E57" s="154">
        <v>0</v>
      </c>
      <c r="F57" s="152"/>
      <c r="G57" s="155">
        <v>-55496</v>
      </c>
      <c r="H57" s="152"/>
      <c r="I57" s="155">
        <v>-55496</v>
      </c>
      <c r="J57" s="152"/>
      <c r="K57" s="155">
        <v>-1543</v>
      </c>
      <c r="L57" s="152"/>
      <c r="M57" s="155">
        <v>1543</v>
      </c>
      <c r="N57" s="156">
        <v>-1</v>
      </c>
      <c r="O57" s="197"/>
      <c r="P57" s="155">
        <v>55496</v>
      </c>
      <c r="Q57" s="156">
        <v>-1</v>
      </c>
      <c r="R57" s="197"/>
      <c r="S57" s="155">
        <v>55496</v>
      </c>
      <c r="T57" s="156">
        <v>-1</v>
      </c>
    </row>
    <row r="58" spans="1:20" s="151" customFormat="1">
      <c r="A58" s="152"/>
      <c r="C58" s="153" t="s">
        <v>119</v>
      </c>
      <c r="D58" s="152"/>
      <c r="E58" s="154">
        <v>-11139</v>
      </c>
      <c r="F58" s="152"/>
      <c r="G58" s="155">
        <v>-22323</v>
      </c>
      <c r="H58" s="152"/>
      <c r="I58" s="155">
        <v>-19384</v>
      </c>
      <c r="J58" s="152"/>
      <c r="K58" s="155">
        <v>-29877</v>
      </c>
      <c r="L58" s="152"/>
      <c r="M58" s="155">
        <v>18738</v>
      </c>
      <c r="N58" s="156">
        <v>-0.62717140275128025</v>
      </c>
      <c r="O58" s="197"/>
      <c r="P58" s="155">
        <v>8245</v>
      </c>
      <c r="Q58" s="156">
        <v>-0.42535080478745357</v>
      </c>
      <c r="R58" s="197"/>
      <c r="S58" s="155">
        <v>11184</v>
      </c>
      <c r="T58" s="156">
        <v>-0.50100792904179547</v>
      </c>
    </row>
    <row r="59" spans="1:20" s="151" customFormat="1">
      <c r="A59" s="152"/>
      <c r="C59" s="153" t="s">
        <v>124</v>
      </c>
      <c r="D59" s="152"/>
      <c r="E59" s="154">
        <v>0</v>
      </c>
      <c r="F59" s="152"/>
      <c r="G59" s="155">
        <v>0</v>
      </c>
      <c r="H59" s="152"/>
      <c r="I59" s="155">
        <v>0</v>
      </c>
      <c r="J59" s="152"/>
      <c r="K59" s="155">
        <v>0</v>
      </c>
      <c r="L59" s="152"/>
      <c r="M59" s="155">
        <v>0</v>
      </c>
      <c r="N59" s="156">
        <v>0</v>
      </c>
      <c r="O59" s="197"/>
      <c r="P59" s="155">
        <v>0</v>
      </c>
      <c r="Q59" s="156">
        <v>0</v>
      </c>
      <c r="R59" s="197"/>
      <c r="S59" s="155">
        <v>0</v>
      </c>
      <c r="T59" s="156">
        <v>0</v>
      </c>
    </row>
    <row r="60" spans="1:20" ht="14.25" customHeight="1">
      <c r="A60" s="152"/>
      <c r="B60" s="131"/>
      <c r="C60" s="150" t="s">
        <v>279</v>
      </c>
      <c r="D60" s="149" t="s">
        <v>5</v>
      </c>
      <c r="E60" s="216">
        <v>4559904</v>
      </c>
      <c r="F60" s="149"/>
      <c r="G60" s="216">
        <v>4467708</v>
      </c>
      <c r="H60" s="149"/>
      <c r="I60" s="216">
        <v>4347916</v>
      </c>
      <c r="J60" s="149"/>
      <c r="K60" s="216">
        <v>4193099</v>
      </c>
      <c r="L60" s="149"/>
      <c r="M60" s="216">
        <v>366805</v>
      </c>
      <c r="N60" s="217">
        <v>8.7478258920192342E-2</v>
      </c>
      <c r="O60" s="149"/>
      <c r="P60" s="216">
        <v>211988</v>
      </c>
      <c r="Q60" s="217">
        <v>4.8756231721128085E-2</v>
      </c>
      <c r="R60" s="149"/>
      <c r="S60" s="216">
        <v>92196</v>
      </c>
      <c r="T60" s="217">
        <v>2.063608454267829E-2</v>
      </c>
    </row>
    <row r="61" spans="1:20">
      <c r="B61" s="131"/>
      <c r="E61" s="220"/>
      <c r="Q61" s="221"/>
      <c r="T61" s="221"/>
    </row>
    <row r="62" spans="1:20">
      <c r="B62" s="131"/>
      <c r="Q62" s="177"/>
      <c r="T62" s="177" t="s">
        <v>185</v>
      </c>
    </row>
  </sheetData>
  <mergeCells count="7">
    <mergeCell ref="S7:T7"/>
    <mergeCell ref="E7:E8"/>
    <mergeCell ref="I7:I8"/>
    <mergeCell ref="K7:K8"/>
    <mergeCell ref="M7:N7"/>
    <mergeCell ref="P7:Q7"/>
    <mergeCell ref="G7:G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7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T34"/>
  <sheetViews>
    <sheetView showGridLines="0" tabSelected="1" topLeftCell="A2" zoomScaleNormal="100" workbookViewId="0">
      <selection activeCell="P33" sqref="P33"/>
    </sheetView>
  </sheetViews>
  <sheetFormatPr baseColWidth="10" defaultColWidth="11.44140625" defaultRowHeight="13.8"/>
  <cols>
    <col min="1" max="1" width="6.88671875" style="132" customWidth="1"/>
    <col min="2" max="2" width="5" style="158" customWidth="1"/>
    <col min="3" max="3" width="46" style="132" customWidth="1"/>
    <col min="4" max="4" width="1.44140625" style="132" customWidth="1"/>
    <col min="5" max="5" width="14.5546875" style="135" customWidth="1"/>
    <col min="6" max="6" width="1" style="132" customWidth="1"/>
    <col min="7" max="7" width="14.5546875" style="135" customWidth="1"/>
    <col min="8" max="8" width="1" style="132" customWidth="1"/>
    <col min="9" max="9" width="14.5546875" style="135" customWidth="1"/>
    <col min="10" max="10" width="1.109375" style="132" customWidth="1"/>
    <col min="11" max="11" width="14.5546875" style="135" customWidth="1"/>
    <col min="12" max="12" width="1.44140625" style="132" customWidth="1"/>
    <col min="13" max="13" width="11.44140625" style="132"/>
    <col min="14" max="14" width="8.5546875" style="132" customWidth="1"/>
    <col min="15" max="15" width="1.109375" style="135" customWidth="1"/>
    <col min="16" max="16" width="11.44140625" style="132" customWidth="1"/>
    <col min="17" max="17" width="8.5546875" style="132" customWidth="1"/>
    <col min="18" max="18" width="1.109375" style="135" customWidth="1"/>
    <col min="19" max="19" width="11.44140625" style="132" customWidth="1"/>
    <col min="20" max="20" width="8.5546875" style="132" customWidth="1"/>
    <col min="21" max="16384" width="11.44140625" style="132"/>
  </cols>
  <sheetData>
    <row r="1" spans="1:20">
      <c r="E1" s="134"/>
      <c r="F1" s="135"/>
      <c r="G1" s="134"/>
      <c r="H1" s="135"/>
      <c r="I1" s="134"/>
      <c r="K1" s="134"/>
    </row>
    <row r="2" spans="1:20">
      <c r="E2" s="134"/>
    </row>
    <row r="3" spans="1:20" s="223" customFormat="1" ht="59.25" customHeight="1">
      <c r="B3" s="224"/>
      <c r="C3" s="183"/>
      <c r="D3" s="225"/>
      <c r="E3" s="226"/>
      <c r="F3" s="225"/>
      <c r="G3" s="227"/>
      <c r="H3" s="225"/>
      <c r="I3" s="227"/>
      <c r="J3" s="225"/>
      <c r="K3" s="227"/>
      <c r="L3" s="225"/>
      <c r="O3" s="228"/>
      <c r="R3" s="228"/>
    </row>
    <row r="4" spans="1:20" ht="16.5" customHeight="1">
      <c r="C4" s="136"/>
      <c r="D4" s="184"/>
      <c r="E4" s="185"/>
      <c r="F4" s="184"/>
      <c r="H4" s="184"/>
      <c r="J4" s="184"/>
      <c r="K4" s="185"/>
      <c r="L4" s="184"/>
      <c r="O4" s="132"/>
      <c r="R4" s="132"/>
    </row>
    <row r="5" spans="1:20" s="131" customFormat="1" ht="25.8">
      <c r="B5" s="158"/>
      <c r="C5" s="187" t="s">
        <v>54</v>
      </c>
      <c r="D5" s="188"/>
      <c r="E5" s="135"/>
      <c r="F5" s="188" t="s">
        <v>3</v>
      </c>
      <c r="G5" s="135"/>
      <c r="H5" s="188" t="s">
        <v>3</v>
      </c>
      <c r="I5" s="135"/>
      <c r="J5" s="188"/>
      <c r="K5" s="135"/>
      <c r="L5" s="188"/>
      <c r="M5" s="135"/>
      <c r="N5" s="135"/>
      <c r="O5" s="188"/>
      <c r="P5" s="190"/>
      <c r="R5" s="188"/>
      <c r="S5" s="190"/>
    </row>
    <row r="6" spans="1:20" s="131" customFormat="1">
      <c r="B6" s="158"/>
      <c r="C6" s="191" t="s">
        <v>37</v>
      </c>
      <c r="D6" s="188"/>
      <c r="E6" s="192"/>
      <c r="F6" s="188"/>
      <c r="G6" s="135"/>
      <c r="H6" s="188"/>
      <c r="I6" s="135"/>
      <c r="J6" s="188"/>
      <c r="K6" s="135"/>
      <c r="L6" s="188"/>
      <c r="M6" s="135"/>
      <c r="N6" s="135"/>
      <c r="O6" s="188"/>
      <c r="P6" s="182"/>
      <c r="R6" s="188"/>
      <c r="S6" s="182"/>
    </row>
    <row r="7" spans="1:20" s="131" customFormat="1" ht="15" customHeight="1">
      <c r="B7" s="158"/>
      <c r="C7" s="144"/>
      <c r="D7" s="141"/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S7" s="422" t="s">
        <v>264</v>
      </c>
      <c r="T7" s="422"/>
    </row>
    <row r="8" spans="1:20" s="131" customFormat="1" ht="15" customHeight="1">
      <c r="B8" s="158"/>
      <c r="C8" s="136"/>
      <c r="D8" s="141"/>
      <c r="E8" s="425"/>
      <c r="F8" s="141" t="s">
        <v>3</v>
      </c>
      <c r="G8" s="425"/>
      <c r="H8" s="141" t="s">
        <v>3</v>
      </c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S8" s="145" t="s">
        <v>8</v>
      </c>
      <c r="T8" s="147" t="s">
        <v>4</v>
      </c>
    </row>
    <row r="9" spans="1:20" ht="6" customHeight="1">
      <c r="C9" s="136"/>
      <c r="D9" s="149"/>
      <c r="E9" s="229"/>
      <c r="F9" s="149" t="s">
        <v>3</v>
      </c>
      <c r="H9" s="149" t="s">
        <v>3</v>
      </c>
      <c r="J9" s="149"/>
      <c r="L9" s="149"/>
      <c r="O9" s="149"/>
      <c r="R9" s="149"/>
    </row>
    <row r="10" spans="1:20" s="151" customFormat="1" ht="14.25" customHeight="1">
      <c r="B10" s="159"/>
      <c r="C10" s="230" t="s">
        <v>55</v>
      </c>
      <c r="D10" s="152" t="s">
        <v>5</v>
      </c>
      <c r="E10" s="154">
        <v>40073826</v>
      </c>
      <c r="F10" s="152"/>
      <c r="G10" s="155">
        <v>38348256</v>
      </c>
      <c r="H10" s="152"/>
      <c r="I10" s="155">
        <v>38516787</v>
      </c>
      <c r="J10" s="152"/>
      <c r="K10" s="155">
        <v>36331241</v>
      </c>
      <c r="L10" s="152"/>
      <c r="M10" s="155">
        <v>3742585</v>
      </c>
      <c r="N10" s="156">
        <v>0.10301285882307187</v>
      </c>
      <c r="O10" s="197"/>
      <c r="P10" s="155">
        <v>1557039</v>
      </c>
      <c r="Q10" s="156">
        <v>4.042494510250827E-2</v>
      </c>
      <c r="R10" s="197"/>
      <c r="S10" s="155">
        <v>1725570</v>
      </c>
      <c r="T10" s="156">
        <v>4.4997352682740077E-2</v>
      </c>
    </row>
    <row r="11" spans="1:20" s="151" customFormat="1" ht="14.25" customHeight="1">
      <c r="B11" s="159"/>
      <c r="C11" s="230" t="s">
        <v>56</v>
      </c>
      <c r="D11" s="152" t="s">
        <v>5</v>
      </c>
      <c r="E11" s="154">
        <v>8215524</v>
      </c>
      <c r="F11" s="152"/>
      <c r="G11" s="155">
        <v>8604814</v>
      </c>
      <c r="H11" s="152"/>
      <c r="I11" s="155">
        <v>8653145</v>
      </c>
      <c r="J11" s="152"/>
      <c r="K11" s="155">
        <v>8553711</v>
      </c>
      <c r="L11" s="152"/>
      <c r="M11" s="155">
        <v>-338187</v>
      </c>
      <c r="N11" s="156">
        <v>-3.9536874696842084E-2</v>
      </c>
      <c r="O11" s="197"/>
      <c r="P11" s="155">
        <v>-437621</v>
      </c>
      <c r="Q11" s="156">
        <v>-5.0573635366101044E-2</v>
      </c>
      <c r="R11" s="197"/>
      <c r="S11" s="155">
        <v>-389290</v>
      </c>
      <c r="T11" s="156">
        <v>-4.5240954656312171E-2</v>
      </c>
    </row>
    <row r="12" spans="1:20" s="151" customFormat="1" ht="14.25" customHeight="1">
      <c r="B12" s="159"/>
      <c r="C12" s="231" t="s">
        <v>57</v>
      </c>
      <c r="D12" s="152"/>
      <c r="E12" s="232">
        <v>48289350</v>
      </c>
      <c r="F12" s="152"/>
      <c r="G12" s="232">
        <v>46953070</v>
      </c>
      <c r="H12" s="152"/>
      <c r="I12" s="232">
        <v>47169932</v>
      </c>
      <c r="J12" s="152"/>
      <c r="K12" s="232">
        <v>44884952</v>
      </c>
      <c r="L12" s="152"/>
      <c r="M12" s="232">
        <v>3404398</v>
      </c>
      <c r="N12" s="233">
        <v>7.584720152981328E-2</v>
      </c>
      <c r="O12" s="177"/>
      <c r="P12" s="232">
        <v>1119418</v>
      </c>
      <c r="Q12" s="233">
        <v>2.3731600885072313E-2</v>
      </c>
      <c r="R12" s="177"/>
      <c r="S12" s="232">
        <v>1336280</v>
      </c>
      <c r="T12" s="233">
        <v>2.8459906881488362E-2</v>
      </c>
    </row>
    <row r="13" spans="1:20" s="151" customFormat="1" ht="14.25" hidden="1" customHeight="1">
      <c r="B13" s="159"/>
      <c r="C13" s="231" t="s">
        <v>195</v>
      </c>
      <c r="D13" s="152" t="s">
        <v>5</v>
      </c>
      <c r="E13" s="232">
        <v>0</v>
      </c>
      <c r="F13" s="152"/>
      <c r="G13" s="232">
        <v>0</v>
      </c>
      <c r="H13" s="152"/>
      <c r="I13" s="232">
        <v>0</v>
      </c>
      <c r="J13" s="152"/>
      <c r="K13" s="232">
        <v>0</v>
      </c>
      <c r="L13" s="152"/>
      <c r="M13" s="232">
        <v>0</v>
      </c>
      <c r="N13" s="233">
        <v>0</v>
      </c>
      <c r="O13" s="177"/>
      <c r="P13" s="232">
        <v>0</v>
      </c>
      <c r="Q13" s="233">
        <v>1</v>
      </c>
      <c r="R13" s="177"/>
      <c r="S13" s="232">
        <v>0</v>
      </c>
      <c r="T13" s="233">
        <v>1</v>
      </c>
    </row>
    <row r="14" spans="1:20" s="131" customFormat="1" ht="14.25" customHeight="1">
      <c r="A14" s="151"/>
      <c r="B14" s="158"/>
      <c r="C14" s="234" t="s">
        <v>193</v>
      </c>
      <c r="D14" s="149" t="s">
        <v>5</v>
      </c>
      <c r="E14" s="216">
        <v>48289350</v>
      </c>
      <c r="F14" s="149"/>
      <c r="G14" s="216">
        <v>46953070</v>
      </c>
      <c r="H14" s="149"/>
      <c r="I14" s="216">
        <v>47169932</v>
      </c>
      <c r="J14" s="149"/>
      <c r="K14" s="216">
        <v>44884952</v>
      </c>
      <c r="L14" s="149"/>
      <c r="M14" s="216">
        <v>3404398</v>
      </c>
      <c r="N14" s="217">
        <v>7.584720152981328E-2</v>
      </c>
      <c r="O14" s="149"/>
      <c r="P14" s="216">
        <v>1119418</v>
      </c>
      <c r="Q14" s="217">
        <v>2.3731600885072313E-2</v>
      </c>
      <c r="R14" s="149"/>
      <c r="S14" s="216">
        <v>1336280</v>
      </c>
      <c r="T14" s="217">
        <v>2.8459906881488362E-2</v>
      </c>
    </row>
    <row r="15" spans="1:20" ht="6" customHeight="1">
      <c r="C15" s="136"/>
      <c r="D15" s="235"/>
      <c r="E15" s="229"/>
      <c r="F15" s="235"/>
      <c r="G15" s="229"/>
      <c r="H15" s="235"/>
      <c r="I15" s="229"/>
      <c r="J15" s="235"/>
      <c r="K15" s="229"/>
      <c r="L15" s="235"/>
    </row>
    <row r="16" spans="1:20" s="151" customFormat="1" ht="14.25" hidden="1" customHeight="1">
      <c r="B16" s="159"/>
      <c r="C16" s="236"/>
      <c r="D16" s="152"/>
      <c r="E16" s="154"/>
      <c r="F16" s="152"/>
      <c r="G16" s="154"/>
      <c r="H16" s="152"/>
      <c r="I16" s="154"/>
      <c r="J16" s="152"/>
      <c r="K16" s="154"/>
      <c r="L16" s="152"/>
      <c r="M16" s="154"/>
      <c r="N16" s="237"/>
      <c r="O16" s="197"/>
      <c r="P16" s="154"/>
      <c r="Q16" s="237"/>
      <c r="R16" s="197"/>
      <c r="S16" s="154">
        <v>0</v>
      </c>
      <c r="T16" s="237">
        <v>1</v>
      </c>
    </row>
    <row r="17" spans="1:20" s="151" customFormat="1" ht="14.25" hidden="1" customHeight="1">
      <c r="B17" s="159"/>
      <c r="C17" s="236"/>
      <c r="D17" s="152"/>
      <c r="E17" s="154"/>
      <c r="F17" s="152"/>
      <c r="G17" s="154"/>
      <c r="H17" s="152"/>
      <c r="I17" s="154"/>
      <c r="J17" s="152"/>
      <c r="K17" s="154"/>
      <c r="L17" s="152"/>
      <c r="M17" s="154"/>
      <c r="N17" s="237"/>
      <c r="O17" s="197"/>
      <c r="P17" s="154"/>
      <c r="Q17" s="237"/>
      <c r="R17" s="197"/>
      <c r="S17" s="154">
        <v>0</v>
      </c>
      <c r="T17" s="237">
        <v>0</v>
      </c>
    </row>
    <row r="18" spans="1:20" s="151" customFormat="1" ht="14.25" customHeight="1">
      <c r="B18" s="159"/>
      <c r="C18" s="230" t="s">
        <v>139</v>
      </c>
      <c r="D18" s="152"/>
      <c r="E18" s="154">
        <v>1830941.5209999999</v>
      </c>
      <c r="F18" s="152"/>
      <c r="G18" s="155">
        <v>1815590</v>
      </c>
      <c r="H18" s="152"/>
      <c r="I18" s="155">
        <v>1874778</v>
      </c>
      <c r="J18" s="152"/>
      <c r="K18" s="155">
        <v>1909154</v>
      </c>
      <c r="L18" s="152"/>
      <c r="M18" s="155">
        <v>-78212.47900000005</v>
      </c>
      <c r="N18" s="156">
        <v>-4.0967087516250666E-2</v>
      </c>
      <c r="O18" s="197"/>
      <c r="P18" s="155">
        <v>-43836.47900000005</v>
      </c>
      <c r="Q18" s="156">
        <v>-2.3382223921979084E-2</v>
      </c>
      <c r="R18" s="197"/>
      <c r="S18" s="155">
        <v>15351.52099999995</v>
      </c>
      <c r="T18" s="156">
        <v>8.4553897080288376E-3</v>
      </c>
    </row>
    <row r="19" spans="1:20" s="151" customFormat="1" ht="14.25" customHeight="1">
      <c r="B19" s="159"/>
      <c r="C19" s="230" t="s">
        <v>297</v>
      </c>
      <c r="D19" s="152"/>
      <c r="E19" s="154">
        <v>2937078.4640000002</v>
      </c>
      <c r="F19" s="152"/>
      <c r="G19" s="155">
        <v>2813144</v>
      </c>
      <c r="H19" s="152"/>
      <c r="I19" s="155">
        <v>2786037</v>
      </c>
      <c r="J19" s="152"/>
      <c r="K19" s="155">
        <v>2328517</v>
      </c>
      <c r="L19" s="152"/>
      <c r="M19" s="155">
        <v>608561.46400000015</v>
      </c>
      <c r="N19" s="156">
        <v>0.26135152287915453</v>
      </c>
      <c r="O19" s="197"/>
      <c r="P19" s="155">
        <v>151041.46400000015</v>
      </c>
      <c r="Q19" s="156">
        <v>5.4213732265580239E-2</v>
      </c>
      <c r="R19" s="197"/>
      <c r="S19" s="155">
        <v>123934.46400000015</v>
      </c>
      <c r="T19" s="156">
        <v>4.4055499469632498E-2</v>
      </c>
    </row>
    <row r="20" spans="1:20" s="151" customFormat="1" ht="14.25" customHeight="1">
      <c r="B20" s="159"/>
      <c r="C20" s="230" t="s">
        <v>246</v>
      </c>
      <c r="D20" s="152"/>
      <c r="E20" s="154">
        <v>1586332.89</v>
      </c>
      <c r="F20" s="152"/>
      <c r="G20" s="155">
        <v>1995543</v>
      </c>
      <c r="H20" s="152"/>
      <c r="I20" s="155">
        <v>1630442</v>
      </c>
      <c r="J20" s="152"/>
      <c r="K20" s="155">
        <v>2414309</v>
      </c>
      <c r="L20" s="152"/>
      <c r="M20" s="155">
        <v>-827976.1100000001</v>
      </c>
      <c r="N20" s="156">
        <v>-0.34294537691737059</v>
      </c>
      <c r="O20" s="197"/>
      <c r="P20" s="155">
        <v>-44109.110000000102</v>
      </c>
      <c r="Q20" s="156">
        <v>-2.7053467709982959E-2</v>
      </c>
      <c r="R20" s="197"/>
      <c r="S20" s="155">
        <v>-409210.1100000001</v>
      </c>
      <c r="T20" s="156">
        <v>-0.20506203574666149</v>
      </c>
    </row>
    <row r="21" spans="1:20" s="151" customFormat="1" ht="14.25" customHeight="1">
      <c r="B21" s="159"/>
      <c r="C21" s="230" t="s">
        <v>245</v>
      </c>
      <c r="D21" s="152"/>
      <c r="E21" s="154">
        <v>351094.77</v>
      </c>
      <c r="F21" s="152"/>
      <c r="G21" s="155">
        <v>375550</v>
      </c>
      <c r="H21" s="152"/>
      <c r="I21" s="155">
        <v>507063</v>
      </c>
      <c r="J21" s="152"/>
      <c r="K21" s="155">
        <v>570697</v>
      </c>
      <c r="L21" s="152"/>
      <c r="M21" s="155">
        <v>-219602.22999999998</v>
      </c>
      <c r="N21" s="156">
        <v>-0.38479653826811777</v>
      </c>
      <c r="O21" s="197"/>
      <c r="P21" s="155">
        <v>-155968.22999999998</v>
      </c>
      <c r="Q21" s="156">
        <v>-0.30759142355091962</v>
      </c>
      <c r="R21" s="197"/>
      <c r="S21" s="155">
        <v>-24455.229999999981</v>
      </c>
      <c r="T21" s="156">
        <v>-6.5118439621887902E-2</v>
      </c>
    </row>
    <row r="22" spans="1:20" s="151" customFormat="1" ht="14.25" hidden="1" customHeight="1">
      <c r="B22" s="159"/>
      <c r="C22" s="230" t="s">
        <v>59</v>
      </c>
      <c r="D22" s="152"/>
      <c r="E22" s="154">
        <v>0</v>
      </c>
      <c r="F22" s="152"/>
      <c r="G22" s="155">
        <v>0</v>
      </c>
      <c r="H22" s="152"/>
      <c r="I22" s="155">
        <v>0</v>
      </c>
      <c r="J22" s="152"/>
      <c r="K22" s="155">
        <v>0</v>
      </c>
      <c r="L22" s="152"/>
      <c r="M22" s="155">
        <v>0</v>
      </c>
      <c r="N22" s="156">
        <v>1</v>
      </c>
      <c r="O22" s="197"/>
      <c r="P22" s="155">
        <v>0</v>
      </c>
      <c r="Q22" s="156">
        <v>1</v>
      </c>
      <c r="R22" s="197"/>
      <c r="S22" s="155">
        <v>0</v>
      </c>
      <c r="T22" s="156">
        <v>1</v>
      </c>
    </row>
    <row r="23" spans="1:20" s="131" customFormat="1" ht="14.25" customHeight="1">
      <c r="A23" s="151"/>
      <c r="B23" s="158"/>
      <c r="C23" s="234" t="s">
        <v>198</v>
      </c>
      <c r="D23" s="149" t="s">
        <v>3</v>
      </c>
      <c r="E23" s="216">
        <v>6705447.6449999996</v>
      </c>
      <c r="F23" s="149"/>
      <c r="G23" s="216">
        <v>6999827</v>
      </c>
      <c r="H23" s="149"/>
      <c r="I23" s="216">
        <v>6798320</v>
      </c>
      <c r="J23" s="149"/>
      <c r="K23" s="216">
        <v>7222677</v>
      </c>
      <c r="L23" s="149"/>
      <c r="M23" s="216">
        <v>-517229.35500000045</v>
      </c>
      <c r="N23" s="217">
        <v>-7.1611862886849398E-2</v>
      </c>
      <c r="O23" s="149"/>
      <c r="P23" s="216">
        <v>-92872.355000000447</v>
      </c>
      <c r="Q23" s="217">
        <v>-1.3661074353663927E-2</v>
      </c>
      <c r="R23" s="149"/>
      <c r="S23" s="216">
        <v>-294379.35500000045</v>
      </c>
      <c r="T23" s="217">
        <v>-4.2055232936471176E-2</v>
      </c>
    </row>
    <row r="24" spans="1:20" ht="6" customHeight="1">
      <c r="C24" s="136"/>
      <c r="D24" s="235"/>
      <c r="E24" s="229"/>
      <c r="F24" s="235"/>
      <c r="G24" s="229"/>
      <c r="H24" s="235"/>
      <c r="I24" s="229"/>
      <c r="J24" s="235"/>
      <c r="K24" s="229"/>
      <c r="L24" s="235"/>
    </row>
    <row r="25" spans="1:20" s="131" customFormat="1" ht="14.25" customHeight="1">
      <c r="A25" s="151"/>
      <c r="B25" s="158"/>
      <c r="C25" s="234" t="s">
        <v>229</v>
      </c>
      <c r="D25" s="149" t="s">
        <v>5</v>
      </c>
      <c r="E25" s="216">
        <v>54994798</v>
      </c>
      <c r="F25" s="149"/>
      <c r="G25" s="216">
        <v>53952897</v>
      </c>
      <c r="H25" s="149"/>
      <c r="I25" s="216">
        <v>53968252</v>
      </c>
      <c r="J25" s="149"/>
      <c r="K25" s="216">
        <v>52107629</v>
      </c>
      <c r="L25" s="149"/>
      <c r="M25" s="216">
        <v>2887169</v>
      </c>
      <c r="N25" s="217">
        <v>5.5407798347531845E-2</v>
      </c>
      <c r="O25" s="149"/>
      <c r="P25" s="216">
        <v>1026546</v>
      </c>
      <c r="Q25" s="217">
        <v>1.9021294223129592E-2</v>
      </c>
      <c r="R25" s="149"/>
      <c r="S25" s="216">
        <v>1041901</v>
      </c>
      <c r="T25" s="217">
        <v>1.9311307787605925E-2</v>
      </c>
    </row>
    <row r="26" spans="1:20" s="151" customFormat="1" ht="14.25" customHeight="1">
      <c r="B26" s="159"/>
      <c r="C26" s="230" t="s">
        <v>312</v>
      </c>
      <c r="D26" s="152" t="s">
        <v>5</v>
      </c>
      <c r="E26" s="154">
        <v>8895776.0299999993</v>
      </c>
      <c r="F26" s="152"/>
      <c r="G26" s="155">
        <v>8178489.4299999997</v>
      </c>
      <c r="H26" s="152"/>
      <c r="I26" s="155">
        <v>7533936.0899999999</v>
      </c>
      <c r="J26" s="152"/>
      <c r="K26" s="155">
        <v>6555040.0199999996</v>
      </c>
      <c r="L26" s="152"/>
      <c r="M26" s="155">
        <v>2340736.0099999998</v>
      </c>
      <c r="N26" s="156">
        <v>0.35708950713622034</v>
      </c>
      <c r="O26" s="197"/>
      <c r="P26" s="155">
        <v>1361839.9399999995</v>
      </c>
      <c r="Q26" s="156">
        <v>0.18076075025478477</v>
      </c>
      <c r="R26" s="197"/>
      <c r="S26" s="155">
        <v>717286.59999999963</v>
      </c>
      <c r="T26" s="156">
        <v>8.7704044388549063E-2</v>
      </c>
    </row>
    <row r="27" spans="1:20" s="151" customFormat="1" ht="14.25" customHeight="1">
      <c r="B27" s="159"/>
      <c r="C27" s="230" t="s">
        <v>199</v>
      </c>
      <c r="D27" s="152" t="s">
        <v>5</v>
      </c>
      <c r="E27" s="154">
        <v>1097139.6000000001</v>
      </c>
      <c r="F27" s="152"/>
      <c r="G27" s="155">
        <v>1093440.6299999999</v>
      </c>
      <c r="H27" s="152"/>
      <c r="I27" s="155">
        <v>1075890.1599999999</v>
      </c>
      <c r="J27" s="152"/>
      <c r="K27" s="155">
        <v>1036715.37</v>
      </c>
      <c r="L27" s="152"/>
      <c r="M27" s="155">
        <v>60424.230000000098</v>
      </c>
      <c r="N27" s="156">
        <v>5.8284300347548612E-2</v>
      </c>
      <c r="O27" s="197"/>
      <c r="P27" s="155">
        <v>21249.440000000177</v>
      </c>
      <c r="Q27" s="156">
        <v>1.9750566358930355E-2</v>
      </c>
      <c r="R27" s="197"/>
      <c r="S27" s="155">
        <v>3698.9700000002049</v>
      </c>
      <c r="T27" s="156">
        <v>3.3828722826956259E-3</v>
      </c>
    </row>
    <row r="28" spans="1:20" s="151" customFormat="1" ht="14.25" customHeight="1">
      <c r="B28" s="159"/>
      <c r="C28" s="230" t="s">
        <v>60</v>
      </c>
      <c r="D28" s="152" t="s">
        <v>5</v>
      </c>
      <c r="E28" s="154">
        <v>408140.12</v>
      </c>
      <c r="F28" s="152"/>
      <c r="G28" s="155">
        <v>416379.71</v>
      </c>
      <c r="H28" s="152"/>
      <c r="I28" s="155">
        <v>429463.84</v>
      </c>
      <c r="J28" s="152"/>
      <c r="K28" s="155">
        <v>445818.74</v>
      </c>
      <c r="L28" s="152"/>
      <c r="M28" s="155">
        <v>-37678.619999999995</v>
      </c>
      <c r="N28" s="156">
        <v>-8.4515558946669622E-2</v>
      </c>
      <c r="O28" s="197"/>
      <c r="P28" s="155">
        <v>-21323.72000000003</v>
      </c>
      <c r="Q28" s="156">
        <v>-4.9651956728184676E-2</v>
      </c>
      <c r="R28" s="197"/>
      <c r="S28" s="155">
        <v>-8239.5900000000256</v>
      </c>
      <c r="T28" s="156">
        <v>-1.9788644360216323E-2</v>
      </c>
    </row>
    <row r="29" spans="1:20" s="151" customFormat="1" ht="14.25" customHeight="1">
      <c r="B29" s="238"/>
      <c r="C29" s="230" t="s">
        <v>61</v>
      </c>
      <c r="D29" s="152"/>
      <c r="E29" s="154">
        <v>1736409.33</v>
      </c>
      <c r="F29" s="152"/>
      <c r="G29" s="155">
        <v>1755403.2400000002</v>
      </c>
      <c r="H29" s="152"/>
      <c r="I29" s="155">
        <v>1742997.3399999999</v>
      </c>
      <c r="J29" s="152"/>
      <c r="K29" s="155">
        <v>1737364.31</v>
      </c>
      <c r="L29" s="152"/>
      <c r="M29" s="155">
        <v>-954.97999999998137</v>
      </c>
      <c r="N29" s="156">
        <v>-5.4967170357034245E-4</v>
      </c>
      <c r="O29" s="197"/>
      <c r="P29" s="155">
        <v>-6588.0099999997765</v>
      </c>
      <c r="Q29" s="156">
        <v>-3.7797016947827E-3</v>
      </c>
      <c r="R29" s="197"/>
      <c r="S29" s="155">
        <v>-18993.910000000149</v>
      </c>
      <c r="T29" s="156">
        <v>-1.0820254609989255E-2</v>
      </c>
    </row>
    <row r="30" spans="1:20" s="131" customFormat="1" ht="14.25" customHeight="1">
      <c r="A30" s="151"/>
      <c r="B30" s="158"/>
      <c r="C30" s="234" t="s">
        <v>194</v>
      </c>
      <c r="D30" s="149" t="s">
        <v>5</v>
      </c>
      <c r="E30" s="216">
        <v>12137465.08</v>
      </c>
      <c r="F30" s="149"/>
      <c r="G30" s="216">
        <v>11443713.01</v>
      </c>
      <c r="H30" s="149"/>
      <c r="I30" s="216">
        <v>10782287.43</v>
      </c>
      <c r="J30" s="149"/>
      <c r="K30" s="216">
        <v>9774938.4399999995</v>
      </c>
      <c r="L30" s="149"/>
      <c r="M30" s="216">
        <v>2362526.6400000006</v>
      </c>
      <c r="N30" s="217">
        <v>0.24169222696404025</v>
      </c>
      <c r="O30" s="149"/>
      <c r="P30" s="216">
        <v>1355177.6500000004</v>
      </c>
      <c r="Q30" s="217">
        <v>0.12568554296089651</v>
      </c>
      <c r="R30" s="149"/>
      <c r="S30" s="216">
        <v>693752.0700000003</v>
      </c>
      <c r="T30" s="217">
        <v>6.0622987433691433E-2</v>
      </c>
    </row>
    <row r="31" spans="1:20" s="131" customFormat="1" ht="14.25" customHeight="1">
      <c r="A31" s="151"/>
      <c r="B31" s="135"/>
      <c r="C31" s="239" t="s">
        <v>230</v>
      </c>
      <c r="D31" s="149"/>
      <c r="E31" s="240">
        <v>60426815.079999998</v>
      </c>
      <c r="F31" s="149"/>
      <c r="G31" s="240">
        <v>58396783.009999998</v>
      </c>
      <c r="H31" s="149"/>
      <c r="I31" s="240">
        <v>57952219.43</v>
      </c>
      <c r="J31" s="149"/>
      <c r="K31" s="240">
        <v>54659890.439999998</v>
      </c>
      <c r="L31" s="149"/>
      <c r="M31" s="240">
        <v>5766924.6400000006</v>
      </c>
      <c r="N31" s="241">
        <v>0.10550560188792057</v>
      </c>
      <c r="O31" s="149"/>
      <c r="P31" s="240">
        <v>2474595.6500000004</v>
      </c>
      <c r="Q31" s="241">
        <v>4.2700619136581075E-2</v>
      </c>
      <c r="R31" s="149"/>
      <c r="S31" s="240">
        <v>2030032.0700000003</v>
      </c>
      <c r="T31" s="241">
        <v>3.4762738037339647E-2</v>
      </c>
    </row>
    <row r="32" spans="1:20" s="131" customFormat="1" ht="14.25" customHeight="1">
      <c r="A32" s="151"/>
      <c r="B32" s="158"/>
      <c r="C32" s="234" t="s">
        <v>231</v>
      </c>
      <c r="D32" s="149" t="s">
        <v>5</v>
      </c>
      <c r="E32" s="216">
        <v>67132263</v>
      </c>
      <c r="F32" s="149"/>
      <c r="G32" s="216">
        <v>65396610</v>
      </c>
      <c r="H32" s="149"/>
      <c r="I32" s="216">
        <v>64750539</v>
      </c>
      <c r="J32" s="149"/>
      <c r="K32" s="216">
        <v>61882567</v>
      </c>
      <c r="L32" s="149"/>
      <c r="M32" s="216">
        <v>5249696</v>
      </c>
      <c r="N32" s="217">
        <v>8.4833197045623532E-2</v>
      </c>
      <c r="O32" s="149"/>
      <c r="P32" s="216">
        <v>2381724</v>
      </c>
      <c r="Q32" s="217">
        <v>3.6783076045127538E-2</v>
      </c>
      <c r="R32" s="149"/>
      <c r="S32" s="216">
        <v>1735653</v>
      </c>
      <c r="T32" s="217">
        <v>2.6540412415873016E-2</v>
      </c>
    </row>
    <row r="33" spans="2:20" s="184" customFormat="1" ht="12.75" customHeight="1">
      <c r="B33" s="242"/>
      <c r="C33" s="243"/>
      <c r="D33" s="244"/>
      <c r="E33" s="245"/>
      <c r="F33" s="244"/>
      <c r="G33" s="245"/>
      <c r="H33" s="244"/>
      <c r="I33" s="245"/>
      <c r="J33" s="244"/>
      <c r="K33" s="246"/>
      <c r="L33" s="244"/>
      <c r="O33" s="247"/>
      <c r="R33" s="247"/>
    </row>
    <row r="34" spans="2:20">
      <c r="C34" s="248" t="s">
        <v>140</v>
      </c>
      <c r="E34" s="176"/>
      <c r="O34" s="249"/>
      <c r="Q34" s="177"/>
      <c r="R34" s="249"/>
      <c r="T34" s="177" t="s">
        <v>186</v>
      </c>
    </row>
  </sheetData>
  <mergeCells count="7">
    <mergeCell ref="S7:T7"/>
    <mergeCell ref="P7:Q7"/>
    <mergeCell ref="E7:E8"/>
    <mergeCell ref="I7:I8"/>
    <mergeCell ref="K7:K8"/>
    <mergeCell ref="M7:N7"/>
    <mergeCell ref="G7:G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T33"/>
  <sheetViews>
    <sheetView showGridLines="0" tabSelected="1" zoomScaleNormal="100" workbookViewId="0">
      <selection activeCell="P33" sqref="P33"/>
    </sheetView>
  </sheetViews>
  <sheetFormatPr baseColWidth="10" defaultColWidth="11.44140625" defaultRowHeight="13.8"/>
  <cols>
    <col min="1" max="1" width="7.5546875" style="132" customWidth="1"/>
    <col min="2" max="2" width="3.88671875" style="132" customWidth="1"/>
    <col min="3" max="3" width="45" style="132" customWidth="1"/>
    <col min="4" max="4" width="1.5546875" style="132" customWidth="1"/>
    <col min="5" max="5" width="14.5546875" style="135" customWidth="1"/>
    <col min="6" max="6" width="2" style="135" customWidth="1"/>
    <col min="7" max="7" width="14.5546875" style="135" customWidth="1"/>
    <col min="8" max="8" width="2" style="135" customWidth="1"/>
    <col min="9" max="9" width="14.5546875" style="135" customWidth="1"/>
    <col min="10" max="10" width="2" style="135" customWidth="1"/>
    <col min="11" max="11" width="14.5546875" style="135" customWidth="1"/>
    <col min="12" max="12" width="2" style="135" customWidth="1"/>
    <col min="13" max="13" width="11.5546875" style="135" customWidth="1"/>
    <col min="14" max="14" width="8.5546875" style="135" customWidth="1"/>
    <col min="15" max="15" width="1.5546875" style="135" customWidth="1"/>
    <col min="16" max="16" width="11.44140625" style="132" customWidth="1"/>
    <col min="17" max="17" width="8.5546875" style="132" customWidth="1"/>
    <col min="18" max="18" width="1.5546875" style="135" customWidth="1"/>
    <col min="19" max="19" width="11.44140625" style="132" customWidth="1"/>
    <col min="20" max="20" width="8.5546875" style="132" customWidth="1"/>
    <col min="21" max="21" width="11.33203125" style="132" customWidth="1"/>
    <col min="22" max="16384" width="11.44140625" style="132"/>
  </cols>
  <sheetData>
    <row r="1" spans="1:20">
      <c r="A1" s="152"/>
      <c r="E1" s="134"/>
      <c r="G1" s="134"/>
      <c r="I1" s="134"/>
      <c r="J1" s="132"/>
      <c r="K1" s="134"/>
    </row>
    <row r="2" spans="1:20">
      <c r="A2" s="152"/>
    </row>
    <row r="3" spans="1:20" s="223" customFormat="1" ht="62.25" customHeight="1">
      <c r="A3" s="152"/>
      <c r="C3" s="183"/>
      <c r="D3" s="225"/>
      <c r="E3" s="226"/>
      <c r="F3" s="227"/>
      <c r="G3" s="227"/>
      <c r="H3" s="227"/>
      <c r="I3" s="227"/>
      <c r="J3" s="227"/>
      <c r="K3" s="227"/>
      <c r="L3" s="227"/>
      <c r="M3" s="227"/>
      <c r="N3" s="227"/>
      <c r="O3" s="228"/>
      <c r="R3" s="228"/>
    </row>
    <row r="4" spans="1:20" s="223" customFormat="1">
      <c r="A4" s="152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R4" s="227"/>
    </row>
    <row r="5" spans="1:20" s="223" customFormat="1" ht="25.8">
      <c r="A5" s="152"/>
      <c r="C5" s="187" t="s">
        <v>292</v>
      </c>
      <c r="D5" s="225"/>
      <c r="E5" s="226"/>
      <c r="F5" s="253" t="s">
        <v>3</v>
      </c>
      <c r="G5" s="227"/>
      <c r="H5" s="253" t="s">
        <v>3</v>
      </c>
      <c r="I5" s="227"/>
      <c r="J5" s="227"/>
      <c r="K5" s="227"/>
      <c r="L5" s="227"/>
      <c r="M5" s="227"/>
      <c r="N5" s="227"/>
      <c r="O5" s="227"/>
      <c r="R5" s="227"/>
    </row>
    <row r="6" spans="1:20" s="223" customFormat="1" ht="16.5" customHeight="1">
      <c r="A6" s="152"/>
      <c r="C6" s="191" t="s">
        <v>37</v>
      </c>
      <c r="D6" s="225"/>
      <c r="E6" s="226"/>
      <c r="F6" s="226" t="s">
        <v>3</v>
      </c>
      <c r="G6" s="226"/>
      <c r="H6" s="226" t="s">
        <v>3</v>
      </c>
      <c r="I6" s="226"/>
      <c r="J6" s="226"/>
      <c r="K6" s="226"/>
      <c r="L6" s="226"/>
      <c r="M6" s="426"/>
      <c r="N6" s="426"/>
      <c r="O6" s="426"/>
    </row>
    <row r="7" spans="1:20" s="131" customFormat="1" ht="15" customHeight="1">
      <c r="A7" s="152"/>
      <c r="B7" s="132"/>
      <c r="C7" s="144"/>
      <c r="D7" s="141"/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S7" s="422" t="s">
        <v>264</v>
      </c>
      <c r="T7" s="422"/>
    </row>
    <row r="8" spans="1:20" s="131" customFormat="1" ht="15" customHeight="1">
      <c r="A8" s="152"/>
      <c r="B8" s="132"/>
      <c r="C8" s="136"/>
      <c r="D8" s="141"/>
      <c r="E8" s="425"/>
      <c r="F8" s="141" t="s">
        <v>3</v>
      </c>
      <c r="G8" s="425"/>
      <c r="H8" s="141" t="s">
        <v>3</v>
      </c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S8" s="145" t="s">
        <v>8</v>
      </c>
      <c r="T8" s="147" t="s">
        <v>4</v>
      </c>
    </row>
    <row r="9" spans="1:20" ht="6" customHeight="1">
      <c r="A9" s="152"/>
      <c r="C9" s="136"/>
      <c r="D9" s="235"/>
      <c r="E9" s="229"/>
      <c r="F9" s="254" t="s">
        <v>3</v>
      </c>
      <c r="H9" s="254" t="s">
        <v>3</v>
      </c>
    </row>
    <row r="10" spans="1:20" s="152" customFormat="1" ht="14.25" customHeight="1">
      <c r="C10" s="230" t="s">
        <v>120</v>
      </c>
      <c r="D10" s="152" t="s">
        <v>3</v>
      </c>
      <c r="E10" s="154">
        <v>2742667.6</v>
      </c>
      <c r="G10" s="155">
        <v>2681717.9500000002</v>
      </c>
      <c r="I10" s="155">
        <v>2872567.42</v>
      </c>
      <c r="K10" s="155">
        <v>2932741.34</v>
      </c>
      <c r="M10" s="155">
        <v>-190073.73999999976</v>
      </c>
      <c r="N10" s="156">
        <v>-6.4810945789034236E-2</v>
      </c>
      <c r="O10" s="197"/>
      <c r="P10" s="155">
        <v>-129899.81999999983</v>
      </c>
      <c r="Q10" s="156">
        <v>-4.5220808081155472E-2</v>
      </c>
      <c r="R10" s="197"/>
      <c r="S10" s="155">
        <v>60949.649999999907</v>
      </c>
      <c r="T10" s="156">
        <v>2.2727837578892185E-2</v>
      </c>
    </row>
    <row r="11" spans="1:20" s="152" customFormat="1" ht="14.25" customHeight="1">
      <c r="C11" s="230" t="s">
        <v>115</v>
      </c>
      <c r="D11" s="152" t="s">
        <v>3</v>
      </c>
      <c r="E11" s="154">
        <v>1353291.36</v>
      </c>
      <c r="G11" s="155">
        <v>1345231.03</v>
      </c>
      <c r="I11" s="155">
        <v>1447901.16</v>
      </c>
      <c r="K11" s="155">
        <v>1383471.5</v>
      </c>
      <c r="M11" s="155">
        <v>-30180.139999999898</v>
      </c>
      <c r="N11" s="156">
        <v>-2.1814789824004199E-2</v>
      </c>
      <c r="O11" s="197"/>
      <c r="P11" s="155">
        <v>-94609.799999999814</v>
      </c>
      <c r="Q11" s="156">
        <v>-6.5342719940910787E-2</v>
      </c>
      <c r="R11" s="197"/>
      <c r="S11" s="155">
        <v>8060.3300000000745</v>
      </c>
      <c r="T11" s="156">
        <v>5.9917812035603646E-3</v>
      </c>
    </row>
    <row r="12" spans="1:20" s="152" customFormat="1" ht="14.25" customHeight="1">
      <c r="C12" s="230" t="s">
        <v>116</v>
      </c>
      <c r="E12" s="154">
        <v>18488646.899999999</v>
      </c>
      <c r="G12" s="155">
        <v>17606353.120000001</v>
      </c>
      <c r="I12" s="155">
        <v>17285959.300000001</v>
      </c>
      <c r="K12" s="155">
        <v>16249754.93</v>
      </c>
      <c r="M12" s="155">
        <v>2238891.9699999988</v>
      </c>
      <c r="N12" s="156">
        <v>0.1377800452772735</v>
      </c>
      <c r="O12" s="197"/>
      <c r="P12" s="155">
        <v>1202687.5999999978</v>
      </c>
      <c r="Q12" s="156">
        <v>6.9575982398616398E-2</v>
      </c>
      <c r="R12" s="197"/>
      <c r="S12" s="155">
        <v>882293.77999999747</v>
      </c>
      <c r="T12" s="156">
        <v>5.0112239257416258E-2</v>
      </c>
    </row>
    <row r="13" spans="1:20" s="152" customFormat="1" ht="14.25" customHeight="1">
      <c r="C13" s="230" t="s">
        <v>117</v>
      </c>
      <c r="D13" s="152" t="s">
        <v>5</v>
      </c>
      <c r="E13" s="154">
        <v>17682079.420000002</v>
      </c>
      <c r="G13" s="155">
        <v>17012871.41</v>
      </c>
      <c r="I13" s="155">
        <v>16906020.140000001</v>
      </c>
      <c r="K13" s="155">
        <v>17069160.52</v>
      </c>
      <c r="M13" s="155">
        <v>612918.90000000224</v>
      </c>
      <c r="N13" s="156">
        <v>3.5907969772845272E-2</v>
      </c>
      <c r="O13" s="197"/>
      <c r="P13" s="155">
        <v>776059.28000000119</v>
      </c>
      <c r="Q13" s="156">
        <v>4.590431536064643E-2</v>
      </c>
      <c r="R13" s="197"/>
      <c r="S13" s="155">
        <v>669208.01000000164</v>
      </c>
      <c r="T13" s="156">
        <v>3.9335394588749351E-2</v>
      </c>
    </row>
    <row r="14" spans="1:20" s="152" customFormat="1" ht="14.25" customHeight="1">
      <c r="C14" s="255" t="s">
        <v>232</v>
      </c>
      <c r="D14" s="152" t="s">
        <v>3</v>
      </c>
      <c r="E14" s="256">
        <v>40266685.280000001</v>
      </c>
      <c r="G14" s="257">
        <v>38646173.509999998</v>
      </c>
      <c r="I14" s="257">
        <v>38512448.020000003</v>
      </c>
      <c r="K14" s="257">
        <v>37635128.289999999</v>
      </c>
      <c r="M14" s="257">
        <v>2631556.9900000021</v>
      </c>
      <c r="N14" s="258">
        <v>6.9922891446585922E-2</v>
      </c>
      <c r="O14" s="177"/>
      <c r="P14" s="257">
        <v>1754237.2599999979</v>
      </c>
      <c r="Q14" s="258">
        <v>4.5549876733075978E-2</v>
      </c>
      <c r="R14" s="177"/>
      <c r="S14" s="257">
        <v>1620511.7700000033</v>
      </c>
      <c r="T14" s="258">
        <v>4.193201092937926E-2</v>
      </c>
    </row>
    <row r="15" spans="1:20" s="152" customFormat="1" ht="14.25" hidden="1" customHeight="1">
      <c r="C15" s="259" t="s">
        <v>121</v>
      </c>
      <c r="E15" s="256"/>
      <c r="G15" s="257"/>
      <c r="I15" s="257"/>
      <c r="K15" s="257"/>
      <c r="M15" s="155"/>
      <c r="N15" s="156"/>
      <c r="O15" s="197"/>
      <c r="P15" s="155"/>
      <c r="Q15" s="156"/>
      <c r="R15" s="197"/>
      <c r="S15" s="155"/>
      <c r="T15" s="156"/>
    </row>
    <row r="16" spans="1:20" s="152" customFormat="1" ht="14.25" hidden="1" customHeight="1">
      <c r="C16" s="260" t="s">
        <v>142</v>
      </c>
      <c r="E16" s="154" t="e">
        <v>#N/A</v>
      </c>
      <c r="G16" s="155" t="e">
        <v>#N/A</v>
      </c>
      <c r="I16" s="155" t="e">
        <v>#N/A</v>
      </c>
      <c r="K16" s="155" t="e">
        <v>#N/A</v>
      </c>
      <c r="M16" s="155" t="e">
        <v>#N/A</v>
      </c>
      <c r="N16" s="156" t="e">
        <v>#N/A</v>
      </c>
      <c r="O16" s="197"/>
      <c r="P16" s="155" t="e">
        <v>#N/A</v>
      </c>
      <c r="Q16" s="156" t="e">
        <v>#N/A</v>
      </c>
      <c r="R16" s="197"/>
      <c r="S16" s="155" t="e">
        <v>#N/A</v>
      </c>
      <c r="T16" s="156" t="e">
        <v>#N/A</v>
      </c>
    </row>
    <row r="17" spans="1:20" s="152" customFormat="1" ht="14.25" hidden="1" customHeight="1">
      <c r="C17" s="261" t="s">
        <v>134</v>
      </c>
      <c r="E17" s="154">
        <v>39504245.240000002</v>
      </c>
      <c r="G17" s="155">
        <v>37887174.649999999</v>
      </c>
      <c r="I17" s="155">
        <v>37726064.280000001</v>
      </c>
      <c r="K17" s="155">
        <v>36857997.630000003</v>
      </c>
      <c r="M17" s="155">
        <v>2646247.6099999994</v>
      </c>
      <c r="N17" s="156">
        <v>7.1795750723206098E-2</v>
      </c>
      <c r="O17" s="197"/>
      <c r="P17" s="155">
        <v>1778180.9600000009</v>
      </c>
      <c r="Q17" s="156">
        <v>4.7134017129443428E-2</v>
      </c>
      <c r="R17" s="197"/>
      <c r="S17" s="155">
        <v>1617070.5900000036</v>
      </c>
      <c r="T17" s="156">
        <v>4.2681213496082115E-2</v>
      </c>
    </row>
    <row r="18" spans="1:20" s="152" customFormat="1" ht="14.25" customHeight="1">
      <c r="C18" s="261" t="s">
        <v>42</v>
      </c>
      <c r="D18" s="152" t="s">
        <v>5</v>
      </c>
      <c r="E18" s="154">
        <v>762440.04</v>
      </c>
      <c r="G18" s="155">
        <v>758998.86</v>
      </c>
      <c r="I18" s="155">
        <v>786383.74</v>
      </c>
      <c r="K18" s="155">
        <v>777130.66</v>
      </c>
      <c r="M18" s="155">
        <v>-14690.619999999995</v>
      </c>
      <c r="N18" s="156">
        <v>-1.8903668013818931E-2</v>
      </c>
      <c r="O18" s="197"/>
      <c r="P18" s="155">
        <v>-23943.699999999953</v>
      </c>
      <c r="Q18" s="156">
        <v>-3.044785742899514E-2</v>
      </c>
      <c r="R18" s="197"/>
      <c r="S18" s="155">
        <v>3441.1800000000512</v>
      </c>
      <c r="T18" s="156">
        <v>4.5338408018162912E-3</v>
      </c>
    </row>
    <row r="19" spans="1:20" s="152" customFormat="1" ht="14.25" hidden="1" customHeight="1">
      <c r="C19" s="262"/>
      <c r="D19" s="263"/>
      <c r="E19" s="256"/>
      <c r="F19" s="263"/>
      <c r="G19" s="257"/>
      <c r="H19" s="263"/>
      <c r="I19" s="257"/>
      <c r="J19" s="263"/>
      <c r="K19" s="257"/>
      <c r="L19" s="263"/>
      <c r="M19" s="257"/>
      <c r="N19" s="258"/>
      <c r="O19" s="177"/>
      <c r="P19" s="257"/>
      <c r="Q19" s="258"/>
      <c r="R19" s="177"/>
      <c r="S19" s="257"/>
      <c r="T19" s="258"/>
    </row>
    <row r="20" spans="1:20" s="152" customFormat="1" ht="14.25" customHeight="1">
      <c r="A20" s="264"/>
      <c r="C20" s="255" t="s">
        <v>233</v>
      </c>
      <c r="D20" s="263"/>
      <c r="E20" s="256">
        <v>970884</v>
      </c>
      <c r="F20" s="263"/>
      <c r="G20" s="257">
        <v>968906</v>
      </c>
      <c r="H20" s="263"/>
      <c r="I20" s="257">
        <v>858281</v>
      </c>
      <c r="J20" s="263"/>
      <c r="K20" s="257">
        <v>767919</v>
      </c>
      <c r="L20" s="263"/>
      <c r="M20" s="257">
        <v>202965</v>
      </c>
      <c r="N20" s="258">
        <v>0.26430521969113929</v>
      </c>
      <c r="O20" s="177"/>
      <c r="P20" s="257">
        <v>112603</v>
      </c>
      <c r="Q20" s="258">
        <v>0.13119596029738512</v>
      </c>
      <c r="R20" s="177"/>
      <c r="S20" s="257">
        <v>1978</v>
      </c>
      <c r="T20" s="258">
        <v>2.0414777078479052E-3</v>
      </c>
    </row>
    <row r="21" spans="1:20" s="152" customFormat="1" ht="14.25" customHeight="1">
      <c r="C21" s="265" t="s">
        <v>277</v>
      </c>
      <c r="D21" s="152" t="s">
        <v>3</v>
      </c>
      <c r="E21" s="232">
        <v>41237569.280000001</v>
      </c>
      <c r="G21" s="232">
        <v>39615079.509999998</v>
      </c>
      <c r="I21" s="232">
        <v>39370729.020000003</v>
      </c>
      <c r="K21" s="232">
        <v>38403047.289999999</v>
      </c>
      <c r="M21" s="232">
        <v>2834521.9900000021</v>
      </c>
      <c r="N21" s="233">
        <v>7.380981953320398E-2</v>
      </c>
      <c r="O21" s="177"/>
      <c r="P21" s="232">
        <v>1866840.2599999979</v>
      </c>
      <c r="Q21" s="233">
        <v>4.7416959412960313E-2</v>
      </c>
      <c r="R21" s="177"/>
      <c r="S21" s="232">
        <v>1622489.7700000033</v>
      </c>
      <c r="T21" s="233">
        <v>4.0956367879823041E-2</v>
      </c>
    </row>
    <row r="22" spans="1:20" s="152" customFormat="1" ht="14.25" customHeight="1">
      <c r="C22" s="265" t="s">
        <v>280</v>
      </c>
      <c r="E22" s="232">
        <v>40475129.240000002</v>
      </c>
      <c r="G22" s="232">
        <v>38856080.649999999</v>
      </c>
      <c r="I22" s="232">
        <v>38584345.280000001</v>
      </c>
      <c r="K22" s="232">
        <v>37625916.630000003</v>
      </c>
      <c r="M22" s="232">
        <v>2849212.6099999994</v>
      </c>
      <c r="N22" s="233">
        <v>7.5724736171032037E-2</v>
      </c>
      <c r="O22" s="177"/>
      <c r="P22" s="232">
        <v>1890783.9600000009</v>
      </c>
      <c r="Q22" s="233">
        <v>4.9003914574133667E-2</v>
      </c>
      <c r="R22" s="177"/>
      <c r="S22" s="232">
        <v>1619048.5900000036</v>
      </c>
      <c r="T22" s="233">
        <v>4.1667830695116814E-2</v>
      </c>
    </row>
    <row r="23" spans="1:20" s="152" customFormat="1" ht="15" customHeight="1">
      <c r="C23" s="261" t="s">
        <v>125</v>
      </c>
      <c r="D23" s="152" t="s">
        <v>3</v>
      </c>
      <c r="E23" s="154">
        <v>-573034.17000000004</v>
      </c>
      <c r="G23" s="155">
        <v>-564855.62</v>
      </c>
      <c r="I23" s="155">
        <v>-567105.30000000005</v>
      </c>
      <c r="K23" s="155">
        <v>-535935.67000000004</v>
      </c>
      <c r="M23" s="155">
        <v>-37098.5</v>
      </c>
      <c r="N23" s="156">
        <v>6.9221927325717969E-2</v>
      </c>
      <c r="O23" s="197"/>
      <c r="P23" s="155">
        <v>-5928.8699999999953</v>
      </c>
      <c r="Q23" s="156">
        <v>1.0454619274409938E-2</v>
      </c>
      <c r="R23" s="197"/>
      <c r="S23" s="155">
        <v>-8178.5500000000466</v>
      </c>
      <c r="T23" s="156">
        <v>1.4479009698088907E-2</v>
      </c>
    </row>
    <row r="24" spans="1:20" s="131" customFormat="1" ht="14.25" customHeight="1">
      <c r="A24" s="152"/>
      <c r="B24" s="152"/>
      <c r="C24" s="266" t="s">
        <v>221</v>
      </c>
      <c r="D24" s="149" t="s">
        <v>5</v>
      </c>
      <c r="E24" s="216">
        <v>40664535.200000003</v>
      </c>
      <c r="F24" s="149"/>
      <c r="G24" s="216">
        <v>39050223.799999997</v>
      </c>
      <c r="H24" s="149"/>
      <c r="I24" s="216">
        <v>38803623.719999999</v>
      </c>
      <c r="J24" s="149"/>
      <c r="K24" s="216">
        <v>37867111</v>
      </c>
      <c r="L24" s="149"/>
      <c r="M24" s="216">
        <v>2797424.200000003</v>
      </c>
      <c r="N24" s="217">
        <v>7.3874772226484531E-2</v>
      </c>
      <c r="O24" s="149"/>
      <c r="P24" s="216">
        <v>1860911.4800000042</v>
      </c>
      <c r="Q24" s="217">
        <v>4.7957157131200079E-2</v>
      </c>
      <c r="R24" s="149"/>
      <c r="S24" s="216">
        <v>1614311.400000006</v>
      </c>
      <c r="T24" s="217">
        <v>4.133936359156043E-2</v>
      </c>
    </row>
    <row r="25" spans="1:20" s="152" customFormat="1" ht="6" customHeight="1"/>
    <row r="26" spans="1:20" s="152" customFormat="1" ht="14.25" customHeight="1">
      <c r="C26" s="265" t="s">
        <v>213</v>
      </c>
      <c r="E26" s="232"/>
      <c r="G26" s="232"/>
      <c r="I26" s="232"/>
      <c r="K26" s="232"/>
      <c r="M26" s="232"/>
      <c r="N26" s="233"/>
      <c r="O26" s="177"/>
      <c r="P26" s="232"/>
      <c r="Q26" s="233"/>
      <c r="R26" s="177"/>
      <c r="S26" s="232"/>
      <c r="T26" s="233"/>
    </row>
    <row r="27" spans="1:20" s="152" customFormat="1" ht="14.25" customHeight="1">
      <c r="C27" s="261" t="s">
        <v>211</v>
      </c>
      <c r="D27" s="152" t="s">
        <v>5</v>
      </c>
      <c r="E27" s="154">
        <v>1834609.28</v>
      </c>
      <c r="G27" s="155">
        <v>1754538.4</v>
      </c>
      <c r="I27" s="155">
        <v>1706403.61</v>
      </c>
      <c r="K27" s="155">
        <v>1550790</v>
      </c>
      <c r="M27" s="155">
        <v>283819.28000000003</v>
      </c>
      <c r="N27" s="156">
        <v>0.18301593381437842</v>
      </c>
      <c r="O27" s="197"/>
      <c r="P27" s="155">
        <v>128205.66999999993</v>
      </c>
      <c r="Q27" s="156">
        <v>7.513209023274392E-2</v>
      </c>
      <c r="R27" s="197"/>
      <c r="S27" s="155">
        <v>80070.880000000121</v>
      </c>
      <c r="T27" s="156">
        <v>4.5636436341319309E-2</v>
      </c>
    </row>
    <row r="28" spans="1:20" s="152" customFormat="1" ht="14.25" customHeight="1">
      <c r="C28" s="259" t="s">
        <v>216</v>
      </c>
      <c r="E28" s="154">
        <v>4760.78</v>
      </c>
      <c r="G28" s="155">
        <v>5153.97</v>
      </c>
      <c r="I28" s="155">
        <v>4667.8900000000003</v>
      </c>
      <c r="K28" s="155">
        <v>5094.28</v>
      </c>
      <c r="M28" s="155">
        <v>-333.5</v>
      </c>
      <c r="N28" s="156">
        <v>-6.5465581004577666E-2</v>
      </c>
      <c r="O28" s="197"/>
      <c r="P28" s="155">
        <v>92.889999999999418</v>
      </c>
      <c r="Q28" s="156">
        <v>1.9899783413919181E-2</v>
      </c>
      <c r="R28" s="197"/>
      <c r="S28" s="155">
        <v>-393.19000000000051</v>
      </c>
      <c r="T28" s="156">
        <v>-7.6288763807317528E-2</v>
      </c>
    </row>
    <row r="29" spans="1:20" s="131" customFormat="1" ht="14.25" customHeight="1">
      <c r="A29" s="152"/>
      <c r="B29" s="152"/>
      <c r="C29" s="266" t="s">
        <v>214</v>
      </c>
      <c r="D29" s="149" t="s">
        <v>5</v>
      </c>
      <c r="E29" s="216">
        <v>43072178.560000002</v>
      </c>
      <c r="F29" s="149"/>
      <c r="G29" s="216">
        <v>41369617.909999996</v>
      </c>
      <c r="H29" s="149"/>
      <c r="I29" s="216">
        <v>41077132.630000003</v>
      </c>
      <c r="J29" s="149"/>
      <c r="K29" s="216">
        <v>39953837.289999999</v>
      </c>
      <c r="L29" s="149"/>
      <c r="M29" s="216">
        <v>3118341.2700000033</v>
      </c>
      <c r="N29" s="217">
        <v>7.8048605128110848E-2</v>
      </c>
      <c r="O29" s="149"/>
      <c r="P29" s="216">
        <v>1995045.9299999997</v>
      </c>
      <c r="Q29" s="217">
        <v>4.856828610629349E-2</v>
      </c>
      <c r="R29" s="149"/>
      <c r="S29" s="216">
        <v>1702560.650000006</v>
      </c>
      <c r="T29" s="217">
        <v>4.1154855568256377E-2</v>
      </c>
    </row>
    <row r="30" spans="1:20" s="131" customFormat="1" ht="14.25" customHeight="1">
      <c r="A30" s="152"/>
      <c r="B30" s="152"/>
      <c r="C30" s="266" t="s">
        <v>215</v>
      </c>
      <c r="D30" s="149" t="s">
        <v>5</v>
      </c>
      <c r="E30" s="216">
        <v>767200.82</v>
      </c>
      <c r="F30" s="149"/>
      <c r="G30" s="216">
        <v>764152.83</v>
      </c>
      <c r="H30" s="149"/>
      <c r="I30" s="216">
        <v>791051.63</v>
      </c>
      <c r="J30" s="149"/>
      <c r="K30" s="216">
        <v>782224.94</v>
      </c>
      <c r="L30" s="149"/>
      <c r="M30" s="216">
        <v>-15024.119999999995</v>
      </c>
      <c r="N30" s="217">
        <v>-1.9206904857827722E-2</v>
      </c>
      <c r="O30" s="149"/>
      <c r="P30" s="216">
        <v>-23850.810000000056</v>
      </c>
      <c r="Q30" s="217">
        <v>-3.0150762725816072E-2</v>
      </c>
      <c r="R30" s="149"/>
      <c r="S30" s="216">
        <v>3047.9899999999907</v>
      </c>
      <c r="T30" s="217">
        <v>3.9887178066198015E-3</v>
      </c>
    </row>
    <row r="31" spans="1:20">
      <c r="A31" s="267"/>
      <c r="E31" s="251"/>
      <c r="F31" s="268"/>
      <c r="G31" s="268"/>
      <c r="H31" s="268"/>
      <c r="I31" s="268"/>
      <c r="J31" s="249"/>
      <c r="K31" s="220"/>
      <c r="L31" s="249"/>
      <c r="M31" s="249"/>
      <c r="N31" s="249"/>
      <c r="O31" s="149"/>
      <c r="R31" s="149"/>
    </row>
    <row r="32" spans="1:20">
      <c r="A32" s="267"/>
      <c r="E32" s="251"/>
      <c r="F32" s="268"/>
      <c r="G32" s="268"/>
      <c r="H32" s="268"/>
      <c r="I32" s="268"/>
      <c r="J32" s="249"/>
      <c r="K32" s="220"/>
      <c r="L32" s="249"/>
      <c r="M32" s="249"/>
      <c r="N32" s="249"/>
      <c r="O32" s="149"/>
      <c r="R32" s="149"/>
    </row>
    <row r="33" spans="3:20">
      <c r="C33" s="248" t="s">
        <v>228</v>
      </c>
      <c r="E33" s="268"/>
      <c r="F33" s="268"/>
      <c r="G33" s="268"/>
      <c r="H33" s="268"/>
      <c r="I33" s="268"/>
      <c r="J33" s="249"/>
      <c r="K33" s="220"/>
      <c r="L33" s="249"/>
      <c r="M33" s="249"/>
      <c r="O33" s="249"/>
      <c r="Q33" s="177"/>
      <c r="R33" s="249"/>
      <c r="T33" s="177" t="s">
        <v>187</v>
      </c>
    </row>
  </sheetData>
  <mergeCells count="8">
    <mergeCell ref="S7:T7"/>
    <mergeCell ref="P7:Q7"/>
    <mergeCell ref="M6:O6"/>
    <mergeCell ref="E7:E8"/>
    <mergeCell ref="I7:I8"/>
    <mergeCell ref="K7:K8"/>
    <mergeCell ref="M7:N7"/>
    <mergeCell ref="G7:G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3215-4F03-4381-962E-067B3B13E718}">
  <sheetPr>
    <pageSetUpPr fitToPage="1"/>
  </sheetPr>
  <dimension ref="A1:T92"/>
  <sheetViews>
    <sheetView showGridLines="0" tabSelected="1" zoomScale="95" zoomScaleNormal="95" workbookViewId="0">
      <selection activeCell="P33" sqref="P33"/>
    </sheetView>
  </sheetViews>
  <sheetFormatPr baseColWidth="10" defaultColWidth="11.44140625" defaultRowHeight="13.8"/>
  <cols>
    <col min="1" max="1" width="10.5546875" style="271" bestFit="1" customWidth="1"/>
    <col min="2" max="2" width="3.44140625" style="269" customWidth="1"/>
    <col min="3" max="3" width="50.5546875" style="132" customWidth="1"/>
    <col min="4" max="4" width="1.5546875" style="132" customWidth="1"/>
    <col min="5" max="5" width="13.5546875" style="135" customWidth="1"/>
    <col min="6" max="6" width="1.5546875" style="132" customWidth="1"/>
    <col min="7" max="7" width="13.5546875" style="135" customWidth="1"/>
    <col min="8" max="8" width="1.5546875" style="132" customWidth="1"/>
    <col min="9" max="9" width="13.6640625" style="135" customWidth="1"/>
    <col min="10" max="10" width="1.5546875" style="132" customWidth="1"/>
    <col min="11" max="11" width="13.5546875" style="135" customWidth="1"/>
    <col min="12" max="12" width="1.5546875" style="132" customWidth="1"/>
    <col min="13" max="13" width="10.6640625" style="135" customWidth="1"/>
    <col min="14" max="14" width="9.44140625" style="135" customWidth="1"/>
    <col min="15" max="15" width="1.5546875" style="132" customWidth="1"/>
    <col min="16" max="16" width="10.6640625" style="135" customWidth="1"/>
    <col min="17" max="17" width="7.5546875" style="135" customWidth="1"/>
    <col min="18" max="18" width="1.5546875" style="132" customWidth="1"/>
    <col min="19" max="19" width="10.6640625" style="135" customWidth="1"/>
    <col min="20" max="20" width="7.5546875" style="135" customWidth="1"/>
    <col min="21" max="16384" width="11.44140625" style="132"/>
  </cols>
  <sheetData>
    <row r="1" spans="1:20">
      <c r="E1" s="134"/>
      <c r="G1" s="134"/>
      <c r="I1" s="134"/>
      <c r="K1" s="134"/>
    </row>
    <row r="2" spans="1:20">
      <c r="B2" s="272"/>
    </row>
    <row r="3" spans="1:20" s="276" customFormat="1" ht="66" customHeight="1">
      <c r="A3" s="273"/>
      <c r="B3" s="274"/>
      <c r="C3" s="275"/>
      <c r="E3" s="277"/>
      <c r="G3" s="277"/>
      <c r="I3" s="277"/>
      <c r="K3" s="277"/>
      <c r="M3" s="277"/>
      <c r="N3" s="278"/>
      <c r="P3" s="277"/>
      <c r="Q3" s="278"/>
      <c r="S3" s="277"/>
      <c r="T3" s="278"/>
    </row>
    <row r="4" spans="1:20" s="223" customFormat="1">
      <c r="A4" s="273"/>
      <c r="B4" s="274"/>
      <c r="E4" s="227"/>
      <c r="G4" s="227"/>
      <c r="I4" s="227"/>
      <c r="K4" s="227"/>
      <c r="M4" s="227"/>
      <c r="N4" s="227"/>
      <c r="P4" s="227"/>
      <c r="Q4" s="227"/>
      <c r="S4" s="227"/>
      <c r="T4" s="227"/>
    </row>
    <row r="5" spans="1:20" s="223" customFormat="1" ht="25.8">
      <c r="A5" s="273"/>
      <c r="B5" s="274"/>
      <c r="C5" s="187" t="s">
        <v>41</v>
      </c>
      <c r="D5" s="225"/>
      <c r="E5" s="226"/>
      <c r="F5" s="253"/>
      <c r="G5" s="226"/>
      <c r="H5" s="253"/>
      <c r="I5" s="227"/>
      <c r="J5" s="227"/>
      <c r="K5" s="227"/>
      <c r="L5" s="227"/>
      <c r="M5" s="414"/>
      <c r="N5" s="227"/>
      <c r="O5" s="227"/>
      <c r="R5" s="227"/>
    </row>
    <row r="6" spans="1:20" s="223" customFormat="1" ht="16.5" customHeight="1">
      <c r="A6" s="273"/>
      <c r="B6" s="274"/>
      <c r="C6" s="191" t="s">
        <v>37</v>
      </c>
      <c r="D6" s="225"/>
      <c r="E6" s="226"/>
      <c r="F6" s="226"/>
      <c r="G6" s="226"/>
      <c r="H6" s="226"/>
      <c r="I6" s="226"/>
      <c r="J6" s="226"/>
      <c r="K6" s="226"/>
      <c r="L6" s="226"/>
      <c r="M6" s="426"/>
      <c r="N6" s="426"/>
      <c r="O6" s="426"/>
    </row>
    <row r="7" spans="1:20" s="131" customFormat="1" ht="15" customHeight="1">
      <c r="A7" s="269"/>
      <c r="B7" s="269"/>
      <c r="C7" s="144"/>
      <c r="D7" s="141"/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S7" s="422" t="s">
        <v>264</v>
      </c>
      <c r="T7" s="422"/>
    </row>
    <row r="8" spans="1:20" s="131" customFormat="1" ht="15" customHeight="1">
      <c r="A8" s="269"/>
      <c r="B8" s="269"/>
      <c r="C8" s="136"/>
      <c r="D8" s="141"/>
      <c r="E8" s="425"/>
      <c r="F8" s="141" t="s">
        <v>3</v>
      </c>
      <c r="G8" s="425"/>
      <c r="H8" s="141" t="s">
        <v>3</v>
      </c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S8" s="145" t="s">
        <v>8</v>
      </c>
      <c r="T8" s="147" t="s">
        <v>4</v>
      </c>
    </row>
    <row r="9" spans="1:20" s="223" customFormat="1" ht="18">
      <c r="A9" s="279"/>
      <c r="B9" s="280"/>
      <c r="C9" s="281" t="s">
        <v>62</v>
      </c>
      <c r="D9" s="225" t="s">
        <v>2</v>
      </c>
      <c r="E9" s="226"/>
      <c r="F9" s="225"/>
      <c r="G9" s="226"/>
      <c r="H9" s="225"/>
      <c r="I9" s="226"/>
      <c r="J9" s="225"/>
      <c r="K9" s="227"/>
      <c r="L9" s="225"/>
      <c r="M9" s="227"/>
      <c r="N9" s="227"/>
      <c r="O9" s="225"/>
      <c r="P9" s="227"/>
      <c r="Q9" s="227"/>
      <c r="R9" s="225"/>
      <c r="S9" s="227"/>
      <c r="T9" s="227"/>
    </row>
    <row r="10" spans="1:20" ht="6" customHeight="1">
      <c r="C10" s="269"/>
      <c r="D10" s="225"/>
      <c r="E10" s="268"/>
      <c r="F10" s="225"/>
      <c r="G10" s="268"/>
      <c r="H10" s="225"/>
      <c r="I10" s="268"/>
      <c r="J10" s="225"/>
      <c r="K10" s="268"/>
      <c r="L10" s="225"/>
      <c r="M10" s="268"/>
      <c r="N10" s="249"/>
      <c r="O10" s="225"/>
      <c r="P10" s="268"/>
      <c r="Q10" s="249"/>
      <c r="R10" s="225"/>
      <c r="S10" s="268"/>
      <c r="T10" s="249"/>
    </row>
    <row r="11" spans="1:20" s="283" customFormat="1" ht="15.6" customHeight="1">
      <c r="A11" s="269"/>
      <c r="B11" s="282"/>
      <c r="C11" s="153" t="s">
        <v>215</v>
      </c>
      <c r="D11" s="263"/>
      <c r="E11" s="154">
        <v>767200.82</v>
      </c>
      <c r="F11" s="152"/>
      <c r="G11" s="155">
        <v>764152.83</v>
      </c>
      <c r="H11" s="152"/>
      <c r="I11" s="155">
        <v>791051.63</v>
      </c>
      <c r="J11" s="152"/>
      <c r="K11" s="155">
        <v>782224.94</v>
      </c>
      <c r="L11" s="152"/>
      <c r="M11" s="155">
        <v>-15024.119999999995</v>
      </c>
      <c r="N11" s="156">
        <v>-1.9206904857827722E-2</v>
      </c>
      <c r="O11" s="197"/>
      <c r="P11" s="155">
        <v>-23850.810000000056</v>
      </c>
      <c r="Q11" s="156">
        <v>-3.0150762725816072E-2</v>
      </c>
      <c r="R11" s="197"/>
      <c r="S11" s="155">
        <v>3047.9899999999907</v>
      </c>
      <c r="T11" s="156">
        <v>3.9887178066198015E-3</v>
      </c>
    </row>
    <row r="12" spans="1:20" s="283" customFormat="1" ht="15.6" customHeight="1">
      <c r="A12" s="269"/>
      <c r="B12" s="282"/>
      <c r="C12" s="153" t="s">
        <v>214</v>
      </c>
      <c r="D12" s="263"/>
      <c r="E12" s="154">
        <v>43072178.560000002</v>
      </c>
      <c r="F12" s="152"/>
      <c r="G12" s="155">
        <v>41369617.909999996</v>
      </c>
      <c r="H12" s="152"/>
      <c r="I12" s="155">
        <v>41077132.630000003</v>
      </c>
      <c r="J12" s="152"/>
      <c r="K12" s="155">
        <v>39953837.289999999</v>
      </c>
      <c r="L12" s="152"/>
      <c r="M12" s="155">
        <v>3118341.2700000033</v>
      </c>
      <c r="N12" s="156">
        <v>7.8048605128110848E-2</v>
      </c>
      <c r="O12" s="197"/>
      <c r="P12" s="155">
        <v>1995045.9299999997</v>
      </c>
      <c r="Q12" s="156">
        <v>4.856828610629349E-2</v>
      </c>
      <c r="R12" s="197"/>
      <c r="S12" s="155">
        <v>1702560.650000006</v>
      </c>
      <c r="T12" s="156">
        <v>4.1154855568256377E-2</v>
      </c>
    </row>
    <row r="13" spans="1:20" s="152" customFormat="1" ht="4.3499999999999996" customHeight="1">
      <c r="A13" s="269"/>
      <c r="B13" s="284"/>
      <c r="C13" s="153"/>
      <c r="E13" s="155"/>
      <c r="G13" s="155"/>
      <c r="I13" s="155"/>
      <c r="K13" s="155"/>
      <c r="M13" s="155"/>
      <c r="N13" s="156"/>
      <c r="O13" s="197"/>
      <c r="P13" s="155"/>
      <c r="Q13" s="156"/>
      <c r="R13" s="197"/>
      <c r="S13" s="155"/>
      <c r="T13" s="156"/>
    </row>
    <row r="14" spans="1:20" ht="15.6" customHeight="1">
      <c r="A14" s="269"/>
      <c r="C14" s="150" t="s">
        <v>63</v>
      </c>
      <c r="D14" s="225"/>
      <c r="E14" s="170">
        <v>1.78E-2</v>
      </c>
      <c r="F14" s="225"/>
      <c r="G14" s="170">
        <v>1.8499999999999999E-2</v>
      </c>
      <c r="H14" s="225"/>
      <c r="I14" s="170">
        <v>1.9300000000000001E-2</v>
      </c>
      <c r="J14" s="225"/>
      <c r="K14" s="170">
        <v>1.9599999999999999E-2</v>
      </c>
      <c r="L14" s="225"/>
      <c r="M14" s="285">
        <v>-0.17999999999999994</v>
      </c>
      <c r="N14" s="285"/>
      <c r="O14" s="225"/>
      <c r="P14" s="285">
        <v>-0.15000000000000013</v>
      </c>
      <c r="Q14" s="285"/>
      <c r="R14" s="225"/>
      <c r="S14" s="285">
        <v>-6.9999999999999923E-2</v>
      </c>
      <c r="T14" s="285"/>
    </row>
    <row r="15" spans="1:20" s="151" customFormat="1" ht="15.6" customHeight="1">
      <c r="A15" s="413"/>
      <c r="B15" s="284"/>
      <c r="C15" s="153" t="s">
        <v>143</v>
      </c>
      <c r="D15" s="152"/>
      <c r="E15" s="154">
        <v>573034</v>
      </c>
      <c r="F15" s="152"/>
      <c r="G15" s="155">
        <v>564856</v>
      </c>
      <c r="H15" s="152"/>
      <c r="I15" s="155">
        <v>567105</v>
      </c>
      <c r="J15" s="152"/>
      <c r="K15" s="155">
        <v>535936</v>
      </c>
      <c r="L15" s="152"/>
      <c r="M15" s="155">
        <v>37098</v>
      </c>
      <c r="N15" s="156">
        <v>6.9220951755433413E-2</v>
      </c>
      <c r="O15" s="197"/>
      <c r="P15" s="155">
        <v>5929</v>
      </c>
      <c r="Q15" s="156">
        <v>1.0454854039375405E-2</v>
      </c>
      <c r="R15" s="197"/>
      <c r="S15" s="155">
        <v>8178</v>
      </c>
      <c r="T15" s="156">
        <v>1.4478026258019749E-2</v>
      </c>
    </row>
    <row r="16" spans="1:20" ht="15.6" customHeight="1">
      <c r="A16" s="269"/>
      <c r="C16" s="150" t="s">
        <v>202</v>
      </c>
      <c r="D16" s="225"/>
      <c r="E16" s="170">
        <v>0.75160000000000005</v>
      </c>
      <c r="F16" s="225"/>
      <c r="G16" s="170">
        <v>0.74419999999999997</v>
      </c>
      <c r="H16" s="225"/>
      <c r="I16" s="170">
        <v>0.72119999999999995</v>
      </c>
      <c r="J16" s="225"/>
      <c r="K16" s="170">
        <v>0.68959999999999999</v>
      </c>
      <c r="L16" s="225"/>
      <c r="M16" s="285">
        <v>6.2000000000000055</v>
      </c>
      <c r="N16" s="285"/>
      <c r="O16" s="225"/>
      <c r="P16" s="285">
        <v>3.0400000000000094</v>
      </c>
      <c r="Q16" s="285"/>
      <c r="R16" s="225"/>
      <c r="S16" s="285">
        <v>0.74000000000000732</v>
      </c>
      <c r="T16" s="285"/>
    </row>
    <row r="17" spans="1:20" s="152" customFormat="1" ht="4.3499999999999996" customHeight="1">
      <c r="A17" s="269"/>
      <c r="B17" s="284"/>
      <c r="C17" s="153"/>
      <c r="E17" s="155"/>
      <c r="G17" s="155"/>
      <c r="I17" s="155"/>
      <c r="K17" s="155"/>
      <c r="M17" s="155"/>
      <c r="N17" s="156"/>
      <c r="O17" s="197"/>
      <c r="P17" s="155"/>
      <c r="Q17" s="156"/>
      <c r="R17" s="197"/>
      <c r="S17" s="155"/>
      <c r="T17" s="156"/>
    </row>
    <row r="18" spans="1:20" ht="15.6" customHeight="1">
      <c r="A18" s="269"/>
      <c r="C18" s="150" t="s">
        <v>298</v>
      </c>
      <c r="D18" s="225"/>
      <c r="E18" s="170">
        <v>4.4000000000000003E-3</v>
      </c>
      <c r="F18" s="225"/>
      <c r="G18" s="170">
        <v>4.7000000000000002E-3</v>
      </c>
      <c r="H18" s="225"/>
      <c r="I18" s="170">
        <v>5.4000000000000003E-3</v>
      </c>
      <c r="J18" s="225"/>
      <c r="K18" s="170">
        <v>6.1000000000000004E-3</v>
      </c>
      <c r="L18" s="225"/>
      <c r="M18" s="285">
        <v>-0.17</v>
      </c>
      <c r="N18" s="285"/>
      <c r="O18" s="225"/>
      <c r="P18" s="285">
        <v>-0.1</v>
      </c>
      <c r="Q18" s="285"/>
      <c r="R18" s="225"/>
      <c r="S18" s="285">
        <v>-2.9999999999999992E-2</v>
      </c>
      <c r="T18" s="285"/>
    </row>
    <row r="19" spans="1:20" s="152" customFormat="1" ht="30.6" customHeight="1">
      <c r="A19" s="269"/>
      <c r="B19" s="284"/>
      <c r="C19" s="281" t="s">
        <v>259</v>
      </c>
      <c r="E19" s="286"/>
      <c r="G19" s="155"/>
      <c r="I19" s="155"/>
      <c r="K19" s="155"/>
      <c r="M19" s="155"/>
      <c r="N19" s="156"/>
      <c r="O19" s="197"/>
      <c r="P19" s="155"/>
      <c r="Q19" s="156"/>
      <c r="R19" s="197"/>
      <c r="S19" s="155"/>
      <c r="T19" s="156"/>
    </row>
    <row r="20" spans="1:20" ht="6" customHeight="1">
      <c r="C20" s="269"/>
      <c r="D20" s="225"/>
      <c r="E20" s="268"/>
      <c r="F20" s="225"/>
      <c r="G20" s="268"/>
      <c r="H20" s="225"/>
      <c r="I20" s="268"/>
      <c r="J20" s="225"/>
      <c r="K20" s="268"/>
      <c r="L20" s="225"/>
      <c r="M20" s="268"/>
      <c r="N20" s="249"/>
      <c r="O20" s="225"/>
      <c r="P20" s="268"/>
      <c r="Q20" s="249"/>
      <c r="R20" s="225"/>
      <c r="S20" s="268"/>
      <c r="T20" s="249"/>
    </row>
    <row r="21" spans="1:20" ht="15.6" customHeight="1">
      <c r="A21" s="269"/>
      <c r="C21" s="153" t="s">
        <v>316</v>
      </c>
      <c r="E21" s="154">
        <v>469280.8945559999</v>
      </c>
      <c r="F21" s="152"/>
      <c r="G21" s="155">
        <v>507041.4135585982</v>
      </c>
      <c r="H21" s="152"/>
      <c r="I21" s="155">
        <v>527817.02445329912</v>
      </c>
      <c r="J21" s="152"/>
      <c r="K21" s="155">
        <v>609521.69506909756</v>
      </c>
      <c r="L21" s="152"/>
      <c r="M21" s="155">
        <v>-140240.80051309767</v>
      </c>
      <c r="N21" s="156">
        <v>-0.23008336150725439</v>
      </c>
      <c r="O21" s="197"/>
      <c r="P21" s="155">
        <v>-58536.129897299223</v>
      </c>
      <c r="Q21" s="156">
        <v>-0.11090231497919112</v>
      </c>
      <c r="R21" s="197"/>
      <c r="S21" s="155">
        <v>-37760.519002598303</v>
      </c>
      <c r="T21" s="156">
        <v>-7.4472258069772757E-2</v>
      </c>
    </row>
    <row r="22" spans="1:20" ht="15.6" customHeight="1">
      <c r="A22" s="269"/>
      <c r="C22" s="153" t="s">
        <v>253</v>
      </c>
      <c r="E22" s="154">
        <v>271238.30837859976</v>
      </c>
      <c r="F22" s="152"/>
      <c r="G22" s="155">
        <v>286896.28994059842</v>
      </c>
      <c r="H22" s="152"/>
      <c r="I22" s="155">
        <v>297230.11754840048</v>
      </c>
      <c r="J22" s="152"/>
      <c r="K22" s="155">
        <v>333649.04372010124</v>
      </c>
      <c r="L22" s="152"/>
      <c r="M22" s="155">
        <v>-62410.73534150148</v>
      </c>
      <c r="N22" s="156">
        <v>-0.18705504036708087</v>
      </c>
      <c r="O22" s="197"/>
      <c r="P22" s="155">
        <v>-25991.809169800719</v>
      </c>
      <c r="Q22" s="156">
        <v>-8.7446754670035265E-2</v>
      </c>
      <c r="R22" s="197"/>
      <c r="S22" s="155">
        <v>-15657.981561998662</v>
      </c>
      <c r="T22" s="156">
        <v>-5.4577148994295555E-2</v>
      </c>
    </row>
    <row r="23" spans="1:20" ht="15.6" customHeight="1">
      <c r="A23" s="269"/>
      <c r="C23" s="153" t="s">
        <v>226</v>
      </c>
      <c r="E23" s="154">
        <v>198042.58617740017</v>
      </c>
      <c r="F23" s="152"/>
      <c r="G23" s="155">
        <v>220145.12361799972</v>
      </c>
      <c r="H23" s="152"/>
      <c r="I23" s="155">
        <v>230586.90690489864</v>
      </c>
      <c r="J23" s="152"/>
      <c r="K23" s="155">
        <v>275872.65134899644</v>
      </c>
      <c r="L23" s="152"/>
      <c r="M23" s="155">
        <v>-77830.065171596274</v>
      </c>
      <c r="N23" s="156">
        <v>-0.28212316368082568</v>
      </c>
      <c r="O23" s="197"/>
      <c r="P23" s="155">
        <v>-32544.320727498474</v>
      </c>
      <c r="Q23" s="156">
        <v>-0.14113689785916939</v>
      </c>
      <c r="R23" s="197"/>
      <c r="S23" s="155">
        <v>-22102.537440599554</v>
      </c>
      <c r="T23" s="156">
        <v>-0.10039985023221465</v>
      </c>
    </row>
    <row r="24" spans="1:20" s="152" customFormat="1" ht="4.3499999999999996" customHeight="1">
      <c r="A24" s="269"/>
      <c r="B24" s="284"/>
      <c r="C24" s="153"/>
      <c r="E24" s="155"/>
      <c r="G24" s="155"/>
      <c r="I24" s="155"/>
      <c r="K24" s="155"/>
      <c r="M24" s="155"/>
      <c r="N24" s="156"/>
      <c r="O24" s="197"/>
      <c r="P24" s="155"/>
      <c r="Q24" s="156"/>
      <c r="R24" s="197"/>
      <c r="S24" s="155"/>
      <c r="T24" s="156"/>
    </row>
    <row r="25" spans="1:20" ht="15.6" customHeight="1">
      <c r="A25" s="269"/>
      <c r="C25" s="150" t="s">
        <v>224</v>
      </c>
      <c r="D25" s="225"/>
      <c r="E25" s="170">
        <v>0.57798711075852793</v>
      </c>
      <c r="F25" s="225"/>
      <c r="G25" s="170">
        <v>0.56582417583419375</v>
      </c>
      <c r="H25" s="225"/>
      <c r="I25" s="170">
        <v>0.56313097868767059</v>
      </c>
      <c r="J25" s="225"/>
      <c r="K25" s="170">
        <v>0.5473948612809878</v>
      </c>
      <c r="L25" s="225"/>
      <c r="M25" s="285">
        <v>3.0592249477540134</v>
      </c>
      <c r="N25" s="285"/>
      <c r="O25" s="225"/>
      <c r="P25" s="285">
        <v>1.4856132070857342</v>
      </c>
      <c r="Q25" s="285"/>
      <c r="R25" s="225"/>
      <c r="S25" s="285">
        <v>1.2162934924334179</v>
      </c>
      <c r="T25" s="285"/>
    </row>
    <row r="26" spans="1:20" s="152" customFormat="1" ht="4.3499999999999996" customHeight="1">
      <c r="A26" s="269"/>
      <c r="B26" s="284"/>
      <c r="C26" s="153"/>
      <c r="E26" s="155"/>
      <c r="G26" s="155"/>
      <c r="I26" s="155"/>
      <c r="K26" s="155"/>
      <c r="M26" s="155"/>
      <c r="N26" s="156"/>
      <c r="O26" s="197"/>
      <c r="P26" s="155"/>
      <c r="Q26" s="156"/>
      <c r="R26" s="197"/>
      <c r="S26" s="155"/>
      <c r="T26" s="156"/>
    </row>
    <row r="27" spans="1:20" s="152" customFormat="1" ht="30.6" customHeight="1">
      <c r="A27" s="269"/>
      <c r="B27" s="284"/>
      <c r="C27" s="153"/>
      <c r="E27" s="155"/>
      <c r="G27" s="155"/>
      <c r="I27" s="155"/>
      <c r="K27" s="155"/>
      <c r="M27" s="155"/>
      <c r="N27" s="156"/>
      <c r="O27" s="197"/>
      <c r="P27" s="155"/>
      <c r="Q27" s="156"/>
      <c r="R27" s="197"/>
      <c r="S27" s="155"/>
      <c r="T27" s="156"/>
    </row>
    <row r="28" spans="1:20" ht="15.6" customHeight="1">
      <c r="A28" s="269"/>
      <c r="C28" s="150" t="s">
        <v>191</v>
      </c>
      <c r="D28" s="225"/>
      <c r="E28" s="170">
        <v>2.9499999999999998E-2</v>
      </c>
      <c r="F28" s="225"/>
      <c r="G28" s="170">
        <v>3.1600000000000003E-2</v>
      </c>
      <c r="H28" s="225"/>
      <c r="I28" s="170">
        <v>3.2899999999999999E-2</v>
      </c>
      <c r="J28" s="225"/>
      <c r="K28" s="170">
        <v>3.5499999999999997E-2</v>
      </c>
      <c r="L28" s="225"/>
      <c r="M28" s="285">
        <v>-0.59999999999999987</v>
      </c>
      <c r="N28" s="285"/>
      <c r="O28" s="225"/>
      <c r="P28" s="285">
        <v>-0.34</v>
      </c>
      <c r="Q28" s="285"/>
      <c r="R28" s="225"/>
      <c r="S28" s="285">
        <v>-0.21000000000000046</v>
      </c>
      <c r="T28" s="285"/>
    </row>
    <row r="29" spans="1:20" s="152" customFormat="1" ht="4.3499999999999996" customHeight="1">
      <c r="A29" s="269"/>
      <c r="B29" s="284"/>
      <c r="C29" s="153"/>
      <c r="E29" s="155"/>
      <c r="G29" s="155"/>
      <c r="I29" s="155"/>
      <c r="K29" s="155"/>
      <c r="M29" s="155"/>
      <c r="N29" s="156"/>
      <c r="O29" s="197"/>
      <c r="P29" s="155"/>
      <c r="Q29" s="156"/>
      <c r="R29" s="197"/>
      <c r="S29" s="155"/>
      <c r="T29" s="156"/>
    </row>
    <row r="30" spans="1:20" ht="15.6" customHeight="1">
      <c r="A30" s="269"/>
      <c r="C30" s="150" t="s">
        <v>250</v>
      </c>
      <c r="D30" s="225"/>
      <c r="E30" s="170">
        <v>0.68540000000000001</v>
      </c>
      <c r="F30" s="225"/>
      <c r="G30" s="170">
        <v>0.67279999999999995</v>
      </c>
      <c r="H30" s="225"/>
      <c r="I30" s="170">
        <v>0.65769999999999995</v>
      </c>
      <c r="J30" s="225"/>
      <c r="K30" s="170">
        <v>0.62709999999999999</v>
      </c>
      <c r="L30" s="225"/>
      <c r="M30" s="285">
        <v>5.8300000000000018</v>
      </c>
      <c r="N30" s="285"/>
      <c r="O30" s="225"/>
      <c r="P30" s="285">
        <v>2.7700000000000058</v>
      </c>
      <c r="Q30" s="285"/>
      <c r="R30" s="225"/>
      <c r="S30" s="285">
        <v>1.2600000000000056</v>
      </c>
      <c r="T30" s="285"/>
    </row>
    <row r="31" spans="1:20" s="152" customFormat="1" ht="4.3499999999999996" customHeight="1">
      <c r="A31" s="269"/>
      <c r="B31" s="284"/>
      <c r="C31" s="153"/>
      <c r="E31" s="155"/>
      <c r="G31" s="155"/>
      <c r="I31" s="155"/>
      <c r="K31" s="155"/>
      <c r="M31" s="155"/>
      <c r="N31" s="156"/>
      <c r="O31" s="197"/>
      <c r="P31" s="155"/>
      <c r="Q31" s="156"/>
      <c r="R31" s="197"/>
      <c r="S31" s="155"/>
      <c r="T31" s="156"/>
    </row>
    <row r="32" spans="1:20" ht="15.6" customHeight="1">
      <c r="A32" s="269"/>
      <c r="C32" s="150" t="s">
        <v>299</v>
      </c>
      <c r="D32" s="225"/>
      <c r="E32" s="170">
        <v>9.4999999999999998E-3</v>
      </c>
      <c r="F32" s="225"/>
      <c r="G32" s="170">
        <v>1.0500000000000001E-2</v>
      </c>
      <c r="H32" s="225"/>
      <c r="I32" s="170">
        <v>1.15E-2</v>
      </c>
      <c r="J32" s="225"/>
      <c r="K32" s="170">
        <v>1.3599999999999999E-2</v>
      </c>
      <c r="L32" s="225"/>
      <c r="M32" s="285">
        <v>-0.40999999999999992</v>
      </c>
      <c r="N32" s="285"/>
      <c r="O32" s="225"/>
      <c r="P32" s="285">
        <v>-0.2</v>
      </c>
      <c r="Q32" s="285"/>
      <c r="R32" s="225"/>
      <c r="S32" s="285">
        <v>-0.10000000000000009</v>
      </c>
      <c r="T32" s="285"/>
    </row>
    <row r="33" spans="1:20">
      <c r="E33" s="252"/>
      <c r="G33" s="132"/>
      <c r="I33" s="132"/>
      <c r="K33" s="132"/>
      <c r="M33" s="132"/>
      <c r="N33" s="132"/>
      <c r="P33" s="132"/>
      <c r="Q33" s="132"/>
      <c r="S33" s="132"/>
      <c r="T33" s="132"/>
    </row>
    <row r="34" spans="1:20" ht="18">
      <c r="C34" s="281" t="s">
        <v>252</v>
      </c>
      <c r="E34" s="132"/>
      <c r="G34" s="132"/>
      <c r="I34" s="132"/>
      <c r="K34" s="132"/>
      <c r="M34" s="132"/>
      <c r="N34" s="132"/>
      <c r="P34" s="132"/>
      <c r="Q34" s="132"/>
      <c r="S34" s="132"/>
      <c r="T34" s="132"/>
    </row>
    <row r="35" spans="1:20" ht="6" customHeight="1">
      <c r="C35" s="269"/>
      <c r="D35" s="225"/>
      <c r="E35" s="268"/>
      <c r="F35" s="225"/>
      <c r="G35" s="268"/>
      <c r="H35" s="225"/>
      <c r="I35" s="268"/>
      <c r="J35" s="225"/>
      <c r="K35" s="268"/>
      <c r="L35" s="225"/>
      <c r="M35" s="268"/>
      <c r="N35" s="249"/>
      <c r="O35" s="225"/>
      <c r="P35" s="268"/>
      <c r="Q35" s="249"/>
      <c r="R35" s="225"/>
      <c r="S35" s="268"/>
      <c r="T35" s="249"/>
    </row>
    <row r="36" spans="1:20" s="131" customFormat="1" ht="15.6" customHeight="1">
      <c r="A36" s="152"/>
      <c r="B36" s="152"/>
      <c r="C36" s="266" t="s">
        <v>151</v>
      </c>
      <c r="D36" s="149"/>
      <c r="E36" s="216">
        <v>603246.06000000006</v>
      </c>
      <c r="F36" s="207"/>
      <c r="G36" s="216">
        <v>594767.64</v>
      </c>
      <c r="H36" s="149"/>
      <c r="I36" s="216">
        <v>593332.21</v>
      </c>
      <c r="J36" s="149"/>
      <c r="K36" s="216">
        <v>552747.12</v>
      </c>
      <c r="L36" s="149"/>
      <c r="M36" s="216">
        <v>50498.940000000061</v>
      </c>
      <c r="N36" s="217">
        <v>9.1359933272922467E-2</v>
      </c>
      <c r="O36" s="149"/>
      <c r="P36" s="216">
        <v>9913.8500000000931</v>
      </c>
      <c r="Q36" s="217">
        <v>1.6708767589071361E-2</v>
      </c>
      <c r="R36" s="149"/>
      <c r="S36" s="216">
        <v>8478.4200000000419</v>
      </c>
      <c r="T36" s="217">
        <v>1.425501225991388E-2</v>
      </c>
    </row>
    <row r="37" spans="1:20" s="152" customFormat="1" ht="15.6" customHeight="1">
      <c r="A37" s="287"/>
      <c r="B37" s="288"/>
      <c r="C37" s="230" t="s">
        <v>150</v>
      </c>
      <c r="D37" s="263"/>
      <c r="E37" s="154">
        <v>105556.8</v>
      </c>
      <c r="F37" s="289"/>
      <c r="G37" s="155">
        <v>118354</v>
      </c>
      <c r="H37" s="263"/>
      <c r="I37" s="155">
        <v>124728</v>
      </c>
      <c r="J37" s="263"/>
      <c r="K37" s="155">
        <v>142616</v>
      </c>
      <c r="L37" s="263"/>
      <c r="M37" s="155">
        <v>-37059.199999999997</v>
      </c>
      <c r="N37" s="156">
        <v>-0.25985303191787734</v>
      </c>
      <c r="O37" s="263"/>
      <c r="P37" s="155">
        <v>-19171.199999999997</v>
      </c>
      <c r="Q37" s="156">
        <v>-0.15370406003463533</v>
      </c>
      <c r="R37" s="263"/>
      <c r="S37" s="155">
        <v>-12797.199999999997</v>
      </c>
      <c r="T37" s="156">
        <v>-0.10812646805346671</v>
      </c>
    </row>
    <row r="38" spans="1:20" s="152" customFormat="1" ht="15.6" customHeight="1">
      <c r="A38" s="287"/>
      <c r="B38" s="288"/>
      <c r="C38" s="230" t="s">
        <v>149</v>
      </c>
      <c r="D38" s="263"/>
      <c r="E38" s="154">
        <v>100650.55</v>
      </c>
      <c r="F38" s="289"/>
      <c r="G38" s="155">
        <v>96008</v>
      </c>
      <c r="H38" s="263"/>
      <c r="I38" s="155">
        <v>95448</v>
      </c>
      <c r="J38" s="263"/>
      <c r="K38" s="155">
        <v>104018</v>
      </c>
      <c r="L38" s="263"/>
      <c r="M38" s="155">
        <v>-3367.4499999999971</v>
      </c>
      <c r="N38" s="156">
        <v>-3.2373723778576724E-2</v>
      </c>
      <c r="O38" s="263"/>
      <c r="P38" s="155">
        <v>5202.5500000000029</v>
      </c>
      <c r="Q38" s="156">
        <v>5.4506642360238056E-2</v>
      </c>
      <c r="R38" s="263"/>
      <c r="S38" s="155">
        <v>4642.5500000000029</v>
      </c>
      <c r="T38" s="156">
        <v>4.8355866177818507E-2</v>
      </c>
    </row>
    <row r="39" spans="1:20">
      <c r="A39" s="287"/>
      <c r="E39" s="132"/>
      <c r="G39" s="132"/>
      <c r="I39" s="132"/>
      <c r="K39" s="132"/>
      <c r="M39" s="132"/>
      <c r="N39" s="132"/>
      <c r="P39" s="132"/>
      <c r="Q39" s="132"/>
      <c r="S39" s="132"/>
      <c r="T39" s="132"/>
    </row>
    <row r="40" spans="1:20" ht="18">
      <c r="C40" s="281" t="s">
        <v>153</v>
      </c>
      <c r="E40" s="132"/>
      <c r="G40" s="132"/>
      <c r="I40" s="132"/>
      <c r="K40" s="132"/>
      <c r="M40" s="132"/>
      <c r="N40" s="132"/>
      <c r="P40" s="132"/>
      <c r="Q40" s="132"/>
      <c r="S40" s="132"/>
      <c r="T40" s="132"/>
    </row>
    <row r="41" spans="1:20" ht="6" customHeight="1">
      <c r="C41" s="269"/>
      <c r="D41" s="225"/>
      <c r="E41" s="268"/>
      <c r="F41" s="225"/>
      <c r="G41" s="268"/>
      <c r="H41" s="225"/>
      <c r="I41" s="268"/>
      <c r="J41" s="225"/>
      <c r="K41" s="268"/>
      <c r="L41" s="225"/>
      <c r="M41" s="268"/>
      <c r="N41" s="249"/>
      <c r="O41" s="225"/>
      <c r="P41" s="268"/>
      <c r="Q41" s="249"/>
      <c r="R41" s="225"/>
      <c r="S41" s="268"/>
      <c r="T41" s="249"/>
    </row>
    <row r="42" spans="1:20" s="152" customFormat="1" ht="15.6" customHeight="1">
      <c r="A42" s="287"/>
      <c r="B42" s="288"/>
      <c r="C42" s="230" t="s">
        <v>154</v>
      </c>
      <c r="D42" s="263"/>
      <c r="E42" s="154">
        <v>583644</v>
      </c>
      <c r="F42" s="263"/>
      <c r="G42" s="155">
        <v>563805</v>
      </c>
      <c r="H42" s="263"/>
      <c r="I42" s="155">
        <v>600163</v>
      </c>
      <c r="J42" s="263"/>
      <c r="K42" s="155">
        <v>576312</v>
      </c>
      <c r="L42" s="263"/>
      <c r="M42" s="155">
        <v>7332</v>
      </c>
      <c r="N42" s="156">
        <v>1.272227543413984E-2</v>
      </c>
      <c r="O42" s="263"/>
      <c r="P42" s="155">
        <v>-16519</v>
      </c>
      <c r="Q42" s="156">
        <v>-2.7524189261917131E-2</v>
      </c>
      <c r="R42" s="263"/>
      <c r="S42" s="155">
        <v>19839</v>
      </c>
      <c r="T42" s="156">
        <v>3.5187697874265123E-2</v>
      </c>
    </row>
    <row r="43" spans="1:20" s="152" customFormat="1" ht="15.6" customHeight="1">
      <c r="A43" s="287"/>
      <c r="B43" s="288"/>
      <c r="C43" s="230" t="s">
        <v>309</v>
      </c>
      <c r="D43" s="263"/>
      <c r="E43" s="154">
        <v>178796</v>
      </c>
      <c r="F43" s="263"/>
      <c r="G43" s="155">
        <v>195194</v>
      </c>
      <c r="H43" s="263"/>
      <c r="I43" s="155">
        <v>186221</v>
      </c>
      <c r="J43" s="263"/>
      <c r="K43" s="155">
        <v>200819</v>
      </c>
      <c r="L43" s="263"/>
      <c r="M43" s="155">
        <v>-22023</v>
      </c>
      <c r="N43" s="156">
        <v>-0.10966591806552173</v>
      </c>
      <c r="O43" s="263"/>
      <c r="P43" s="155">
        <v>-7425</v>
      </c>
      <c r="Q43" s="156">
        <v>-3.9871980066694901E-2</v>
      </c>
      <c r="R43" s="263"/>
      <c r="S43" s="155">
        <v>-16398</v>
      </c>
      <c r="T43" s="156">
        <v>-8.4008729776530067E-2</v>
      </c>
    </row>
    <row r="44" spans="1:20" s="131" customFormat="1" ht="15.6" customHeight="1">
      <c r="A44" s="264"/>
      <c r="B44" s="152"/>
      <c r="C44" s="266" t="s">
        <v>152</v>
      </c>
      <c r="D44" s="149"/>
      <c r="E44" s="216">
        <v>762440.04</v>
      </c>
      <c r="F44" s="149"/>
      <c r="G44" s="216">
        <v>758998.86</v>
      </c>
      <c r="H44" s="149"/>
      <c r="I44" s="216">
        <v>786383.74</v>
      </c>
      <c r="J44" s="149"/>
      <c r="K44" s="216">
        <v>777130.66</v>
      </c>
      <c r="L44" s="149"/>
      <c r="M44" s="216">
        <v>-14690.619999999995</v>
      </c>
      <c r="N44" s="217">
        <v>-1.8903668013818931E-2</v>
      </c>
      <c r="O44" s="149"/>
      <c r="P44" s="216">
        <v>-23943.699999999953</v>
      </c>
      <c r="Q44" s="217">
        <v>-3.044785742899514E-2</v>
      </c>
      <c r="R44" s="149"/>
      <c r="S44" s="216">
        <v>3441.1800000000512</v>
      </c>
      <c r="T44" s="217">
        <v>4.5338408018162912E-3</v>
      </c>
    </row>
    <row r="45" spans="1:20" s="152" customFormat="1" ht="15.6" customHeight="1">
      <c r="C45" s="259" t="s">
        <v>121</v>
      </c>
      <c r="E45" s="256"/>
      <c r="G45" s="257"/>
      <c r="I45" s="257"/>
      <c r="K45" s="257"/>
      <c r="M45" s="155"/>
      <c r="N45" s="156"/>
      <c r="O45" s="197"/>
      <c r="P45" s="155"/>
      <c r="Q45" s="156"/>
      <c r="R45" s="197"/>
      <c r="S45" s="155"/>
      <c r="T45" s="156"/>
    </row>
    <row r="46" spans="1:20" s="152" customFormat="1" ht="15.6" customHeight="1">
      <c r="A46" s="287"/>
      <c r="C46" s="260" t="s">
        <v>158</v>
      </c>
      <c r="E46" s="154">
        <v>263753</v>
      </c>
      <c r="F46" s="263"/>
      <c r="G46" s="155">
        <v>261723</v>
      </c>
      <c r="H46" s="263"/>
      <c r="I46" s="155">
        <v>294067</v>
      </c>
      <c r="J46" s="263"/>
      <c r="K46" s="155">
        <v>323959</v>
      </c>
      <c r="L46" s="263"/>
      <c r="M46" s="155">
        <v>-60206</v>
      </c>
      <c r="N46" s="156">
        <v>-0.18584450501452343</v>
      </c>
      <c r="O46" s="263"/>
      <c r="P46" s="155">
        <v>-30314</v>
      </c>
      <c r="Q46" s="156">
        <v>-0.10308535129749341</v>
      </c>
      <c r="R46" s="263"/>
      <c r="S46" s="155">
        <v>2030</v>
      </c>
      <c r="T46" s="156">
        <v>7.7562919575275835E-3</v>
      </c>
    </row>
    <row r="47" spans="1:20" s="152" customFormat="1" ht="14.25" customHeight="1">
      <c r="C47" s="260"/>
      <c r="E47" s="155"/>
      <c r="G47" s="155"/>
      <c r="I47" s="155"/>
      <c r="K47" s="155"/>
      <c r="M47" s="155"/>
      <c r="N47" s="156"/>
      <c r="O47" s="197"/>
      <c r="P47" s="155"/>
      <c r="Q47" s="156"/>
      <c r="R47" s="197"/>
      <c r="S47" s="155"/>
      <c r="T47" s="156"/>
    </row>
    <row r="48" spans="1:20" ht="18">
      <c r="A48" s="264"/>
      <c r="C48" s="281" t="s">
        <v>156</v>
      </c>
      <c r="E48" s="132"/>
      <c r="G48" s="132"/>
      <c r="I48" s="132"/>
      <c r="K48" s="132"/>
      <c r="M48" s="132"/>
      <c r="N48" s="132"/>
      <c r="P48" s="132"/>
      <c r="Q48" s="132"/>
      <c r="S48" s="132"/>
      <c r="T48" s="132"/>
    </row>
    <row r="49" spans="1:20" ht="6" customHeight="1">
      <c r="A49" s="264"/>
      <c r="C49" s="269"/>
      <c r="D49" s="225"/>
      <c r="E49" s="268"/>
      <c r="F49" s="225"/>
      <c r="G49" s="268"/>
      <c r="H49" s="225"/>
      <c r="I49" s="268"/>
      <c r="J49" s="225"/>
      <c r="K49" s="268"/>
      <c r="L49" s="225"/>
      <c r="M49" s="268"/>
      <c r="N49" s="249"/>
      <c r="O49" s="225"/>
      <c r="P49" s="268"/>
      <c r="Q49" s="249"/>
      <c r="R49" s="225"/>
      <c r="S49" s="268"/>
      <c r="T49" s="249"/>
    </row>
    <row r="50" spans="1:20" s="152" customFormat="1" ht="15.6" customHeight="1">
      <c r="A50" s="287"/>
      <c r="C50" s="218" t="s">
        <v>120</v>
      </c>
      <c r="D50" s="152" t="s">
        <v>3</v>
      </c>
      <c r="E50" s="154">
        <v>491.3</v>
      </c>
      <c r="G50" s="155">
        <v>491.25</v>
      </c>
      <c r="I50" s="155">
        <v>490.63</v>
      </c>
      <c r="K50" s="155">
        <v>490.82</v>
      </c>
      <c r="M50" s="155">
        <v>0.48000000000001819</v>
      </c>
      <c r="N50" s="156">
        <v>9.7795525854693643E-4</v>
      </c>
      <c r="O50" s="197"/>
      <c r="P50" s="155">
        <v>0.67000000000001592</v>
      </c>
      <c r="Q50" s="156">
        <v>1.3655911786887298E-3</v>
      </c>
      <c r="R50" s="197"/>
      <c r="S50" s="155">
        <v>5.0000000000011369E-2</v>
      </c>
      <c r="T50" s="156">
        <v>1.0178117048353919E-4</v>
      </c>
    </row>
    <row r="51" spans="1:20" s="152" customFormat="1" ht="15.6" customHeight="1">
      <c r="A51" s="287"/>
      <c r="C51" s="218" t="s">
        <v>115</v>
      </c>
      <c r="D51" s="152" t="s">
        <v>3</v>
      </c>
      <c r="E51" s="154">
        <v>372.17</v>
      </c>
      <c r="G51" s="155">
        <v>355.16</v>
      </c>
      <c r="I51" s="155">
        <v>311.83</v>
      </c>
      <c r="K51" s="155">
        <v>104.13</v>
      </c>
      <c r="M51" s="155">
        <v>268.04000000000002</v>
      </c>
      <c r="N51" s="156">
        <v>2.5740900797080575</v>
      </c>
      <c r="O51" s="197"/>
      <c r="P51" s="155">
        <v>60.340000000000032</v>
      </c>
      <c r="Q51" s="156">
        <v>0.19350287015360945</v>
      </c>
      <c r="R51" s="197"/>
      <c r="S51" s="155">
        <v>17.009999999999991</v>
      </c>
      <c r="T51" s="156">
        <v>4.7893906971505862E-2</v>
      </c>
    </row>
    <row r="52" spans="1:20" s="152" customFormat="1" ht="15.6" customHeight="1">
      <c r="A52" s="287"/>
      <c r="C52" s="218" t="s">
        <v>157</v>
      </c>
      <c r="E52" s="154">
        <v>538051.68999999994</v>
      </c>
      <c r="G52" s="155">
        <v>535465.30000000005</v>
      </c>
      <c r="I52" s="155">
        <v>565256.05000000005</v>
      </c>
      <c r="K52" s="155">
        <v>522444.55</v>
      </c>
      <c r="M52" s="155">
        <v>15607.139999999956</v>
      </c>
      <c r="N52" s="156">
        <v>2.9873294687445595E-2</v>
      </c>
      <c r="O52" s="197"/>
      <c r="P52" s="155">
        <v>-27204.360000000102</v>
      </c>
      <c r="Q52" s="156">
        <v>-4.8127499033402854E-2</v>
      </c>
      <c r="R52" s="197"/>
      <c r="S52" s="155">
        <v>2586.3899999998976</v>
      </c>
      <c r="T52" s="156">
        <v>4.8301729355757494E-3</v>
      </c>
    </row>
    <row r="53" spans="1:20" s="152" customFormat="1" ht="15.6" customHeight="1">
      <c r="A53" s="287"/>
      <c r="C53" s="218" t="s">
        <v>117</v>
      </c>
      <c r="D53" s="152" t="s">
        <v>5</v>
      </c>
      <c r="E53" s="154">
        <v>223524.88</v>
      </c>
      <c r="G53" s="155">
        <v>222687.15</v>
      </c>
      <c r="I53" s="155">
        <v>220325.23</v>
      </c>
      <c r="K53" s="155">
        <v>254091.16</v>
      </c>
      <c r="M53" s="155">
        <v>-30566.28</v>
      </c>
      <c r="N53" s="156">
        <v>-0.12029651090577098</v>
      </c>
      <c r="O53" s="197"/>
      <c r="P53" s="155">
        <v>3199.6499999999942</v>
      </c>
      <c r="Q53" s="156">
        <v>1.4522394915915893E-2</v>
      </c>
      <c r="R53" s="197"/>
      <c r="S53" s="155">
        <v>837.73000000001048</v>
      </c>
      <c r="T53" s="156">
        <v>3.7619144167053697E-3</v>
      </c>
    </row>
    <row r="54" spans="1:20" s="131" customFormat="1" ht="15.6" customHeight="1">
      <c r="A54" s="264"/>
      <c r="B54" s="152"/>
      <c r="C54" s="266" t="s">
        <v>152</v>
      </c>
      <c r="D54" s="149" t="s">
        <v>3</v>
      </c>
      <c r="E54" s="216">
        <v>762440.04</v>
      </c>
      <c r="F54" s="149"/>
      <c r="G54" s="216">
        <v>758998.86</v>
      </c>
      <c r="H54" s="149"/>
      <c r="I54" s="216">
        <v>786383.74</v>
      </c>
      <c r="J54" s="149"/>
      <c r="K54" s="216">
        <v>777130.66</v>
      </c>
      <c r="L54" s="149"/>
      <c r="M54" s="216">
        <v>-14690.619999999995</v>
      </c>
      <c r="N54" s="217">
        <v>-1.8903668013818931E-2</v>
      </c>
      <c r="O54" s="149"/>
      <c r="P54" s="216">
        <v>-23943.699999999953</v>
      </c>
      <c r="Q54" s="217">
        <v>-3.044785742899514E-2</v>
      </c>
      <c r="R54" s="149"/>
      <c r="S54" s="216">
        <v>3441.1800000000512</v>
      </c>
      <c r="T54" s="217">
        <v>4.5338408018162912E-3</v>
      </c>
    </row>
    <row r="55" spans="1:20" s="152" customFormat="1" ht="15.6" hidden="1" customHeight="1">
      <c r="C55" s="259" t="s">
        <v>313</v>
      </c>
      <c r="E55" s="256"/>
      <c r="G55" s="257"/>
      <c r="I55" s="257"/>
      <c r="K55" s="257"/>
      <c r="M55" s="155"/>
      <c r="N55" s="156"/>
      <c r="O55" s="197"/>
      <c r="P55" s="155"/>
      <c r="Q55" s="156"/>
      <c r="R55" s="197"/>
      <c r="S55" s="155"/>
      <c r="T55" s="156"/>
    </row>
    <row r="56" spans="1:20" s="152" customFormat="1" ht="15.6" hidden="1" customHeight="1">
      <c r="A56" s="264"/>
      <c r="C56" s="260" t="s">
        <v>314</v>
      </c>
      <c r="E56" s="154" t="e">
        <v>#N/A</v>
      </c>
      <c r="G56" s="155" t="e">
        <v>#N/A</v>
      </c>
      <c r="I56" s="155" t="e">
        <v>#N/A</v>
      </c>
      <c r="K56" s="155" t="e">
        <v>#N/A</v>
      </c>
      <c r="M56" s="155" t="e">
        <v>#N/A</v>
      </c>
      <c r="N56" s="156" t="e">
        <v>#N/A</v>
      </c>
      <c r="O56" s="197"/>
      <c r="P56" s="155" t="e">
        <v>#N/A</v>
      </c>
      <c r="Q56" s="156" t="e">
        <v>#N/A</v>
      </c>
      <c r="R56" s="197"/>
      <c r="S56" s="155" t="e">
        <v>#N/A</v>
      </c>
      <c r="T56" s="156" t="e">
        <v>#N/A</v>
      </c>
    </row>
    <row r="58" spans="1:20" ht="18">
      <c r="C58" s="281" t="s">
        <v>251</v>
      </c>
      <c r="E58" s="132"/>
      <c r="G58" s="132"/>
      <c r="I58" s="132"/>
      <c r="K58" s="132"/>
      <c r="M58" s="132"/>
      <c r="N58" s="132"/>
      <c r="P58" s="132"/>
      <c r="Q58" s="132"/>
      <c r="S58" s="132"/>
      <c r="T58" s="132"/>
    </row>
    <row r="59" spans="1:20" ht="6" customHeight="1">
      <c r="C59" s="269"/>
      <c r="D59" s="225"/>
      <c r="E59" s="268"/>
      <c r="F59" s="225"/>
      <c r="G59" s="268"/>
      <c r="H59" s="225"/>
      <c r="I59" s="268"/>
      <c r="J59" s="225"/>
      <c r="K59" s="268"/>
      <c r="L59" s="225"/>
      <c r="M59" s="268"/>
      <c r="N59" s="249"/>
      <c r="O59" s="225"/>
      <c r="P59" s="268"/>
      <c r="Q59" s="249"/>
      <c r="R59" s="225"/>
      <c r="S59" s="268"/>
      <c r="T59" s="249"/>
    </row>
    <row r="60" spans="1:20" s="152" customFormat="1" ht="15.6" customHeight="1">
      <c r="A60" s="287"/>
      <c r="B60" s="288"/>
      <c r="C60" s="230" t="s">
        <v>175</v>
      </c>
      <c r="D60" s="263"/>
      <c r="E60" s="154">
        <v>263753</v>
      </c>
      <c r="F60" s="263"/>
      <c r="G60" s="155">
        <v>261723</v>
      </c>
      <c r="H60" s="263"/>
      <c r="I60" s="155">
        <v>294067</v>
      </c>
      <c r="J60" s="263"/>
      <c r="K60" s="155">
        <v>323959</v>
      </c>
      <c r="L60" s="263"/>
      <c r="M60" s="155">
        <v>-60206</v>
      </c>
      <c r="N60" s="156">
        <v>-0.18584450501452343</v>
      </c>
      <c r="O60" s="263"/>
      <c r="P60" s="155">
        <v>-30314</v>
      </c>
      <c r="Q60" s="156">
        <v>-0.10308535129749341</v>
      </c>
      <c r="R60" s="263"/>
      <c r="S60" s="155">
        <v>2030</v>
      </c>
      <c r="T60" s="156">
        <v>7.7562919575275835E-3</v>
      </c>
    </row>
    <row r="61" spans="1:20" s="152" customFormat="1" ht="15.6" customHeight="1">
      <c r="A61" s="287"/>
      <c r="B61" s="288"/>
      <c r="C61" s="230" t="s">
        <v>155</v>
      </c>
      <c r="D61" s="263"/>
      <c r="E61" s="154">
        <v>655938</v>
      </c>
      <c r="F61" s="263"/>
      <c r="G61" s="155">
        <v>703211</v>
      </c>
      <c r="H61" s="263"/>
      <c r="I61" s="155">
        <v>735129</v>
      </c>
      <c r="J61" s="263"/>
      <c r="K61" s="155">
        <v>891283</v>
      </c>
      <c r="L61" s="263"/>
      <c r="M61" s="155">
        <v>-235345</v>
      </c>
      <c r="N61" s="156">
        <v>-0.26405193412193428</v>
      </c>
      <c r="O61" s="263"/>
      <c r="P61" s="155">
        <v>-79191</v>
      </c>
      <c r="Q61" s="156">
        <v>-0.10772395049032213</v>
      </c>
      <c r="R61" s="263"/>
      <c r="S61" s="155">
        <v>-47273</v>
      </c>
      <c r="T61" s="156">
        <v>-6.7224488809190963E-2</v>
      </c>
    </row>
    <row r="62" spans="1:20" s="131" customFormat="1" ht="15.6" customHeight="1">
      <c r="A62" s="287"/>
      <c r="B62" s="152"/>
      <c r="C62" s="266" t="s">
        <v>281</v>
      </c>
      <c r="D62" s="149"/>
      <c r="E62" s="216">
        <v>919691</v>
      </c>
      <c r="F62" s="149"/>
      <c r="G62" s="216">
        <v>964934</v>
      </c>
      <c r="H62" s="149"/>
      <c r="I62" s="216">
        <v>1029196</v>
      </c>
      <c r="J62" s="149"/>
      <c r="K62" s="216">
        <v>1215242</v>
      </c>
      <c r="L62" s="149"/>
      <c r="M62" s="216">
        <v>-295551</v>
      </c>
      <c r="N62" s="217">
        <v>-0.24320341133700119</v>
      </c>
      <c r="O62" s="149"/>
      <c r="P62" s="216">
        <v>-109505</v>
      </c>
      <c r="Q62" s="217">
        <v>-0.10639858685809112</v>
      </c>
      <c r="R62" s="149"/>
      <c r="S62" s="216">
        <v>-45243</v>
      </c>
      <c r="T62" s="217">
        <v>-4.6887144612999476E-2</v>
      </c>
    </row>
    <row r="63" spans="1:20" ht="17.7" customHeight="1"/>
    <row r="64" spans="1:20" ht="39" customHeight="1">
      <c r="A64" s="415"/>
      <c r="C64" s="281" t="s">
        <v>258</v>
      </c>
      <c r="E64" s="132"/>
      <c r="G64" s="132"/>
      <c r="I64" s="132"/>
      <c r="K64" s="132"/>
      <c r="M64" s="132"/>
      <c r="N64" s="132"/>
      <c r="P64" s="132"/>
      <c r="Q64" s="132"/>
      <c r="S64" s="132"/>
      <c r="T64" s="132"/>
    </row>
    <row r="65" spans="1:20" ht="6" customHeight="1">
      <c r="A65" s="264"/>
      <c r="C65" s="269"/>
      <c r="D65" s="225"/>
      <c r="E65" s="268"/>
      <c r="F65" s="225"/>
      <c r="G65" s="268"/>
      <c r="H65" s="225"/>
      <c r="I65" s="268"/>
      <c r="J65" s="225"/>
      <c r="K65" s="268"/>
      <c r="L65" s="225"/>
      <c r="M65" s="268"/>
      <c r="N65" s="249"/>
      <c r="O65" s="225"/>
      <c r="P65" s="268"/>
      <c r="Q65" s="249"/>
      <c r="R65" s="225"/>
      <c r="S65" s="268"/>
      <c r="T65" s="249"/>
    </row>
    <row r="66" spans="1:20" s="131" customFormat="1" ht="15.6" customHeight="1">
      <c r="A66" s="416"/>
      <c r="B66" s="152"/>
      <c r="C66" s="266" t="s">
        <v>317</v>
      </c>
      <c r="D66" s="149" t="s">
        <v>3</v>
      </c>
      <c r="E66" s="216">
        <v>546776.25738119986</v>
      </c>
      <c r="F66" s="149"/>
      <c r="G66" s="216">
        <v>581148.19464269828</v>
      </c>
      <c r="H66" s="149"/>
      <c r="I66" s="216">
        <v>597443.4063910991</v>
      </c>
      <c r="J66" s="149"/>
      <c r="K66" s="216">
        <v>693890.58782389748</v>
      </c>
      <c r="L66" s="149"/>
      <c r="M66" s="216">
        <v>-147114.33044269762</v>
      </c>
      <c r="N66" s="217">
        <v>-0.2120137281355281</v>
      </c>
      <c r="O66" s="149"/>
      <c r="P66" s="216">
        <v>-50667.149009899236</v>
      </c>
      <c r="Q66" s="217">
        <v>-8.4806608404899619E-2</v>
      </c>
      <c r="R66" s="149"/>
      <c r="S66" s="216">
        <v>-34371.937261498417</v>
      </c>
      <c r="T66" s="217">
        <v>-5.914487488450515E-2</v>
      </c>
    </row>
    <row r="67" spans="1:20" s="263" customFormat="1" ht="15.6" customHeight="1">
      <c r="A67" s="416"/>
      <c r="C67" s="255" t="s">
        <v>259</v>
      </c>
      <c r="E67" s="256">
        <v>469280.8945559999</v>
      </c>
      <c r="G67" s="257">
        <v>507041.4135585982</v>
      </c>
      <c r="I67" s="257">
        <v>527817.02445329912</v>
      </c>
      <c r="K67" s="257">
        <v>609521.69506909756</v>
      </c>
      <c r="M67" s="257">
        <v>-140240.80051309767</v>
      </c>
      <c r="N67" s="258">
        <v>-0.23008336150725439</v>
      </c>
      <c r="O67" s="177"/>
      <c r="P67" s="257">
        <v>-58536.129897299223</v>
      </c>
      <c r="Q67" s="258">
        <v>-0.11090231497919112</v>
      </c>
      <c r="R67" s="177"/>
      <c r="S67" s="257">
        <v>-37760.519002598303</v>
      </c>
      <c r="T67" s="258">
        <v>-7.4472258069772757E-2</v>
      </c>
    </row>
    <row r="68" spans="1:20" s="263" customFormat="1" ht="15.6" customHeight="1">
      <c r="A68" s="417"/>
      <c r="C68" s="255" t="s">
        <v>315</v>
      </c>
      <c r="D68" s="263" t="s">
        <v>5</v>
      </c>
      <c r="E68" s="256">
        <v>77495.362825199962</v>
      </c>
      <c r="G68" s="257">
        <v>74106.781084100061</v>
      </c>
      <c r="I68" s="257">
        <v>69626.38193779999</v>
      </c>
      <c r="K68" s="257">
        <v>84368.892754799948</v>
      </c>
      <c r="M68" s="257">
        <v>-6873.5299295999866</v>
      </c>
      <c r="N68" s="258">
        <v>-8.1469955396670013E-2</v>
      </c>
      <c r="O68" s="177"/>
      <c r="P68" s="257">
        <v>7868.9808873999718</v>
      </c>
      <c r="Q68" s="258">
        <v>0.11301723094601757</v>
      </c>
      <c r="R68" s="177"/>
      <c r="S68" s="257">
        <v>3388.5817410999007</v>
      </c>
      <c r="T68" s="258">
        <v>4.5725663583395582E-2</v>
      </c>
    </row>
    <row r="69" spans="1:20" ht="6" customHeight="1">
      <c r="A69" s="418"/>
      <c r="C69" s="269"/>
      <c r="D69" s="225"/>
      <c r="E69" s="268"/>
      <c r="F69" s="225"/>
      <c r="G69" s="268"/>
      <c r="H69" s="225"/>
      <c r="I69" s="268"/>
      <c r="J69" s="225"/>
      <c r="K69" s="268"/>
      <c r="L69" s="225"/>
      <c r="M69" s="268"/>
      <c r="N69" s="249"/>
      <c r="O69" s="225"/>
      <c r="P69" s="268"/>
      <c r="Q69" s="249"/>
      <c r="R69" s="225"/>
      <c r="S69" s="268"/>
      <c r="T69" s="249"/>
    </row>
    <row r="70" spans="1:20" s="131" customFormat="1" ht="15.6" customHeight="1">
      <c r="A70" s="416"/>
      <c r="B70" s="152"/>
      <c r="C70" s="266" t="s">
        <v>256</v>
      </c>
      <c r="D70" s="149" t="s">
        <v>3</v>
      </c>
      <c r="E70" s="216">
        <v>306356.97402089962</v>
      </c>
      <c r="F70" s="149"/>
      <c r="G70" s="216">
        <v>322214.36164929857</v>
      </c>
      <c r="H70" s="149"/>
      <c r="I70" s="216">
        <v>333094.42813100049</v>
      </c>
      <c r="J70" s="149"/>
      <c r="K70" s="216">
        <v>377403.58073470113</v>
      </c>
      <c r="L70" s="149"/>
      <c r="M70" s="216">
        <v>-71046.606713801506</v>
      </c>
      <c r="N70" s="217">
        <v>-0.18825101387616217</v>
      </c>
      <c r="O70" s="149"/>
      <c r="P70" s="216">
        <v>-26737.454110100865</v>
      </c>
      <c r="Q70" s="217">
        <v>-8.0269893015398885E-2</v>
      </c>
      <c r="R70" s="149"/>
      <c r="S70" s="216">
        <v>-15857.387628398952</v>
      </c>
      <c r="T70" s="217">
        <v>-4.9213782859431676E-2</v>
      </c>
    </row>
    <row r="71" spans="1:20" s="263" customFormat="1" ht="15.6" customHeight="1">
      <c r="A71" s="416"/>
      <c r="C71" s="255" t="s">
        <v>259</v>
      </c>
      <c r="E71" s="256">
        <v>271238.30837859976</v>
      </c>
      <c r="G71" s="257">
        <v>286896.28994059842</v>
      </c>
      <c r="I71" s="257">
        <v>297230.11754840048</v>
      </c>
      <c r="K71" s="257">
        <v>333649.04372010124</v>
      </c>
      <c r="M71" s="257">
        <v>-62410.73534150148</v>
      </c>
      <c r="N71" s="258">
        <v>-0.18705504036708087</v>
      </c>
      <c r="O71" s="177"/>
      <c r="P71" s="257">
        <v>-25991.809169800719</v>
      </c>
      <c r="Q71" s="258">
        <v>-8.7446754670035265E-2</v>
      </c>
      <c r="R71" s="177"/>
      <c r="S71" s="257">
        <v>-15657.981561998662</v>
      </c>
      <c r="T71" s="258">
        <v>-5.4577148994295555E-2</v>
      </c>
    </row>
    <row r="72" spans="1:20" s="263" customFormat="1" ht="15.6" customHeight="1">
      <c r="A72" s="417"/>
      <c r="C72" s="255" t="s">
        <v>315</v>
      </c>
      <c r="D72" s="263" t="s">
        <v>5</v>
      </c>
      <c r="E72" s="256">
        <v>35118.665642299871</v>
      </c>
      <c r="G72" s="257">
        <v>35318.071708700052</v>
      </c>
      <c r="I72" s="257">
        <v>35864.310582600025</v>
      </c>
      <c r="K72" s="257">
        <v>43754.537014600006</v>
      </c>
      <c r="M72" s="257">
        <v>-8635.8713723001347</v>
      </c>
      <c r="N72" s="258">
        <v>-0.19737087766277861</v>
      </c>
      <c r="O72" s="177"/>
      <c r="P72" s="257">
        <v>-745.64494030015339</v>
      </c>
      <c r="Q72" s="258">
        <v>-2.0790722815731799E-2</v>
      </c>
      <c r="R72" s="177"/>
      <c r="S72" s="257">
        <v>-199.40606640018086</v>
      </c>
      <c r="T72" s="258">
        <v>-5.646006612276655E-3</v>
      </c>
    </row>
    <row r="73" spans="1:20" ht="6.75" customHeight="1">
      <c r="A73" s="418"/>
      <c r="C73" s="290"/>
    </row>
    <row r="74" spans="1:20" s="131" customFormat="1" ht="15.6" customHeight="1">
      <c r="A74" s="416"/>
      <c r="B74" s="152"/>
      <c r="C74" s="266" t="s">
        <v>296</v>
      </c>
      <c r="D74" s="149" t="s">
        <v>3</v>
      </c>
      <c r="E74" s="216">
        <v>240419.28336030027</v>
      </c>
      <c r="F74" s="149"/>
      <c r="G74" s="216">
        <v>258933.83299339973</v>
      </c>
      <c r="H74" s="149"/>
      <c r="I74" s="216">
        <v>264348.97826009861</v>
      </c>
      <c r="J74" s="149"/>
      <c r="K74" s="216">
        <v>316487.00708919636</v>
      </c>
      <c r="L74" s="149"/>
      <c r="M74" s="216">
        <v>-76067.72372889609</v>
      </c>
      <c r="N74" s="217">
        <v>-0.24035022615464818</v>
      </c>
      <c r="O74" s="149"/>
      <c r="P74" s="216">
        <v>-23929.694899798342</v>
      </c>
      <c r="Q74" s="217">
        <v>-9.0523122341155449E-2</v>
      </c>
      <c r="R74" s="149"/>
      <c r="S74" s="216">
        <v>-18514.549633099465</v>
      </c>
      <c r="T74" s="217">
        <v>-7.1503014569638701E-2</v>
      </c>
    </row>
    <row r="75" spans="1:20" s="263" customFormat="1" ht="15.6" customHeight="1">
      <c r="A75" s="416"/>
      <c r="C75" s="255" t="s">
        <v>259</v>
      </c>
      <c r="E75" s="256">
        <v>198042.58617740017</v>
      </c>
      <c r="G75" s="257">
        <v>220145.12361799972</v>
      </c>
      <c r="I75" s="257">
        <v>230586.90690489864</v>
      </c>
      <c r="K75" s="257">
        <v>275872.65134899644</v>
      </c>
      <c r="M75" s="257">
        <v>-77830.065171596274</v>
      </c>
      <c r="N75" s="258">
        <v>-0.28212316368082568</v>
      </c>
      <c r="O75" s="177"/>
      <c r="P75" s="257">
        <v>-32544.320727498474</v>
      </c>
      <c r="Q75" s="258">
        <v>-0.14113689785916939</v>
      </c>
      <c r="R75" s="177"/>
      <c r="S75" s="257">
        <v>-22102.537440599554</v>
      </c>
      <c r="T75" s="258">
        <v>-0.10039985023221465</v>
      </c>
    </row>
    <row r="76" spans="1:20" s="263" customFormat="1" ht="15.6" customHeight="1">
      <c r="A76" s="417"/>
      <c r="C76" s="255" t="s">
        <v>315</v>
      </c>
      <c r="D76" s="263" t="s">
        <v>5</v>
      </c>
      <c r="E76" s="256">
        <v>42376.69718290009</v>
      </c>
      <c r="G76" s="257">
        <v>38788.709375400016</v>
      </c>
      <c r="I76" s="257">
        <v>33762.071355199972</v>
      </c>
      <c r="K76" s="257">
        <v>40614.355740199942</v>
      </c>
      <c r="M76" s="257">
        <v>1762.341442700148</v>
      </c>
      <c r="N76" s="258">
        <v>4.3392081705626806E-2</v>
      </c>
      <c r="O76" s="177"/>
      <c r="P76" s="257">
        <v>8614.625827700118</v>
      </c>
      <c r="Q76" s="258">
        <v>0.25515691075551583</v>
      </c>
      <c r="R76" s="177"/>
      <c r="S76" s="257">
        <v>3587.9878075000743</v>
      </c>
      <c r="T76" s="258">
        <v>9.2500829887771197E-2</v>
      </c>
    </row>
    <row r="77" spans="1:20" ht="6" customHeight="1">
      <c r="A77" s="419"/>
      <c r="C77" s="269"/>
      <c r="D77" s="225"/>
      <c r="E77" s="268"/>
      <c r="F77" s="225"/>
      <c r="G77" s="268"/>
      <c r="H77" s="225"/>
      <c r="I77" s="268"/>
      <c r="J77" s="225"/>
      <c r="K77" s="268"/>
      <c r="L77" s="225"/>
      <c r="M77" s="268"/>
      <c r="N77" s="249"/>
      <c r="O77" s="225"/>
      <c r="P77" s="268"/>
      <c r="Q77" s="249"/>
      <c r="R77" s="225"/>
      <c r="S77" s="268"/>
      <c r="T77" s="249"/>
    </row>
    <row r="78" spans="1:20" s="131" customFormat="1" ht="15.6" customHeight="1">
      <c r="A78" s="416"/>
      <c r="B78" s="152"/>
      <c r="C78" s="266" t="s">
        <v>257</v>
      </c>
      <c r="D78" s="149" t="s">
        <v>3</v>
      </c>
      <c r="E78" s="291">
        <v>0.56029677566506797</v>
      </c>
      <c r="F78" s="292"/>
      <c r="G78" s="291">
        <v>0.55444439924209432</v>
      </c>
      <c r="H78" s="292"/>
      <c r="I78" s="291">
        <v>0.5575330224884093</v>
      </c>
      <c r="J78" s="292"/>
      <c r="K78" s="291">
        <v>0.54389494159053564</v>
      </c>
      <c r="L78" s="149"/>
      <c r="M78" s="285">
        <v>1.6401834074532329</v>
      </c>
      <c r="N78" s="293"/>
      <c r="O78" s="294"/>
      <c r="P78" s="285">
        <v>0.27637531766586676</v>
      </c>
      <c r="Q78" s="217"/>
      <c r="R78" s="294"/>
      <c r="S78" s="285">
        <v>0.58523764229736486</v>
      </c>
      <c r="T78" s="217"/>
    </row>
    <row r="79" spans="1:20" s="263" customFormat="1" ht="15.6" customHeight="1">
      <c r="A79" s="416"/>
      <c r="C79" s="255" t="s">
        <v>259</v>
      </c>
      <c r="E79" s="295">
        <v>0.57798711075852793</v>
      </c>
      <c r="F79" s="296"/>
      <c r="G79" s="297">
        <v>0.56582417583419375</v>
      </c>
      <c r="H79" s="296"/>
      <c r="I79" s="297">
        <v>0.56313097868767059</v>
      </c>
      <c r="J79" s="298"/>
      <c r="K79" s="297">
        <v>0.5473948612809878</v>
      </c>
      <c r="M79" s="299">
        <v>3.0592249477540134</v>
      </c>
      <c r="N79" s="300"/>
      <c r="O79" s="301"/>
      <c r="P79" s="299">
        <v>1.4856132070857342</v>
      </c>
      <c r="Q79" s="258"/>
      <c r="R79" s="301"/>
      <c r="S79" s="299">
        <v>1.2162934924334179</v>
      </c>
      <c r="T79" s="258"/>
    </row>
    <row r="80" spans="1:20" s="263" customFormat="1" ht="15.6" customHeight="1">
      <c r="A80" s="417"/>
      <c r="C80" s="255" t="s">
        <v>315</v>
      </c>
      <c r="D80" s="263" t="s">
        <v>5</v>
      </c>
      <c r="E80" s="295">
        <v>0.45317118808146251</v>
      </c>
      <c r="F80" s="296"/>
      <c r="G80" s="297">
        <v>0.47658353516420243</v>
      </c>
      <c r="H80" s="296"/>
      <c r="I80" s="297">
        <v>0.51509657093253869</v>
      </c>
      <c r="J80" s="298"/>
      <c r="K80" s="297">
        <v>0.51860982864576832</v>
      </c>
      <c r="M80" s="299">
        <v>-6.5438640564305821</v>
      </c>
      <c r="N80" s="300"/>
      <c r="O80" s="301"/>
      <c r="P80" s="299">
        <v>-6.1925382851076183</v>
      </c>
      <c r="Q80" s="258"/>
      <c r="R80" s="301"/>
      <c r="S80" s="299">
        <v>-2.3412347082739924</v>
      </c>
      <c r="T80" s="258"/>
    </row>
    <row r="81" spans="3:20">
      <c r="C81" s="303" t="s">
        <v>318</v>
      </c>
    </row>
    <row r="82" spans="3:20" ht="17.100000000000001" customHeight="1">
      <c r="C82" s="303"/>
      <c r="D82" s="303"/>
      <c r="E82" s="420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177"/>
      <c r="R82" s="303"/>
      <c r="S82" s="303"/>
      <c r="T82" s="177" t="s">
        <v>319</v>
      </c>
    </row>
    <row r="83" spans="3:20">
      <c r="C83" s="290"/>
    </row>
    <row r="84" spans="3:20" ht="17.7" customHeight="1">
      <c r="C84" s="304"/>
      <c r="D84" s="304"/>
      <c r="E84" s="421"/>
      <c r="F84" s="304"/>
      <c r="G84" s="421"/>
      <c r="H84" s="304"/>
      <c r="I84" s="421"/>
      <c r="J84" s="304"/>
      <c r="K84" s="421"/>
      <c r="L84" s="304"/>
      <c r="M84" s="304"/>
      <c r="N84" s="304"/>
    </row>
    <row r="91" spans="3:20">
      <c r="H91" s="135"/>
    </row>
    <row r="92" spans="3:20">
      <c r="L92" s="135"/>
    </row>
  </sheetData>
  <mergeCells count="8">
    <mergeCell ref="P7:Q7"/>
    <mergeCell ref="S7:T7"/>
    <mergeCell ref="M6:O6"/>
    <mergeCell ref="E7:E8"/>
    <mergeCell ref="G7:G8"/>
    <mergeCell ref="I7:I8"/>
    <mergeCell ref="K7:K8"/>
    <mergeCell ref="M7:N7"/>
  </mergeCells>
  <printOptions horizontalCentered="1"/>
  <pageMargins left="0.23622047244094491" right="0.23622047244094491" top="0.15748031496062992" bottom="0.15748031496062992" header="0" footer="0"/>
  <pageSetup paperSize="9" scale="5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7"/>
  <sheetViews>
    <sheetView showGridLines="0" tabSelected="1" topLeftCell="A3" zoomScaleNormal="100" workbookViewId="0">
      <selection activeCell="P33" sqref="P33"/>
    </sheetView>
  </sheetViews>
  <sheetFormatPr baseColWidth="10" defaultColWidth="11.44140625" defaultRowHeight="13.8"/>
  <cols>
    <col min="1" max="1" width="11.44140625" style="269"/>
    <col min="2" max="2" width="3.44140625" style="132" customWidth="1"/>
    <col min="3" max="3" width="35.44140625" style="132" customWidth="1"/>
    <col min="4" max="4" width="1.5546875" style="254" customWidth="1"/>
    <col min="5" max="5" width="10.6640625" style="135" bestFit="1" customWidth="1"/>
    <col min="6" max="6" width="1.5546875" style="254" customWidth="1"/>
    <col min="7" max="7" width="10.5546875" style="132" bestFit="1" customWidth="1"/>
    <col min="8" max="8" width="1.5546875" style="254" customWidth="1"/>
    <col min="9" max="9" width="10.6640625" style="132" customWidth="1"/>
    <col min="10" max="10" width="1.5546875" style="254" customWidth="1"/>
    <col min="11" max="11" width="10.6640625" style="132" bestFit="1" customWidth="1"/>
    <col min="12" max="12" width="1.5546875" style="254" customWidth="1"/>
    <col min="13" max="13" width="9.88671875" style="132" customWidth="1"/>
    <col min="14" max="14" width="10.109375" style="132" customWidth="1"/>
    <col min="15" max="15" width="1.5546875" style="254" customWidth="1"/>
    <col min="16" max="16" width="10.109375" style="132" customWidth="1"/>
    <col min="17" max="17" width="8.44140625" style="132" customWidth="1"/>
    <col min="18" max="18" width="1.33203125" style="132" customWidth="1"/>
    <col min="19" max="19" width="10" style="132" customWidth="1"/>
    <col min="20" max="20" width="8.5546875" style="132" customWidth="1"/>
    <col min="21" max="16384" width="11.44140625" style="132"/>
  </cols>
  <sheetData>
    <row r="1" spans="1:20">
      <c r="D1" s="132"/>
      <c r="E1" s="134">
        <v>45838</v>
      </c>
      <c r="F1" s="132"/>
      <c r="G1" s="134">
        <v>45747</v>
      </c>
      <c r="H1" s="132"/>
      <c r="I1" s="134">
        <v>45657</v>
      </c>
      <c r="J1" s="132"/>
      <c r="K1" s="134">
        <v>45473</v>
      </c>
      <c r="L1" s="132"/>
      <c r="O1" s="132"/>
    </row>
    <row r="3" spans="1:20" s="276" customFormat="1" ht="73.5" customHeight="1">
      <c r="A3" s="274"/>
      <c r="C3" s="275"/>
      <c r="D3" s="254"/>
      <c r="E3" s="278"/>
      <c r="F3" s="254"/>
      <c r="H3" s="254"/>
      <c r="J3" s="254"/>
      <c r="L3" s="254"/>
      <c r="O3" s="254"/>
    </row>
    <row r="4" spans="1:20" s="223" customFormat="1">
      <c r="A4" s="274"/>
      <c r="D4" s="227"/>
      <c r="E4" s="227"/>
      <c r="F4" s="227"/>
      <c r="H4" s="227"/>
      <c r="J4" s="227"/>
      <c r="L4" s="227"/>
      <c r="O4" s="227"/>
    </row>
    <row r="5" spans="1:20" s="223" customFormat="1" ht="25.8">
      <c r="C5" s="187" t="s">
        <v>169</v>
      </c>
      <c r="D5" s="225"/>
      <c r="E5" s="226"/>
      <c r="F5" s="253"/>
      <c r="G5" s="227"/>
      <c r="H5" s="253"/>
      <c r="I5" s="227"/>
      <c r="J5" s="227"/>
      <c r="K5" s="227"/>
      <c r="L5" s="227"/>
      <c r="M5" s="227"/>
      <c r="N5" s="227"/>
      <c r="O5" s="227"/>
    </row>
    <row r="6" spans="1:20" s="223" customFormat="1" ht="16.5" customHeight="1">
      <c r="C6" s="191" t="s">
        <v>37</v>
      </c>
      <c r="D6" s="225"/>
      <c r="E6" s="226"/>
      <c r="F6" s="226"/>
      <c r="G6" s="226"/>
      <c r="H6" s="226"/>
      <c r="I6" s="226"/>
      <c r="J6" s="226"/>
      <c r="K6" s="226"/>
      <c r="L6" s="226"/>
      <c r="M6" s="426"/>
      <c r="N6" s="426"/>
      <c r="O6" s="426"/>
    </row>
    <row r="7" spans="1:20" s="131" customFormat="1" ht="15" customHeight="1">
      <c r="B7" s="132"/>
      <c r="C7" s="427" t="s">
        <v>196</v>
      </c>
      <c r="D7" s="141" t="s">
        <v>3</v>
      </c>
      <c r="E7" s="424">
        <v>45838</v>
      </c>
      <c r="F7" s="141"/>
      <c r="G7" s="424">
        <v>45747</v>
      </c>
      <c r="H7" s="141"/>
      <c r="I7" s="424">
        <v>45657</v>
      </c>
      <c r="J7" s="141"/>
      <c r="K7" s="424">
        <v>45473</v>
      </c>
      <c r="L7" s="141"/>
      <c r="M7" s="422" t="s">
        <v>52</v>
      </c>
      <c r="N7" s="422"/>
      <c r="O7" s="141"/>
      <c r="P7" s="422" t="s">
        <v>53</v>
      </c>
      <c r="Q7" s="422"/>
      <c r="S7" s="422" t="s">
        <v>264</v>
      </c>
      <c r="T7" s="422"/>
    </row>
    <row r="8" spans="1:20" s="131" customFormat="1" ht="15" customHeight="1">
      <c r="B8" s="132"/>
      <c r="C8" s="427"/>
      <c r="D8" s="141" t="s">
        <v>3</v>
      </c>
      <c r="E8" s="425"/>
      <c r="F8" s="141"/>
      <c r="G8" s="425"/>
      <c r="H8" s="141"/>
      <c r="I8" s="425"/>
      <c r="J8" s="141"/>
      <c r="K8" s="425"/>
      <c r="L8" s="141"/>
      <c r="M8" s="145" t="s">
        <v>8</v>
      </c>
      <c r="N8" s="146" t="s">
        <v>4</v>
      </c>
      <c r="O8" s="141"/>
      <c r="P8" s="145" t="s">
        <v>8</v>
      </c>
      <c r="Q8" s="147" t="s">
        <v>4</v>
      </c>
      <c r="S8" s="145" t="s">
        <v>8</v>
      </c>
      <c r="T8" s="147" t="s">
        <v>4</v>
      </c>
    </row>
    <row r="9" spans="1:20" ht="6" customHeight="1">
      <c r="C9" s="316"/>
      <c r="D9" s="254" t="s">
        <v>3</v>
      </c>
      <c r="G9" s="229"/>
      <c r="I9" s="229"/>
      <c r="K9" s="229"/>
      <c r="M9" s="135"/>
      <c r="N9" s="135"/>
      <c r="P9" s="135"/>
      <c r="Q9" s="135"/>
      <c r="S9" s="135"/>
      <c r="T9" s="135"/>
    </row>
    <row r="10" spans="1:20" s="152" customFormat="1" ht="15" customHeight="1">
      <c r="A10" s="197"/>
      <c r="C10" s="218" t="s">
        <v>6</v>
      </c>
      <c r="D10" s="152" t="s">
        <v>3</v>
      </c>
      <c r="E10" s="154">
        <v>3704574.23</v>
      </c>
      <c r="G10" s="155">
        <v>3653820.9169999999</v>
      </c>
      <c r="I10" s="155">
        <v>3618177.034</v>
      </c>
      <c r="K10" s="155">
        <v>3577634.9190000002</v>
      </c>
      <c r="M10" s="155">
        <v>126939.31099999975</v>
      </c>
      <c r="N10" s="317">
        <v>3.5481348397471857E-2</v>
      </c>
      <c r="P10" s="155">
        <v>86397.195999999996</v>
      </c>
      <c r="Q10" s="156">
        <v>2.387865358386998E-2</v>
      </c>
      <c r="S10" s="155">
        <v>50753.313000000082</v>
      </c>
      <c r="T10" s="156">
        <v>1.389047634049656E-2</v>
      </c>
    </row>
    <row r="11" spans="1:20" s="152" customFormat="1" ht="15" customHeight="1">
      <c r="A11" s="197"/>
      <c r="C11" s="218" t="s">
        <v>283</v>
      </c>
      <c r="D11" s="152" t="s">
        <v>3</v>
      </c>
      <c r="E11" s="154">
        <v>795419.67</v>
      </c>
      <c r="G11" s="155">
        <v>742586.78300000005</v>
      </c>
      <c r="I11" s="155">
        <v>687430.47400000005</v>
      </c>
      <c r="K11" s="155">
        <v>512601.98200000002</v>
      </c>
      <c r="M11" s="155">
        <v>282817.68800000002</v>
      </c>
      <c r="N11" s="317">
        <v>0.55172960294952578</v>
      </c>
      <c r="P11" s="155">
        <v>107989.196</v>
      </c>
      <c r="Q11" s="317">
        <v>0.15709108060286536</v>
      </c>
      <c r="S11" s="155">
        <v>52832.886999999988</v>
      </c>
      <c r="T11" s="317">
        <v>7.1147087733717473E-2</v>
      </c>
    </row>
    <row r="12" spans="1:20" s="152" customFormat="1" ht="15" customHeight="1">
      <c r="A12" s="197"/>
      <c r="C12" s="218" t="s">
        <v>282</v>
      </c>
      <c r="E12" s="154">
        <v>-10207.643</v>
      </c>
      <c r="G12" s="155">
        <v>-17373.274000000001</v>
      </c>
      <c r="I12" s="155">
        <v>-16128.95</v>
      </c>
      <c r="K12" s="155">
        <v>-26308.28</v>
      </c>
      <c r="M12" s="155">
        <v>16100.636999999999</v>
      </c>
      <c r="N12" s="317">
        <v>-0.61199884599069188</v>
      </c>
      <c r="P12" s="155">
        <v>5921.3070000000007</v>
      </c>
      <c r="Q12" s="317">
        <v>-0.36712290632682232</v>
      </c>
      <c r="S12" s="155">
        <v>7165.6310000000012</v>
      </c>
      <c r="T12" s="317">
        <v>-0.41245138941571979</v>
      </c>
    </row>
    <row r="13" spans="1:20" s="152" customFormat="1" ht="15" hidden="1" customHeight="1">
      <c r="A13" s="197"/>
      <c r="C13" s="218" t="s">
        <v>64</v>
      </c>
      <c r="D13" s="152" t="s">
        <v>3</v>
      </c>
      <c r="E13" s="154">
        <v>0</v>
      </c>
      <c r="G13" s="155">
        <v>0</v>
      </c>
      <c r="I13" s="155">
        <v>0</v>
      </c>
      <c r="K13" s="155">
        <v>0</v>
      </c>
      <c r="M13" s="155">
        <v>0</v>
      </c>
      <c r="N13" s="317">
        <v>0</v>
      </c>
      <c r="P13" s="155">
        <v>0</v>
      </c>
      <c r="Q13" s="317">
        <v>1</v>
      </c>
      <c r="S13" s="155">
        <v>0</v>
      </c>
      <c r="T13" s="317">
        <v>1</v>
      </c>
    </row>
    <row r="14" spans="1:20" s="152" customFormat="1" ht="15" customHeight="1">
      <c r="A14" s="197"/>
      <c r="C14" s="218" t="s">
        <v>65</v>
      </c>
      <c r="D14" s="152" t="s">
        <v>3</v>
      </c>
      <c r="E14" s="154">
        <v>-572112.96</v>
      </c>
      <c r="G14" s="155">
        <v>-557902.39399999997</v>
      </c>
      <c r="I14" s="155">
        <v>-554286.74</v>
      </c>
      <c r="K14" s="155">
        <v>-516693.66200000001</v>
      </c>
      <c r="M14" s="155">
        <v>-55419.297999999952</v>
      </c>
      <c r="N14" s="317">
        <v>0.10725755331599163</v>
      </c>
      <c r="P14" s="155">
        <v>-17826.219999999972</v>
      </c>
      <c r="Q14" s="317">
        <v>3.216064667179297E-2</v>
      </c>
      <c r="S14" s="155">
        <v>-14210.565999999992</v>
      </c>
      <c r="T14" s="317">
        <v>2.5471419647645321E-2</v>
      </c>
    </row>
    <row r="15" spans="1:20" s="263" customFormat="1" ht="15" customHeight="1">
      <c r="A15" s="177"/>
      <c r="C15" s="309" t="s">
        <v>293</v>
      </c>
      <c r="D15" s="263" t="s">
        <v>3</v>
      </c>
      <c r="E15" s="256">
        <v>3917673.2969999998</v>
      </c>
      <c r="G15" s="257">
        <v>3821132.0320000001</v>
      </c>
      <c r="I15" s="257">
        <v>3735191.8190000001</v>
      </c>
      <c r="K15" s="257">
        <v>3547234.9580000001</v>
      </c>
      <c r="M15" s="257">
        <v>370438.33899999969</v>
      </c>
      <c r="N15" s="318">
        <v>0.10443016698529051</v>
      </c>
      <c r="P15" s="257">
        <v>182481.47799999965</v>
      </c>
      <c r="Q15" s="318">
        <v>4.8854647055008416E-2</v>
      </c>
      <c r="S15" s="257">
        <v>96541.264999999665</v>
      </c>
      <c r="T15" s="318">
        <v>2.5265095315083697E-2</v>
      </c>
    </row>
    <row r="16" spans="1:20" ht="15.75" customHeight="1">
      <c r="A16" s="132"/>
      <c r="C16" s="150" t="s">
        <v>192</v>
      </c>
      <c r="D16" s="225" t="s">
        <v>3</v>
      </c>
      <c r="E16" s="170">
        <v>0.1409</v>
      </c>
      <c r="F16" s="319"/>
      <c r="G16" s="170">
        <v>0.14249999999999999</v>
      </c>
      <c r="H16" s="319"/>
      <c r="I16" s="170">
        <v>0.13830000000000001</v>
      </c>
      <c r="J16" s="319"/>
      <c r="K16" s="170">
        <v>0.138409</v>
      </c>
      <c r="L16" s="225"/>
      <c r="M16" s="285">
        <v>0.24909999999999932</v>
      </c>
      <c r="N16" s="285"/>
      <c r="O16" s="225"/>
      <c r="P16" s="285">
        <v>0.25999999999999912</v>
      </c>
      <c r="Q16" s="285"/>
      <c r="S16" s="285">
        <v>-0.15999999999999903</v>
      </c>
      <c r="T16" s="285"/>
    </row>
    <row r="17" spans="1:20" ht="2.25" customHeight="1">
      <c r="A17" s="135"/>
      <c r="C17" s="320"/>
      <c r="D17" s="149" t="s">
        <v>3</v>
      </c>
      <c r="E17" s="268"/>
      <c r="F17" s="149"/>
      <c r="G17" s="268"/>
      <c r="H17" s="149"/>
      <c r="I17" s="268"/>
      <c r="J17" s="149"/>
      <c r="K17" s="268"/>
      <c r="L17" s="149"/>
      <c r="M17" s="268"/>
      <c r="N17" s="321"/>
      <c r="O17" s="149"/>
      <c r="P17" s="268"/>
      <c r="Q17" s="321"/>
      <c r="S17" s="268"/>
      <c r="T17" s="321"/>
    </row>
    <row r="18" spans="1:20" s="263" customFormat="1" ht="15" customHeight="1">
      <c r="A18" s="177"/>
      <c r="C18" s="309" t="s">
        <v>284</v>
      </c>
      <c r="D18" s="263" t="s">
        <v>3</v>
      </c>
      <c r="E18" s="256">
        <v>600000</v>
      </c>
      <c r="G18" s="257">
        <v>600000</v>
      </c>
      <c r="I18" s="257">
        <v>599965</v>
      </c>
      <c r="K18" s="257">
        <v>599969</v>
      </c>
      <c r="M18" s="257">
        <v>31</v>
      </c>
      <c r="N18" s="318">
        <v>5.1669336249116071E-5</v>
      </c>
      <c r="P18" s="257">
        <v>35</v>
      </c>
      <c r="Q18" s="318">
        <v>5.8336736309616555E-5</v>
      </c>
      <c r="S18" s="257">
        <v>0</v>
      </c>
      <c r="T18" s="318">
        <v>0</v>
      </c>
    </row>
    <row r="19" spans="1:20" ht="15.75" customHeight="1">
      <c r="A19" s="132"/>
      <c r="C19" s="150" t="s">
        <v>45</v>
      </c>
      <c r="D19" s="225" t="s">
        <v>3</v>
      </c>
      <c r="E19" s="170">
        <v>2.1586999999999999E-2</v>
      </c>
      <c r="F19" s="319"/>
      <c r="G19" s="170">
        <v>2.2373000000000001E-2</v>
      </c>
      <c r="H19" s="319"/>
      <c r="I19" s="170">
        <v>2.2207000000000001E-2</v>
      </c>
      <c r="J19" s="319"/>
      <c r="K19" s="170">
        <v>2.341E-2</v>
      </c>
      <c r="L19" s="225"/>
      <c r="M19" s="285">
        <v>-0.18230000000000018</v>
      </c>
      <c r="N19" s="285"/>
      <c r="O19" s="225"/>
      <c r="P19" s="285">
        <v>-6.2000000000000249E-2</v>
      </c>
      <c r="Q19" s="285"/>
      <c r="S19" s="285">
        <v>-7.8600000000000197E-2</v>
      </c>
      <c r="T19" s="285"/>
    </row>
    <row r="20" spans="1:20" ht="3.75" customHeight="1">
      <c r="A20" s="135"/>
      <c r="C20" s="320"/>
      <c r="D20" s="149"/>
      <c r="E20" s="268"/>
      <c r="F20" s="149"/>
      <c r="G20" s="268"/>
      <c r="H20" s="149"/>
      <c r="I20" s="268"/>
      <c r="J20" s="149"/>
      <c r="K20" s="268"/>
      <c r="L20" s="149"/>
      <c r="M20" s="268"/>
      <c r="N20" s="321"/>
      <c r="O20" s="149"/>
      <c r="P20" s="268"/>
      <c r="Q20" s="321"/>
      <c r="S20" s="268"/>
      <c r="T20" s="321"/>
    </row>
    <row r="21" spans="1:20" s="263" customFormat="1" ht="15" customHeight="1">
      <c r="A21" s="177"/>
      <c r="C21" s="309" t="s">
        <v>306</v>
      </c>
      <c r="D21" s="263" t="s">
        <v>3</v>
      </c>
      <c r="E21" s="256">
        <v>4517673.3</v>
      </c>
      <c r="G21" s="257">
        <v>4421132.03</v>
      </c>
      <c r="I21" s="257">
        <v>4335156.95</v>
      </c>
      <c r="K21" s="257">
        <v>4147203.59</v>
      </c>
      <c r="M21" s="257">
        <v>370469.70999999996</v>
      </c>
      <c r="N21" s="318">
        <v>8.9330003208258235E-2</v>
      </c>
      <c r="P21" s="257">
        <v>182516.34999999963</v>
      </c>
      <c r="Q21" s="318">
        <v>4.2101439949019603E-2</v>
      </c>
      <c r="S21" s="257">
        <v>96541.269999999553</v>
      </c>
      <c r="T21" s="318">
        <v>2.1836323671156954E-2</v>
      </c>
    </row>
    <row r="22" spans="1:20" ht="15.75" customHeight="1">
      <c r="A22" s="132"/>
      <c r="C22" s="150" t="s">
        <v>46</v>
      </c>
      <c r="D22" s="225" t="s">
        <v>3</v>
      </c>
      <c r="E22" s="170">
        <v>0.16250000000000001</v>
      </c>
      <c r="F22" s="319"/>
      <c r="G22" s="170">
        <v>0.16489999999999999</v>
      </c>
      <c r="H22" s="319"/>
      <c r="I22" s="170">
        <v>0.1605</v>
      </c>
      <c r="J22" s="319"/>
      <c r="K22" s="170">
        <v>0.16181899999999999</v>
      </c>
      <c r="L22" s="225"/>
      <c r="M22" s="285">
        <v>6.8100000000001493E-2</v>
      </c>
      <c r="N22" s="285"/>
      <c r="O22" s="225"/>
      <c r="P22" s="285">
        <v>0.20000000000000018</v>
      </c>
      <c r="Q22" s="285"/>
      <c r="R22" s="322"/>
      <c r="S22" s="285">
        <v>-0.23999999999999855</v>
      </c>
      <c r="T22" s="285"/>
    </row>
    <row r="23" spans="1:20" ht="6" customHeight="1">
      <c r="A23" s="135"/>
      <c r="C23" s="320"/>
      <c r="D23" s="149"/>
      <c r="E23" s="268"/>
      <c r="F23" s="149"/>
      <c r="G23" s="268"/>
      <c r="H23" s="149"/>
      <c r="I23" s="268"/>
      <c r="J23" s="149"/>
      <c r="K23" s="268"/>
      <c r="L23" s="149"/>
      <c r="M23" s="268"/>
      <c r="N23" s="321"/>
      <c r="O23" s="149"/>
      <c r="P23" s="268"/>
      <c r="Q23" s="321"/>
      <c r="S23" s="268"/>
      <c r="T23" s="321"/>
    </row>
    <row r="24" spans="1:20" s="152" customFormat="1" ht="15" customHeight="1">
      <c r="A24" s="197"/>
      <c r="C24" s="265" t="s">
        <v>234</v>
      </c>
      <c r="D24" s="263" t="s">
        <v>3</v>
      </c>
      <c r="E24" s="232">
        <v>27795132</v>
      </c>
      <c r="F24" s="263"/>
      <c r="G24" s="232">
        <v>26818203</v>
      </c>
      <c r="H24" s="263"/>
      <c r="I24" s="232">
        <v>27016642</v>
      </c>
      <c r="J24" s="263"/>
      <c r="K24" s="232">
        <v>25628721</v>
      </c>
      <c r="L24" s="263"/>
      <c r="M24" s="232">
        <v>2166411</v>
      </c>
      <c r="N24" s="323">
        <v>8.4530593625799844E-2</v>
      </c>
      <c r="O24" s="263"/>
      <c r="P24" s="232">
        <v>778490</v>
      </c>
      <c r="Q24" s="323">
        <v>2.881520212615607E-2</v>
      </c>
      <c r="S24" s="232">
        <v>976929</v>
      </c>
      <c r="T24" s="323">
        <v>3.6427832245135905E-2</v>
      </c>
    </row>
    <row r="25" spans="1:20" s="152" customFormat="1" ht="15" customHeight="1">
      <c r="A25" s="197"/>
      <c r="C25" s="218" t="s">
        <v>235</v>
      </c>
      <c r="D25" s="152" t="s">
        <v>3</v>
      </c>
      <c r="E25" s="154">
        <v>25390381</v>
      </c>
      <c r="G25" s="155">
        <v>24419533</v>
      </c>
      <c r="I25" s="155">
        <v>24742392</v>
      </c>
      <c r="K25" s="155">
        <v>23572587</v>
      </c>
      <c r="M25" s="155">
        <v>1817794</v>
      </c>
      <c r="N25" s="317">
        <v>7.7114743494212101E-2</v>
      </c>
      <c r="P25" s="155">
        <v>647989</v>
      </c>
      <c r="Q25" s="317">
        <v>2.6189424207651468E-2</v>
      </c>
      <c r="S25" s="155">
        <v>970848</v>
      </c>
      <c r="T25" s="317">
        <v>3.9757025656469436E-2</v>
      </c>
    </row>
    <row r="26" spans="1:20" s="152" customFormat="1" ht="15" customHeight="1">
      <c r="A26" s="197"/>
      <c r="C26" s="218" t="s">
        <v>236</v>
      </c>
      <c r="E26" s="154">
        <v>2296905</v>
      </c>
      <c r="G26" s="155">
        <v>2296905</v>
      </c>
      <c r="I26" s="155">
        <v>2143554</v>
      </c>
      <c r="K26" s="155">
        <v>1895423</v>
      </c>
      <c r="M26" s="155">
        <v>401482</v>
      </c>
      <c r="N26" s="317">
        <v>0.21181657076019444</v>
      </c>
      <c r="P26" s="155">
        <v>153351</v>
      </c>
      <c r="Q26" s="317">
        <v>7.1540535018012053E-2</v>
      </c>
      <c r="S26" s="155">
        <v>0</v>
      </c>
      <c r="T26" s="317">
        <v>0</v>
      </c>
    </row>
    <row r="27" spans="1:20" s="152" customFormat="1" ht="15" customHeight="1">
      <c r="A27" s="197"/>
      <c r="C27" s="218" t="s">
        <v>237</v>
      </c>
      <c r="E27" s="154">
        <v>107846</v>
      </c>
      <c r="G27" s="155">
        <v>101765</v>
      </c>
      <c r="I27" s="155">
        <v>130696</v>
      </c>
      <c r="K27" s="155">
        <v>160711</v>
      </c>
      <c r="M27" s="155">
        <v>-52865</v>
      </c>
      <c r="N27" s="317">
        <v>-0.3289445028653919</v>
      </c>
      <c r="P27" s="155">
        <v>-22850</v>
      </c>
      <c r="Q27" s="317">
        <v>-0.17483320071004471</v>
      </c>
      <c r="S27" s="155">
        <v>6081</v>
      </c>
      <c r="T27" s="317">
        <v>5.9755318626246723E-2</v>
      </c>
    </row>
    <row r="28" spans="1:20" s="131" customFormat="1">
      <c r="C28" s="324"/>
      <c r="D28" s="254" t="s">
        <v>3</v>
      </c>
      <c r="E28" s="325"/>
      <c r="F28" s="254"/>
      <c r="G28" s="132"/>
      <c r="H28" s="254"/>
      <c r="I28" s="132"/>
      <c r="J28" s="254"/>
      <c r="K28" s="132"/>
      <c r="L28" s="254"/>
      <c r="M28" s="132"/>
      <c r="N28" s="326"/>
      <c r="O28" s="254"/>
      <c r="P28" s="132"/>
      <c r="S28" s="132"/>
    </row>
    <row r="29" spans="1:20" s="131" customFormat="1" ht="7.35" customHeight="1">
      <c r="B29" s="132"/>
      <c r="C29" s="427" t="s">
        <v>197</v>
      </c>
      <c r="D29" s="141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25"/>
      <c r="S29" s="325"/>
      <c r="T29" s="325"/>
    </row>
    <row r="30" spans="1:20" s="131" customFormat="1" ht="14.1" customHeight="1">
      <c r="B30" s="132"/>
      <c r="C30" s="427"/>
      <c r="D30" s="141" t="s">
        <v>3</v>
      </c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7"/>
      <c r="S30" s="325"/>
      <c r="T30" s="325"/>
    </row>
    <row r="31" spans="1:20" ht="6" customHeight="1">
      <c r="C31" s="316"/>
      <c r="D31" s="254" t="s">
        <v>3</v>
      </c>
      <c r="G31" s="229"/>
      <c r="I31" s="229"/>
      <c r="K31" s="229"/>
      <c r="M31" s="135"/>
      <c r="N31" s="135"/>
      <c r="P31" s="135"/>
      <c r="Q31" s="135"/>
      <c r="S31" s="135"/>
      <c r="T31" s="135"/>
    </row>
    <row r="32" spans="1:20" s="152" customFormat="1" ht="15" customHeight="1">
      <c r="A32" s="197"/>
      <c r="C32" s="218" t="s">
        <v>6</v>
      </c>
      <c r="D32" s="152" t="s">
        <v>3</v>
      </c>
      <c r="E32" s="154">
        <v>3704574.23</v>
      </c>
      <c r="G32" s="155">
        <v>3653820.9169999999</v>
      </c>
      <c r="I32" s="155">
        <v>3618177.034</v>
      </c>
      <c r="K32" s="155">
        <v>3577634.9190000002</v>
      </c>
      <c r="M32" s="155">
        <v>126939.31099999975</v>
      </c>
      <c r="N32" s="317">
        <v>3.5481348397471857E-2</v>
      </c>
      <c r="P32" s="155">
        <v>86397.195999999996</v>
      </c>
      <c r="Q32" s="317">
        <v>2.387865358386998E-2</v>
      </c>
      <c r="S32" s="155">
        <v>50753.313000000082</v>
      </c>
      <c r="T32" s="317">
        <v>1.389047634049656E-2</v>
      </c>
    </row>
    <row r="33" spans="1:20" s="152" customFormat="1" ht="15" customHeight="1">
      <c r="A33" s="197"/>
      <c r="C33" s="218" t="s">
        <v>283</v>
      </c>
      <c r="D33" s="152" t="s">
        <v>3</v>
      </c>
      <c r="E33" s="154">
        <v>795419.67</v>
      </c>
      <c r="G33" s="155">
        <v>742586.78300000005</v>
      </c>
      <c r="I33" s="155">
        <v>687430.47400000005</v>
      </c>
      <c r="K33" s="155">
        <v>506920.65899999999</v>
      </c>
      <c r="M33" s="155">
        <v>288499.01100000006</v>
      </c>
      <c r="N33" s="317">
        <v>0.56912064221079617</v>
      </c>
      <c r="P33" s="155">
        <v>107989.196</v>
      </c>
      <c r="Q33" s="317">
        <v>0.15709108060286536</v>
      </c>
      <c r="S33" s="155">
        <v>52832.886999999988</v>
      </c>
      <c r="T33" s="317">
        <v>7.1147087733717473E-2</v>
      </c>
    </row>
    <row r="34" spans="1:20" s="152" customFormat="1" ht="15" customHeight="1">
      <c r="A34" s="197"/>
      <c r="C34" s="218" t="s">
        <v>282</v>
      </c>
      <c r="E34" s="154">
        <v>-10207.643</v>
      </c>
      <c r="G34" s="155">
        <v>-17373.274000000001</v>
      </c>
      <c r="I34" s="155">
        <v>-16128.95</v>
      </c>
      <c r="K34" s="155">
        <v>-26308.28</v>
      </c>
      <c r="M34" s="155">
        <v>16100.636999999999</v>
      </c>
      <c r="N34" s="317">
        <v>-0.61199884599069188</v>
      </c>
      <c r="P34" s="155">
        <v>5921.3070000000007</v>
      </c>
      <c r="Q34" s="317">
        <v>-0.36712290632682232</v>
      </c>
      <c r="S34" s="155">
        <v>7165.6310000000012</v>
      </c>
      <c r="T34" s="317">
        <v>-0.41245138941571979</v>
      </c>
    </row>
    <row r="35" spans="1:20" s="152" customFormat="1" ht="15" hidden="1" customHeight="1">
      <c r="A35" s="197"/>
      <c r="C35" s="218" t="s">
        <v>64</v>
      </c>
      <c r="D35" s="152" t="s">
        <v>3</v>
      </c>
      <c r="E35" s="154">
        <v>0</v>
      </c>
      <c r="G35" s="155">
        <v>0</v>
      </c>
      <c r="I35" s="155">
        <v>0</v>
      </c>
      <c r="K35" s="155">
        <v>0</v>
      </c>
      <c r="M35" s="155">
        <v>0</v>
      </c>
      <c r="N35" s="317">
        <v>0</v>
      </c>
      <c r="P35" s="155">
        <v>0</v>
      </c>
      <c r="Q35" s="317">
        <v>1</v>
      </c>
      <c r="S35" s="155">
        <v>0</v>
      </c>
      <c r="T35" s="317">
        <v>1</v>
      </c>
    </row>
    <row r="36" spans="1:20" s="152" customFormat="1" ht="15" customHeight="1">
      <c r="A36" s="197"/>
      <c r="C36" s="218" t="s">
        <v>65</v>
      </c>
      <c r="D36" s="152" t="s">
        <v>3</v>
      </c>
      <c r="E36" s="154">
        <v>-572112.96</v>
      </c>
      <c r="G36" s="155">
        <v>-557902.39399999997</v>
      </c>
      <c r="I36" s="155">
        <v>-554286.74</v>
      </c>
      <c r="K36" s="155">
        <v>-516693.66200000001</v>
      </c>
      <c r="M36" s="155">
        <v>-55419.297999999952</v>
      </c>
      <c r="N36" s="317">
        <v>0.10725755331599163</v>
      </c>
      <c r="P36" s="155">
        <v>-17826.219999999972</v>
      </c>
      <c r="Q36" s="317">
        <v>3.216064667179297E-2</v>
      </c>
      <c r="S36" s="155">
        <v>-14210.565999999992</v>
      </c>
      <c r="T36" s="317">
        <v>2.5471419647645321E-2</v>
      </c>
    </row>
    <row r="37" spans="1:20" s="263" customFormat="1" ht="15" customHeight="1">
      <c r="A37" s="177"/>
      <c r="C37" s="309" t="s">
        <v>293</v>
      </c>
      <c r="D37" s="263" t="s">
        <v>3</v>
      </c>
      <c r="E37" s="256">
        <v>3917673.2969999998</v>
      </c>
      <c r="G37" s="257">
        <v>3821132.0320000001</v>
      </c>
      <c r="I37" s="257">
        <v>3735191.8190000001</v>
      </c>
      <c r="K37" s="257">
        <v>3541553.6359999999</v>
      </c>
      <c r="M37" s="257">
        <v>376119.66099999985</v>
      </c>
      <c r="N37" s="318">
        <v>0.1062018819019801</v>
      </c>
      <c r="P37" s="257">
        <v>182481.47799999965</v>
      </c>
      <c r="Q37" s="318">
        <v>4.8854647055008416E-2</v>
      </c>
      <c r="S37" s="257">
        <v>96541.264999999665</v>
      </c>
      <c r="T37" s="318">
        <v>2.5265095315083697E-2</v>
      </c>
    </row>
    <row r="38" spans="1:20" ht="15.75" customHeight="1">
      <c r="A38" s="132"/>
      <c r="C38" s="150" t="s">
        <v>192</v>
      </c>
      <c r="D38" s="225" t="s">
        <v>3</v>
      </c>
      <c r="E38" s="170">
        <v>0.1386</v>
      </c>
      <c r="F38" s="319"/>
      <c r="G38" s="170">
        <v>0.14000000000000001</v>
      </c>
      <c r="H38" s="319"/>
      <c r="I38" s="170">
        <v>0.13830000000000001</v>
      </c>
      <c r="J38" s="319"/>
      <c r="K38" s="170">
        <v>0.138179</v>
      </c>
      <c r="L38" s="225"/>
      <c r="M38" s="285">
        <v>4.210000000000047E-2</v>
      </c>
      <c r="N38" s="285"/>
      <c r="O38" s="225"/>
      <c r="P38" s="285">
        <v>2.9999999999999472E-2</v>
      </c>
      <c r="Q38" s="285"/>
      <c r="S38" s="285">
        <v>-0.14000000000000123</v>
      </c>
      <c r="T38" s="285"/>
    </row>
    <row r="39" spans="1:20" ht="2.25" customHeight="1">
      <c r="A39" s="135"/>
      <c r="C39" s="320"/>
      <c r="D39" s="149"/>
      <c r="E39" s="268"/>
      <c r="F39" s="149"/>
      <c r="G39" s="268"/>
      <c r="H39" s="149"/>
      <c r="I39" s="268"/>
      <c r="J39" s="149"/>
      <c r="K39" s="268"/>
      <c r="L39" s="149"/>
      <c r="M39" s="268"/>
      <c r="N39" s="321"/>
      <c r="O39" s="149"/>
      <c r="P39" s="268"/>
      <c r="Q39" s="321"/>
      <c r="S39" s="268"/>
      <c r="T39" s="321"/>
    </row>
    <row r="40" spans="1:20" s="263" customFormat="1" ht="15" customHeight="1">
      <c r="A40" s="177"/>
      <c r="C40" s="309" t="s">
        <v>284</v>
      </c>
      <c r="D40" s="263" t="s">
        <v>3</v>
      </c>
      <c r="E40" s="256">
        <v>600000</v>
      </c>
      <c r="G40" s="257">
        <v>600000</v>
      </c>
      <c r="I40" s="257">
        <v>599965</v>
      </c>
      <c r="K40" s="257">
        <v>599969</v>
      </c>
      <c r="M40" s="257">
        <v>31</v>
      </c>
      <c r="N40" s="318">
        <v>5.1669336249116071E-5</v>
      </c>
      <c r="P40" s="257">
        <v>35</v>
      </c>
      <c r="Q40" s="318">
        <v>5.8336736309616555E-5</v>
      </c>
      <c r="S40" s="257">
        <v>0</v>
      </c>
      <c r="T40" s="318">
        <v>0</v>
      </c>
    </row>
    <row r="41" spans="1:20" ht="15.75" customHeight="1">
      <c r="A41" s="132"/>
      <c r="C41" s="150" t="s">
        <v>45</v>
      </c>
      <c r="D41" s="225" t="s">
        <v>3</v>
      </c>
      <c r="E41" s="170">
        <v>2.1219999999999999E-2</v>
      </c>
      <c r="F41" s="319"/>
      <c r="G41" s="170">
        <v>2.1989999999999999E-2</v>
      </c>
      <c r="H41" s="319"/>
      <c r="I41" s="170">
        <v>2.2207000000000001E-2</v>
      </c>
      <c r="J41" s="319"/>
      <c r="K41" s="170">
        <v>2.3408999999999999E-2</v>
      </c>
      <c r="L41" s="225"/>
      <c r="M41" s="285">
        <v>-0.21889999999999998</v>
      </c>
      <c r="N41" s="285"/>
      <c r="O41" s="225"/>
      <c r="P41" s="285">
        <v>-9.8700000000000176E-2</v>
      </c>
      <c r="Q41" s="285"/>
      <c r="S41" s="285">
        <v>-7.6999999999999985E-2</v>
      </c>
      <c r="T41" s="285"/>
    </row>
    <row r="42" spans="1:20" ht="3.75" customHeight="1">
      <c r="A42" s="135"/>
      <c r="C42" s="320"/>
      <c r="D42" s="149"/>
      <c r="E42" s="268"/>
      <c r="F42" s="149"/>
      <c r="G42" s="268"/>
      <c r="H42" s="149"/>
      <c r="I42" s="268"/>
      <c r="J42" s="149"/>
      <c r="K42" s="268"/>
      <c r="L42" s="149"/>
      <c r="M42" s="268"/>
      <c r="N42" s="321"/>
      <c r="O42" s="149"/>
      <c r="P42" s="268"/>
      <c r="Q42" s="321"/>
      <c r="S42" s="268"/>
      <c r="T42" s="321"/>
    </row>
    <row r="43" spans="1:20" s="263" customFormat="1" ht="15" customHeight="1">
      <c r="A43" s="177"/>
      <c r="C43" s="309" t="s">
        <v>306</v>
      </c>
      <c r="D43" s="263" t="s">
        <v>3</v>
      </c>
      <c r="E43" s="256">
        <v>4517673.2970000003</v>
      </c>
      <c r="G43" s="257">
        <v>4421132.0319999997</v>
      </c>
      <c r="I43" s="257">
        <v>4335156.9460000005</v>
      </c>
      <c r="K43" s="257">
        <v>4141522.2629999998</v>
      </c>
      <c r="M43" s="257">
        <v>376151.03400000045</v>
      </c>
      <c r="N43" s="318">
        <v>9.0824341899716776E-2</v>
      </c>
      <c r="P43" s="257">
        <v>182516.35099999979</v>
      </c>
      <c r="Q43" s="318">
        <v>4.2101440218538233E-2</v>
      </c>
      <c r="S43" s="257">
        <v>96541.265000000596</v>
      </c>
      <c r="T43" s="318">
        <v>2.1836322530347063E-2</v>
      </c>
    </row>
    <row r="44" spans="1:20" ht="15.75" customHeight="1">
      <c r="A44" s="132"/>
      <c r="C44" s="150" t="s">
        <v>46</v>
      </c>
      <c r="D44" s="225" t="s">
        <v>3</v>
      </c>
      <c r="E44" s="170">
        <v>0.1598</v>
      </c>
      <c r="F44" s="319"/>
      <c r="G44" s="170">
        <v>0.16200000000000001</v>
      </c>
      <c r="H44" s="319"/>
      <c r="I44" s="170">
        <v>0.1605</v>
      </c>
      <c r="J44" s="319"/>
      <c r="K44" s="170">
        <v>0.16159000000000001</v>
      </c>
      <c r="L44" s="225"/>
      <c r="M44" s="285">
        <v>-0.17900000000000138</v>
      </c>
      <c r="N44" s="285"/>
      <c r="O44" s="225"/>
      <c r="P44" s="285">
        <v>-7.0000000000000617E-2</v>
      </c>
      <c r="Q44" s="285"/>
      <c r="S44" s="285">
        <v>-0.22000000000000075</v>
      </c>
      <c r="T44" s="285"/>
    </row>
    <row r="45" spans="1:20" ht="6" customHeight="1">
      <c r="A45" s="135"/>
      <c r="C45" s="320"/>
      <c r="D45" s="149"/>
      <c r="E45" s="268"/>
      <c r="F45" s="149"/>
      <c r="G45" s="268"/>
      <c r="H45" s="149"/>
      <c r="I45" s="268"/>
      <c r="J45" s="149"/>
      <c r="K45" s="268"/>
      <c r="L45" s="149"/>
      <c r="M45" s="268"/>
      <c r="N45" s="321"/>
      <c r="O45" s="149"/>
      <c r="P45" s="268"/>
      <c r="Q45" s="321"/>
      <c r="S45" s="268"/>
      <c r="T45" s="321"/>
    </row>
    <row r="46" spans="1:20" s="152" customFormat="1" ht="15" customHeight="1">
      <c r="A46" s="197"/>
      <c r="C46" s="265" t="s">
        <v>234</v>
      </c>
      <c r="D46" s="263" t="s">
        <v>3</v>
      </c>
      <c r="E46" s="232">
        <v>28274996</v>
      </c>
      <c r="F46" s="263"/>
      <c r="G46" s="232">
        <v>27284588</v>
      </c>
      <c r="H46" s="263"/>
      <c r="I46" s="232">
        <v>27016642</v>
      </c>
      <c r="J46" s="263"/>
      <c r="K46" s="232">
        <v>25630243</v>
      </c>
      <c r="L46" s="263"/>
      <c r="M46" s="232">
        <v>2644753</v>
      </c>
      <c r="N46" s="323">
        <v>0.10318876024702539</v>
      </c>
      <c r="O46" s="263"/>
      <c r="P46" s="232">
        <v>1258354</v>
      </c>
      <c r="Q46" s="323">
        <v>4.657699502403001E-2</v>
      </c>
      <c r="S46" s="232">
        <v>990408</v>
      </c>
      <c r="T46" s="323">
        <v>3.629917373133873E-2</v>
      </c>
    </row>
    <row r="47" spans="1:20" s="152" customFormat="1" ht="15" customHeight="1">
      <c r="A47" s="197"/>
      <c r="C47" s="218" t="s">
        <v>235</v>
      </c>
      <c r="D47" s="152" t="s">
        <v>3</v>
      </c>
      <c r="E47" s="154">
        <v>25870245</v>
      </c>
      <c r="G47" s="155">
        <v>24885919</v>
      </c>
      <c r="I47" s="155">
        <v>24742392</v>
      </c>
      <c r="K47" s="155">
        <v>23574108</v>
      </c>
      <c r="M47" s="155">
        <v>2296137</v>
      </c>
      <c r="N47" s="317">
        <v>9.7400800912594399E-2</v>
      </c>
      <c r="P47" s="155">
        <v>1127853</v>
      </c>
      <c r="Q47" s="317">
        <v>4.5583830375009793E-2</v>
      </c>
      <c r="S47" s="155">
        <v>984326</v>
      </c>
      <c r="T47" s="317">
        <v>3.9553532260552693E-2</v>
      </c>
    </row>
    <row r="48" spans="1:20" s="152" customFormat="1" ht="15" customHeight="1">
      <c r="A48" s="197"/>
      <c r="C48" s="218" t="s">
        <v>236</v>
      </c>
      <c r="E48" s="154">
        <v>2296905</v>
      </c>
      <c r="G48" s="155">
        <v>2296905</v>
      </c>
      <c r="I48" s="155">
        <v>2143554</v>
      </c>
      <c r="K48" s="155">
        <v>1895423</v>
      </c>
      <c r="M48" s="155">
        <v>401482</v>
      </c>
      <c r="N48" s="317">
        <v>0.21181657076019444</v>
      </c>
      <c r="P48" s="155">
        <v>153351</v>
      </c>
      <c r="Q48" s="317">
        <v>7.1540535018012053E-2</v>
      </c>
      <c r="S48" s="155">
        <v>0</v>
      </c>
      <c r="T48" s="317">
        <v>0</v>
      </c>
    </row>
    <row r="49" spans="1:20" s="152" customFormat="1" ht="15" customHeight="1">
      <c r="A49" s="197"/>
      <c r="C49" s="218" t="s">
        <v>237</v>
      </c>
      <c r="E49" s="154">
        <v>107846</v>
      </c>
      <c r="G49" s="155">
        <v>101764</v>
      </c>
      <c r="I49" s="155">
        <v>130696</v>
      </c>
      <c r="K49" s="155">
        <v>160712</v>
      </c>
      <c r="M49" s="155">
        <v>-52866</v>
      </c>
      <c r="N49" s="317">
        <v>-0.32894867838120367</v>
      </c>
      <c r="P49" s="155">
        <v>-22850</v>
      </c>
      <c r="Q49" s="317">
        <v>-0.17483320071004471</v>
      </c>
      <c r="S49" s="155">
        <v>6082</v>
      </c>
      <c r="T49" s="317">
        <v>5.9765732479069245E-2</v>
      </c>
    </row>
    <row r="50" spans="1:20" s="222" customFormat="1">
      <c r="A50" s="328"/>
      <c r="C50" s="329"/>
      <c r="D50" s="330"/>
      <c r="E50" s="250"/>
      <c r="F50" s="330"/>
      <c r="H50" s="330"/>
      <c r="J50" s="330"/>
      <c r="L50" s="330"/>
      <c r="O50" s="330"/>
    </row>
    <row r="51" spans="1:20" s="222" customFormat="1">
      <c r="A51" s="328"/>
      <c r="C51" s="427" t="s">
        <v>300</v>
      </c>
      <c r="D51" s="330"/>
      <c r="E51" s="250"/>
      <c r="F51" s="330"/>
      <c r="H51" s="330"/>
      <c r="J51" s="330"/>
      <c r="L51" s="330"/>
      <c r="O51" s="330"/>
    </row>
    <row r="52" spans="1:20" s="222" customFormat="1">
      <c r="A52" s="328"/>
      <c r="C52" s="427"/>
      <c r="D52" s="141" t="s">
        <v>3</v>
      </c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</row>
    <row r="53" spans="1:20" ht="6" customHeight="1">
      <c r="C53" s="316"/>
      <c r="D53" s="254" t="s">
        <v>3</v>
      </c>
      <c r="G53" s="229"/>
      <c r="I53" s="229"/>
      <c r="K53" s="229"/>
      <c r="M53" s="135"/>
      <c r="N53" s="135"/>
      <c r="P53" s="135"/>
      <c r="Q53" s="135"/>
      <c r="S53" s="135"/>
      <c r="T53" s="135"/>
    </row>
    <row r="54" spans="1:20" s="222" customFormat="1">
      <c r="A54" s="410"/>
      <c r="C54" s="411" t="s">
        <v>301</v>
      </c>
      <c r="D54" s="330"/>
      <c r="E54" s="216">
        <v>6802505.3619999997</v>
      </c>
      <c r="F54" s="330"/>
      <c r="G54" s="216">
        <v>6705964.3689999999</v>
      </c>
      <c r="H54" s="330"/>
      <c r="I54" s="216">
        <v>6619966.3269999996</v>
      </c>
      <c r="J54" s="330"/>
      <c r="K54" s="216">
        <v>5932002.8300000001</v>
      </c>
      <c r="L54" s="330"/>
      <c r="M54" s="216">
        <v>870502.53199999966</v>
      </c>
      <c r="N54" s="342">
        <v>0.14674681670709844</v>
      </c>
      <c r="O54" s="333"/>
      <c r="P54" s="216">
        <v>182539.03500000015</v>
      </c>
      <c r="Q54" s="217">
        <v>2.7574012613251764E-2</v>
      </c>
      <c r="R54" s="149"/>
      <c r="S54" s="216">
        <v>96540.992999999784</v>
      </c>
      <c r="T54" s="342">
        <v>1.4396287795128249E-2</v>
      </c>
    </row>
    <row r="55" spans="1:20" s="222" customFormat="1">
      <c r="A55" s="410"/>
      <c r="C55" s="309" t="s">
        <v>306</v>
      </c>
      <c r="D55" s="330"/>
      <c r="E55" s="257">
        <v>4517673.2970000003</v>
      </c>
      <c r="F55" s="330"/>
      <c r="G55" s="257">
        <v>4421132.0319999997</v>
      </c>
      <c r="H55" s="330"/>
      <c r="I55" s="257">
        <v>4335156.9460000005</v>
      </c>
      <c r="J55" s="330"/>
      <c r="K55" s="257">
        <v>4147203.5860000001</v>
      </c>
      <c r="L55" s="330"/>
      <c r="M55" s="257">
        <v>370469.71100000013</v>
      </c>
      <c r="N55" s="318">
        <v>8.9330003535543767E-2</v>
      </c>
      <c r="O55" s="263"/>
      <c r="P55" s="257">
        <v>182516.35099999979</v>
      </c>
      <c r="Q55" s="318">
        <v>4.2101440218538233E-2</v>
      </c>
      <c r="R55" s="263"/>
      <c r="S55" s="257">
        <v>96541.265000000596</v>
      </c>
      <c r="T55" s="318">
        <v>2.1836322530347063E-2</v>
      </c>
    </row>
    <row r="56" spans="1:20" s="222" customFormat="1">
      <c r="A56" s="410"/>
      <c r="C56" s="309" t="s">
        <v>302</v>
      </c>
      <c r="D56" s="330"/>
      <c r="E56" s="257">
        <v>2150000</v>
      </c>
      <c r="F56" s="330"/>
      <c r="G56" s="257">
        <v>2150000</v>
      </c>
      <c r="H56" s="330"/>
      <c r="I56" s="257">
        <v>2149974.48</v>
      </c>
      <c r="J56" s="330"/>
      <c r="K56" s="257">
        <v>1649956.656</v>
      </c>
      <c r="L56" s="330"/>
      <c r="M56" s="257">
        <v>500043.34400000004</v>
      </c>
      <c r="N56" s="318">
        <v>0.30306453335099004</v>
      </c>
      <c r="O56" s="263"/>
      <c r="P56" s="257">
        <v>25.520000000018626</v>
      </c>
      <c r="Q56" s="318">
        <v>1.1869908334904977E-5</v>
      </c>
      <c r="R56" s="263"/>
      <c r="S56" s="257">
        <v>0</v>
      </c>
      <c r="T56" s="318">
        <v>0</v>
      </c>
    </row>
    <row r="57" spans="1:20" s="222" customFormat="1">
      <c r="A57" s="410"/>
      <c r="C57" s="309" t="s">
        <v>307</v>
      </c>
      <c r="D57" s="330"/>
      <c r="E57" s="257">
        <v>134832.065</v>
      </c>
      <c r="F57" s="330"/>
      <c r="G57" s="257">
        <v>134832.337</v>
      </c>
      <c r="H57" s="330"/>
      <c r="I57" s="257">
        <v>134834.90100000001</v>
      </c>
      <c r="J57" s="330"/>
      <c r="K57" s="257">
        <v>134842.58799999999</v>
      </c>
      <c r="L57" s="330"/>
      <c r="M57" s="257">
        <v>-10.522999999986496</v>
      </c>
      <c r="N57" s="318">
        <v>-7.803914294490788E-5</v>
      </c>
      <c r="O57" s="263"/>
      <c r="P57" s="257">
        <v>-2.8360000000102445</v>
      </c>
      <c r="Q57" s="318">
        <v>-2.1033129990688515E-5</v>
      </c>
      <c r="R57" s="263"/>
      <c r="S57" s="257">
        <v>-0.27199999999720603</v>
      </c>
      <c r="T57" s="318">
        <v>-2.0173202218698449E-6</v>
      </c>
    </row>
    <row r="58" spans="1:20" s="222" customFormat="1">
      <c r="A58" s="410"/>
      <c r="B58" s="410"/>
      <c r="C58" s="411" t="s">
        <v>303</v>
      </c>
      <c r="D58" s="330"/>
      <c r="E58" s="170">
        <v>0.2447</v>
      </c>
      <c r="F58" s="330"/>
      <c r="G58" s="170">
        <v>0.25009999999999999</v>
      </c>
      <c r="H58" s="330"/>
      <c r="I58" s="170">
        <v>0.245</v>
      </c>
      <c r="J58" s="330"/>
      <c r="K58" s="170">
        <v>0.23146</v>
      </c>
      <c r="L58" s="330"/>
      <c r="M58" s="285">
        <v>1.3240000000000003</v>
      </c>
      <c r="N58" s="285"/>
      <c r="O58" s="225"/>
      <c r="P58" s="285">
        <v>-2.9999999999999472E-2</v>
      </c>
      <c r="Q58" s="285"/>
      <c r="R58" s="132"/>
      <c r="S58" s="285">
        <v>-0.53999999999999881</v>
      </c>
      <c r="T58" s="285"/>
    </row>
    <row r="59" spans="1:20" s="222" customFormat="1">
      <c r="A59" s="412"/>
      <c r="B59" s="410"/>
      <c r="C59" s="309" t="s">
        <v>304</v>
      </c>
      <c r="D59" s="330"/>
      <c r="E59" s="257">
        <v>63169335.721000001</v>
      </c>
      <c r="F59" s="330"/>
      <c r="G59" s="257">
        <v>61832075.272</v>
      </c>
      <c r="H59" s="330"/>
      <c r="I59" s="257">
        <v>61158864.527999997</v>
      </c>
      <c r="J59" s="330"/>
      <c r="K59" s="257">
        <v>59334813.575999998</v>
      </c>
      <c r="L59" s="330"/>
      <c r="M59" s="257">
        <v>3834522.1450000033</v>
      </c>
      <c r="N59" s="318">
        <v>6.4625165461900114E-2</v>
      </c>
      <c r="O59" s="263"/>
      <c r="P59" s="257">
        <v>2010471.1930000037</v>
      </c>
      <c r="Q59" s="318">
        <v>3.2872931970140851E-2</v>
      </c>
      <c r="R59" s="263"/>
      <c r="S59" s="257">
        <v>1337260.449000001</v>
      </c>
      <c r="T59" s="318">
        <v>2.1627293651674817E-2</v>
      </c>
    </row>
    <row r="60" spans="1:20" s="222" customFormat="1">
      <c r="A60" s="410"/>
      <c r="C60" s="411" t="s">
        <v>305</v>
      </c>
      <c r="D60" s="330"/>
      <c r="E60" s="170">
        <v>0.1077</v>
      </c>
      <c r="F60" s="330"/>
      <c r="G60" s="170">
        <v>0.1085</v>
      </c>
      <c r="H60" s="330"/>
      <c r="I60" s="170">
        <v>0.1082</v>
      </c>
      <c r="J60" s="330"/>
      <c r="K60" s="170">
        <v>0.1</v>
      </c>
      <c r="L60" s="330"/>
      <c r="M60" s="285">
        <v>0.7699999999999998</v>
      </c>
      <c r="N60" s="285"/>
      <c r="O60" s="225"/>
      <c r="P60" s="285">
        <v>-5.0000000000000044E-2</v>
      </c>
      <c r="Q60" s="285"/>
      <c r="R60" s="132"/>
      <c r="S60" s="285">
        <v>-7.9999999999999516E-2</v>
      </c>
      <c r="T60" s="285"/>
    </row>
    <row r="61" spans="1:20" s="222" customFormat="1">
      <c r="A61" s="328"/>
      <c r="C61" s="329"/>
      <c r="D61" s="330"/>
      <c r="E61" s="250"/>
      <c r="F61" s="330"/>
      <c r="H61" s="330"/>
      <c r="J61" s="330"/>
      <c r="L61" s="330"/>
      <c r="O61" s="330"/>
    </row>
    <row r="62" spans="1:20" s="222" customFormat="1">
      <c r="A62" s="328"/>
      <c r="C62" s="248" t="s">
        <v>308</v>
      </c>
      <c r="D62" s="330"/>
      <c r="E62" s="250"/>
      <c r="F62" s="330"/>
      <c r="H62" s="330"/>
      <c r="J62" s="330"/>
      <c r="L62" s="330"/>
      <c r="O62" s="330"/>
      <c r="Q62" s="177"/>
      <c r="T62" s="177" t="s">
        <v>311</v>
      </c>
    </row>
    <row r="63" spans="1:20" s="222" customFormat="1">
      <c r="A63" s="328"/>
      <c r="C63" s="329"/>
      <c r="D63" s="330"/>
      <c r="E63" s="250"/>
      <c r="F63" s="330"/>
      <c r="H63" s="330"/>
      <c r="J63" s="330"/>
      <c r="L63" s="330"/>
      <c r="O63" s="330"/>
    </row>
    <row r="64" spans="1:20">
      <c r="G64" s="135"/>
    </row>
    <row r="65" spans="7:7">
      <c r="G65" s="135"/>
    </row>
    <row r="66" spans="7:7">
      <c r="G66" s="135"/>
    </row>
    <row r="67" spans="7:7">
      <c r="G67" s="135"/>
    </row>
    <row r="68" spans="7:7">
      <c r="G68" s="135"/>
    </row>
    <row r="69" spans="7:7">
      <c r="G69" s="135"/>
    </row>
    <row r="70" spans="7:7">
      <c r="G70" s="135"/>
    </row>
    <row r="71" spans="7:7">
      <c r="G71" s="135"/>
    </row>
    <row r="72" spans="7:7">
      <c r="G72" s="135"/>
    </row>
    <row r="73" spans="7:7">
      <c r="G73" s="135"/>
    </row>
    <row r="74" spans="7:7">
      <c r="G74" s="135"/>
    </row>
    <row r="75" spans="7:7">
      <c r="G75" s="135"/>
    </row>
    <row r="76" spans="7:7">
      <c r="G76" s="135"/>
    </row>
    <row r="77" spans="7:7">
      <c r="G77" s="135"/>
    </row>
  </sheetData>
  <mergeCells count="11">
    <mergeCell ref="C51:C52"/>
    <mergeCell ref="S7:T7"/>
    <mergeCell ref="C7:C8"/>
    <mergeCell ref="C29:C30"/>
    <mergeCell ref="P7:Q7"/>
    <mergeCell ref="M6:O6"/>
    <mergeCell ref="E7:E8"/>
    <mergeCell ref="K7:K8"/>
    <mergeCell ref="M7:N7"/>
    <mergeCell ref="I7:I8"/>
    <mergeCell ref="G7:G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7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GU67"/>
  <sheetViews>
    <sheetView showGridLines="0" tabSelected="1" topLeftCell="B7" zoomScaleNormal="100" workbookViewId="0">
      <selection activeCell="P33" sqref="P33"/>
    </sheetView>
  </sheetViews>
  <sheetFormatPr baseColWidth="10" defaultColWidth="11.44140625" defaultRowHeight="13.8"/>
  <cols>
    <col min="1" max="1" width="11.5546875" style="158" bestFit="1" customWidth="1"/>
    <col min="2" max="2" width="3.44140625" style="132" customWidth="1"/>
    <col min="3" max="3" width="71" style="132" customWidth="1"/>
    <col min="4" max="4" width="1.5546875" style="132" customWidth="1"/>
    <col min="5" max="5" width="10.6640625" style="176" bestFit="1" customWidth="1"/>
    <col min="6" max="6" width="10.109375" style="176" customWidth="1"/>
    <col min="7" max="7" width="1" style="135" customWidth="1"/>
    <col min="8" max="8" width="11.109375" style="135" customWidth="1"/>
    <col min="9" max="9" width="10.109375" style="135" customWidth="1"/>
    <col min="10" max="10" width="1" style="176" customWidth="1"/>
    <col min="11" max="11" width="10.44140625" style="135" customWidth="1"/>
    <col min="12" max="12" width="8.5546875" style="132" customWidth="1"/>
    <col min="13" max="13" width="1" style="135" customWidth="1"/>
    <col min="14" max="14" width="11.109375" style="135" customWidth="1"/>
    <col min="15" max="15" width="10.109375" style="135" customWidth="1"/>
    <col min="16" max="17" width="11.44140625" style="132"/>
    <col min="18" max="18" width="5.5546875" style="132" customWidth="1"/>
    <col min="19" max="19" width="5.33203125" style="132" customWidth="1"/>
    <col min="20" max="20" width="5" style="132" customWidth="1"/>
    <col min="21" max="21" width="5.109375" style="132" customWidth="1"/>
    <col min="22" max="22" width="5.33203125" style="132" customWidth="1"/>
    <col min="23" max="23" width="6.109375" style="132" customWidth="1"/>
    <col min="24" max="24" width="5.6640625" style="132" customWidth="1"/>
    <col min="25" max="25" width="11.44140625" style="132"/>
    <col min="26" max="26" width="11.5546875" style="132" bestFit="1" customWidth="1"/>
    <col min="27" max="16384" width="11.44140625" style="132"/>
  </cols>
  <sheetData>
    <row r="1" spans="1:203">
      <c r="E1" s="134"/>
      <c r="F1" s="134"/>
      <c r="H1" s="134"/>
      <c r="I1" s="134"/>
      <c r="N1" s="134"/>
      <c r="O1" s="134"/>
      <c r="R1" s="134"/>
      <c r="S1" s="134"/>
      <c r="T1" s="134"/>
      <c r="U1" s="134"/>
      <c r="V1" s="134"/>
      <c r="W1" s="134"/>
      <c r="X1" s="134"/>
    </row>
    <row r="2" spans="1:203">
      <c r="E2" s="1"/>
      <c r="F2" s="1"/>
      <c r="H2" s="1"/>
      <c r="I2" s="1"/>
      <c r="N2" s="1"/>
      <c r="O2" s="1"/>
      <c r="R2" s="1"/>
      <c r="S2" s="1"/>
      <c r="T2" s="1"/>
      <c r="U2" s="1"/>
      <c r="V2" s="1"/>
      <c r="W2" s="1"/>
      <c r="X2" s="1"/>
    </row>
    <row r="3" spans="1:203" s="276" customFormat="1" ht="69.75" customHeight="1">
      <c r="A3" s="331"/>
      <c r="C3" s="275"/>
      <c r="E3" s="332"/>
      <c r="F3" s="332"/>
      <c r="G3" s="277"/>
      <c r="H3" s="277"/>
      <c r="I3" s="277"/>
      <c r="J3" s="332"/>
      <c r="K3" s="277"/>
      <c r="M3" s="277"/>
      <c r="N3" s="277"/>
      <c r="O3" s="277"/>
      <c r="R3" s="332"/>
      <c r="S3" s="332"/>
      <c r="T3" s="332"/>
      <c r="U3" s="332"/>
      <c r="V3" s="332"/>
      <c r="W3" s="332"/>
      <c r="X3" s="332"/>
    </row>
    <row r="4" spans="1:203" s="223" customFormat="1">
      <c r="A4" s="224"/>
      <c r="E4" s="333"/>
      <c r="F4" s="333"/>
      <c r="G4" s="227"/>
      <c r="H4" s="227"/>
      <c r="I4" s="227"/>
      <c r="J4" s="333"/>
      <c r="K4" s="227"/>
      <c r="M4" s="227"/>
      <c r="N4" s="227"/>
      <c r="O4" s="227"/>
    </row>
    <row r="5" spans="1:203" s="223" customFormat="1" ht="25.8">
      <c r="A5" s="224"/>
      <c r="C5" s="187" t="s">
        <v>294</v>
      </c>
      <c r="D5" s="225"/>
      <c r="E5" s="334"/>
      <c r="F5" s="253"/>
      <c r="G5" s="227"/>
      <c r="H5" s="227"/>
      <c r="I5" s="227"/>
      <c r="J5" s="227"/>
      <c r="K5" s="227"/>
      <c r="L5" s="227"/>
      <c r="M5" s="227"/>
      <c r="N5" s="227"/>
      <c r="O5" s="227"/>
    </row>
    <row r="6" spans="1:203" s="223" customFormat="1" ht="16.5" customHeight="1">
      <c r="A6" s="224"/>
      <c r="C6" s="191" t="s">
        <v>37</v>
      </c>
      <c r="D6" s="225" t="s">
        <v>3</v>
      </c>
      <c r="E6" s="226"/>
      <c r="F6" s="226"/>
      <c r="G6" s="226"/>
      <c r="H6" s="226"/>
      <c r="I6" s="226"/>
      <c r="J6" s="226"/>
      <c r="K6" s="426"/>
      <c r="L6" s="426"/>
      <c r="M6" s="226"/>
      <c r="N6" s="226"/>
      <c r="O6" s="226"/>
    </row>
    <row r="7" spans="1:203" s="223" customFormat="1">
      <c r="A7" s="224"/>
      <c r="C7" s="225"/>
      <c r="D7" s="336"/>
      <c r="E7" s="430">
        <v>45838</v>
      </c>
      <c r="F7" s="428" t="s">
        <v>126</v>
      </c>
      <c r="G7" s="227"/>
      <c r="H7" s="430">
        <v>45473</v>
      </c>
      <c r="I7" s="428" t="s">
        <v>126</v>
      </c>
      <c r="J7" s="333"/>
      <c r="K7" s="422" t="s">
        <v>52</v>
      </c>
      <c r="L7" s="422"/>
      <c r="M7" s="227"/>
      <c r="N7" s="430">
        <v>45657</v>
      </c>
      <c r="O7" s="428" t="s">
        <v>126</v>
      </c>
    </row>
    <row r="8" spans="1:203">
      <c r="C8" s="235"/>
      <c r="D8" s="175" t="s">
        <v>3</v>
      </c>
      <c r="E8" s="431"/>
      <c r="F8" s="429"/>
      <c r="G8" s="227"/>
      <c r="H8" s="431"/>
      <c r="I8" s="429"/>
      <c r="J8" s="333"/>
      <c r="K8" s="145" t="s">
        <v>8</v>
      </c>
      <c r="L8" s="146" t="s">
        <v>4</v>
      </c>
      <c r="M8" s="227"/>
      <c r="N8" s="431"/>
      <c r="O8" s="429"/>
      <c r="P8" s="223"/>
      <c r="Q8" s="148"/>
      <c r="R8" s="223"/>
      <c r="S8" s="223"/>
      <c r="T8" s="223"/>
      <c r="U8" s="223"/>
      <c r="V8" s="223"/>
      <c r="W8" s="223"/>
      <c r="X8" s="223"/>
    </row>
    <row r="9" spans="1:203" s="223" customFormat="1" ht="6" customHeight="1">
      <c r="A9" s="224"/>
      <c r="C9" s="225"/>
      <c r="D9" s="336"/>
      <c r="E9" s="333"/>
      <c r="F9" s="333"/>
      <c r="G9" s="227"/>
      <c r="H9" s="227"/>
      <c r="I9" s="227"/>
      <c r="J9" s="333"/>
      <c r="K9" s="227"/>
      <c r="M9" s="227"/>
      <c r="N9" s="227"/>
      <c r="O9" s="227"/>
    </row>
    <row r="10" spans="1:203" s="152" customFormat="1" ht="15.75" customHeight="1">
      <c r="A10" s="337"/>
      <c r="C10" s="153" t="s">
        <v>106</v>
      </c>
      <c r="D10" s="152" t="s">
        <v>3</v>
      </c>
      <c r="E10" s="154">
        <v>947883.06</v>
      </c>
      <c r="F10" s="338">
        <v>3.0200000000000001E-2</v>
      </c>
      <c r="H10" s="155">
        <v>1119745</v>
      </c>
      <c r="I10" s="339">
        <v>3.73E-2</v>
      </c>
      <c r="J10" s="340"/>
      <c r="K10" s="155">
        <v>-171861.93999999994</v>
      </c>
      <c r="L10" s="156">
        <v>-0.15348310552849076</v>
      </c>
      <c r="N10" s="155">
        <v>2212585.63</v>
      </c>
      <c r="O10" s="339">
        <v>3.6299999999999999E-2</v>
      </c>
      <c r="R10" s="223"/>
      <c r="S10" s="223"/>
      <c r="T10" s="223"/>
      <c r="U10" s="223"/>
      <c r="V10" s="223"/>
      <c r="W10" s="223"/>
      <c r="X10" s="223"/>
      <c r="Z10" s="157"/>
      <c r="AA10" s="341"/>
      <c r="AB10" s="160"/>
      <c r="AC10" s="160"/>
      <c r="AE10" s="166"/>
      <c r="AG10" s="166"/>
      <c r="AI10" s="166"/>
      <c r="AK10" s="341"/>
      <c r="AL10" s="341"/>
      <c r="AN10" s="341"/>
      <c r="AO10" s="341"/>
      <c r="AQ10" s="153"/>
      <c r="AS10" s="166"/>
      <c r="AU10" s="166"/>
      <c r="AW10" s="166"/>
      <c r="AY10" s="341"/>
      <c r="AZ10" s="341"/>
      <c r="BB10" s="341"/>
      <c r="BC10" s="341"/>
      <c r="BE10" s="153"/>
      <c r="BG10" s="166"/>
      <c r="BI10" s="166"/>
      <c r="BK10" s="166"/>
      <c r="BM10" s="341"/>
      <c r="BN10" s="341"/>
      <c r="BP10" s="341"/>
      <c r="BQ10" s="341"/>
      <c r="BS10" s="153"/>
      <c r="BU10" s="166"/>
      <c r="BW10" s="166"/>
      <c r="BY10" s="166"/>
      <c r="CA10" s="341"/>
      <c r="CB10" s="341"/>
      <c r="CD10" s="341"/>
      <c r="CE10" s="341"/>
      <c r="CG10" s="153"/>
      <c r="CI10" s="166"/>
      <c r="CK10" s="166"/>
      <c r="CM10" s="166"/>
      <c r="CO10" s="341"/>
      <c r="CP10" s="341"/>
      <c r="CR10" s="341"/>
      <c r="CS10" s="341"/>
      <c r="CU10" s="153"/>
      <c r="CW10" s="166"/>
      <c r="CY10" s="166"/>
      <c r="DA10" s="166"/>
      <c r="DC10" s="341"/>
      <c r="DD10" s="341"/>
      <c r="DF10" s="341"/>
      <c r="DG10" s="341"/>
      <c r="DI10" s="153"/>
      <c r="DK10" s="166"/>
      <c r="DM10" s="166"/>
      <c r="DO10" s="166"/>
      <c r="DQ10" s="341"/>
      <c r="DR10" s="341"/>
      <c r="DT10" s="341"/>
      <c r="DU10" s="341"/>
      <c r="DW10" s="153"/>
      <c r="DY10" s="166"/>
      <c r="EA10" s="166"/>
      <c r="EC10" s="166"/>
      <c r="EE10" s="341"/>
      <c r="EF10" s="341"/>
      <c r="EH10" s="341"/>
      <c r="EI10" s="341"/>
      <c r="EK10" s="153"/>
      <c r="EM10" s="166"/>
      <c r="EO10" s="166"/>
      <c r="EQ10" s="166"/>
      <c r="ES10" s="341"/>
      <c r="ET10" s="341"/>
      <c r="EV10" s="341"/>
      <c r="EW10" s="341"/>
      <c r="EY10" s="153"/>
      <c r="FA10" s="166"/>
      <c r="FC10" s="166"/>
      <c r="FE10" s="166"/>
      <c r="FG10" s="341"/>
      <c r="FH10" s="341"/>
      <c r="FJ10" s="341"/>
      <c r="FK10" s="341"/>
      <c r="FM10" s="153"/>
      <c r="FO10" s="166"/>
      <c r="FQ10" s="166"/>
      <c r="FS10" s="166"/>
      <c r="FU10" s="341"/>
      <c r="FV10" s="341"/>
      <c r="FX10" s="341"/>
      <c r="FY10" s="341"/>
      <c r="GA10" s="153"/>
      <c r="GC10" s="166"/>
      <c r="GE10" s="166"/>
      <c r="GG10" s="166"/>
      <c r="GI10" s="341"/>
      <c r="GJ10" s="341"/>
      <c r="GL10" s="341"/>
      <c r="GM10" s="341"/>
      <c r="GO10" s="153"/>
      <c r="GQ10" s="166"/>
      <c r="GS10" s="166"/>
      <c r="GU10" s="166"/>
    </row>
    <row r="11" spans="1:203" s="152" customFormat="1" ht="15.75" customHeight="1">
      <c r="A11" s="159"/>
      <c r="C11" s="153" t="s">
        <v>107</v>
      </c>
      <c r="D11" s="152" t="s">
        <v>3</v>
      </c>
      <c r="E11" s="154">
        <v>-407229.38</v>
      </c>
      <c r="F11" s="338">
        <v>-1.2999999999999999E-2</v>
      </c>
      <c r="H11" s="155">
        <v>-505768</v>
      </c>
      <c r="I11" s="339">
        <v>-1.6799999999999999E-2</v>
      </c>
      <c r="J11" s="340"/>
      <c r="K11" s="155">
        <v>98538.62</v>
      </c>
      <c r="L11" s="156">
        <v>-0.1948296847566473</v>
      </c>
      <c r="N11" s="155">
        <v>-997283.66</v>
      </c>
      <c r="O11" s="339">
        <v>-1.6400000000000001E-2</v>
      </c>
      <c r="R11" s="223"/>
      <c r="S11" s="223"/>
      <c r="T11" s="223"/>
      <c r="U11" s="223"/>
      <c r="V11" s="223"/>
      <c r="W11" s="223"/>
      <c r="X11" s="223"/>
      <c r="Z11" s="157"/>
      <c r="AA11" s="341"/>
      <c r="AB11" s="160"/>
      <c r="AC11" s="160"/>
      <c r="AE11" s="166"/>
      <c r="AG11" s="166"/>
      <c r="AI11" s="166"/>
      <c r="AK11" s="341"/>
      <c r="AL11" s="341"/>
      <c r="AN11" s="341"/>
      <c r="AO11" s="341"/>
      <c r="AQ11" s="153"/>
      <c r="AS11" s="166"/>
      <c r="AU11" s="166"/>
      <c r="AW11" s="166"/>
      <c r="AY11" s="341"/>
      <c r="AZ11" s="341"/>
      <c r="BB11" s="341"/>
      <c r="BC11" s="341"/>
      <c r="BE11" s="153"/>
      <c r="BG11" s="166"/>
      <c r="BI11" s="166"/>
      <c r="BK11" s="166"/>
      <c r="BM11" s="341"/>
      <c r="BN11" s="341"/>
      <c r="BP11" s="341"/>
      <c r="BQ11" s="341"/>
      <c r="BS11" s="153"/>
      <c r="BU11" s="166"/>
      <c r="BW11" s="166"/>
      <c r="BY11" s="166"/>
      <c r="CA11" s="341"/>
      <c r="CB11" s="341"/>
      <c r="CD11" s="341"/>
      <c r="CE11" s="341"/>
      <c r="CG11" s="153"/>
      <c r="CI11" s="166"/>
      <c r="CK11" s="166"/>
      <c r="CM11" s="166"/>
      <c r="CO11" s="341"/>
      <c r="CP11" s="341"/>
      <c r="CR11" s="341"/>
      <c r="CS11" s="341"/>
      <c r="CU11" s="153"/>
      <c r="CW11" s="166"/>
      <c r="CY11" s="166"/>
      <c r="DA11" s="166"/>
      <c r="DC11" s="341"/>
      <c r="DD11" s="341"/>
      <c r="DF11" s="341"/>
      <c r="DG11" s="341"/>
      <c r="DI11" s="153"/>
      <c r="DK11" s="166"/>
      <c r="DM11" s="166"/>
      <c r="DO11" s="166"/>
      <c r="DQ11" s="341"/>
      <c r="DR11" s="341"/>
      <c r="DT11" s="341"/>
      <c r="DU11" s="341"/>
      <c r="DW11" s="153"/>
      <c r="DY11" s="166"/>
      <c r="EA11" s="166"/>
      <c r="EC11" s="166"/>
      <c r="EE11" s="341"/>
      <c r="EF11" s="341"/>
      <c r="EH11" s="341"/>
      <c r="EI11" s="341"/>
      <c r="EK11" s="153"/>
      <c r="EM11" s="166"/>
      <c r="EO11" s="166"/>
      <c r="EQ11" s="166"/>
      <c r="ES11" s="341"/>
      <c r="ET11" s="341"/>
      <c r="EV11" s="341"/>
      <c r="EW11" s="341"/>
      <c r="EY11" s="153"/>
      <c r="FA11" s="166"/>
      <c r="FC11" s="166"/>
      <c r="FE11" s="166"/>
      <c r="FG11" s="341"/>
      <c r="FH11" s="341"/>
      <c r="FJ11" s="341"/>
      <c r="FK11" s="341"/>
      <c r="FM11" s="153"/>
      <c r="FO11" s="166"/>
      <c r="FQ11" s="166"/>
      <c r="FS11" s="166"/>
      <c r="FU11" s="341"/>
      <c r="FV11" s="341"/>
      <c r="FX11" s="341"/>
      <c r="FY11" s="341"/>
      <c r="GA11" s="153"/>
      <c r="GC11" s="166"/>
      <c r="GE11" s="166"/>
      <c r="GG11" s="166"/>
      <c r="GI11" s="341"/>
      <c r="GJ11" s="341"/>
      <c r="GL11" s="341"/>
      <c r="GM11" s="341"/>
      <c r="GO11" s="153"/>
      <c r="GQ11" s="166"/>
      <c r="GS11" s="166"/>
      <c r="GU11" s="166"/>
    </row>
    <row r="12" spans="1:203" ht="15.75" customHeight="1">
      <c r="C12" s="150" t="s">
        <v>200</v>
      </c>
      <c r="D12" s="149" t="s">
        <v>3</v>
      </c>
      <c r="E12" s="216">
        <v>540653.68000000005</v>
      </c>
      <c r="F12" s="342">
        <v>1.72E-2</v>
      </c>
      <c r="G12" s="149"/>
      <c r="H12" s="216">
        <v>613977</v>
      </c>
      <c r="I12" s="342">
        <v>2.0400000000000001E-2</v>
      </c>
      <c r="J12" s="333"/>
      <c r="K12" s="216">
        <v>-73323.319999999949</v>
      </c>
      <c r="L12" s="217">
        <v>-0.11942356146891486</v>
      </c>
      <c r="M12" s="149"/>
      <c r="N12" s="216">
        <v>1215301.97</v>
      </c>
      <c r="O12" s="342">
        <v>0.02</v>
      </c>
      <c r="P12" s="223"/>
      <c r="Q12" s="223"/>
      <c r="R12" s="223"/>
      <c r="S12" s="223"/>
      <c r="T12" s="223"/>
      <c r="U12" s="223"/>
      <c r="V12" s="223"/>
      <c r="W12" s="223"/>
      <c r="X12" s="223"/>
      <c r="Y12" s="149"/>
      <c r="Z12" s="157"/>
      <c r="AA12" s="249"/>
      <c r="AB12" s="160"/>
      <c r="AC12" s="160"/>
      <c r="AD12" s="149"/>
      <c r="AE12" s="268"/>
      <c r="AF12" s="149"/>
      <c r="AG12" s="268"/>
      <c r="AH12" s="149"/>
      <c r="AI12" s="268"/>
      <c r="AJ12" s="149"/>
      <c r="AK12" s="249"/>
      <c r="AL12" s="249"/>
      <c r="AM12" s="149"/>
      <c r="AN12" s="249"/>
      <c r="AO12" s="249"/>
      <c r="AQ12" s="343"/>
      <c r="AR12" s="149"/>
      <c r="AS12" s="268"/>
      <c r="AT12" s="149"/>
      <c r="AU12" s="268"/>
      <c r="AV12" s="149"/>
      <c r="AW12" s="268"/>
      <c r="AX12" s="149"/>
      <c r="AY12" s="249"/>
      <c r="AZ12" s="249"/>
      <c r="BA12" s="149"/>
      <c r="BB12" s="249"/>
      <c r="BC12" s="249"/>
      <c r="BE12" s="343"/>
      <c r="BF12" s="149"/>
      <c r="BG12" s="268"/>
      <c r="BH12" s="149"/>
      <c r="BI12" s="268"/>
      <c r="BJ12" s="149"/>
      <c r="BK12" s="268"/>
      <c r="BL12" s="149"/>
      <c r="BM12" s="249"/>
      <c r="BN12" s="249"/>
      <c r="BO12" s="149"/>
      <c r="BP12" s="249"/>
      <c r="BQ12" s="249"/>
      <c r="BS12" s="343"/>
      <c r="BT12" s="149"/>
      <c r="BU12" s="268"/>
      <c r="BV12" s="149"/>
      <c r="BW12" s="268"/>
      <c r="BX12" s="149"/>
      <c r="BY12" s="268"/>
      <c r="BZ12" s="149"/>
      <c r="CA12" s="249"/>
      <c r="CB12" s="249"/>
      <c r="CC12" s="149"/>
      <c r="CD12" s="249"/>
      <c r="CE12" s="249"/>
      <c r="CG12" s="343"/>
      <c r="CH12" s="149"/>
      <c r="CI12" s="268"/>
      <c r="CJ12" s="149"/>
      <c r="CK12" s="268"/>
      <c r="CL12" s="149"/>
      <c r="CM12" s="268"/>
      <c r="CN12" s="149"/>
      <c r="CO12" s="249"/>
      <c r="CP12" s="249"/>
      <c r="CQ12" s="149"/>
      <c r="CR12" s="249"/>
      <c r="CS12" s="249"/>
      <c r="CU12" s="343"/>
      <c r="CV12" s="149"/>
      <c r="CW12" s="268"/>
      <c r="CX12" s="149"/>
      <c r="CY12" s="268"/>
      <c r="CZ12" s="149"/>
      <c r="DA12" s="268"/>
      <c r="DB12" s="149"/>
      <c r="DC12" s="249"/>
      <c r="DD12" s="249"/>
      <c r="DE12" s="149"/>
      <c r="DF12" s="249"/>
      <c r="DG12" s="249"/>
      <c r="DI12" s="343"/>
      <c r="DJ12" s="149"/>
      <c r="DK12" s="268"/>
      <c r="DL12" s="149"/>
      <c r="DM12" s="268"/>
      <c r="DN12" s="149"/>
      <c r="DO12" s="268"/>
      <c r="DP12" s="149"/>
      <c r="DQ12" s="249"/>
      <c r="DR12" s="249"/>
      <c r="DS12" s="149"/>
      <c r="DT12" s="249"/>
      <c r="DU12" s="249"/>
      <c r="DW12" s="343"/>
      <c r="DX12" s="149"/>
      <c r="DY12" s="268"/>
      <c r="DZ12" s="149"/>
      <c r="EA12" s="268"/>
      <c r="EB12" s="149"/>
      <c r="EC12" s="268"/>
      <c r="ED12" s="149"/>
      <c r="EE12" s="249"/>
      <c r="EF12" s="249"/>
      <c r="EG12" s="149"/>
      <c r="EH12" s="249"/>
      <c r="EI12" s="249"/>
      <c r="EK12" s="343"/>
      <c r="EL12" s="149"/>
      <c r="EM12" s="268"/>
      <c r="EN12" s="149"/>
      <c r="EO12" s="268"/>
      <c r="EP12" s="149"/>
      <c r="EQ12" s="268"/>
      <c r="ER12" s="149"/>
      <c r="ES12" s="249"/>
      <c r="ET12" s="249"/>
      <c r="EU12" s="149"/>
      <c r="EV12" s="249"/>
      <c r="EW12" s="249"/>
      <c r="EY12" s="343"/>
      <c r="EZ12" s="149"/>
      <c r="FA12" s="268"/>
      <c r="FB12" s="149"/>
      <c r="FC12" s="268"/>
      <c r="FD12" s="149"/>
      <c r="FE12" s="268"/>
      <c r="FF12" s="149"/>
      <c r="FG12" s="249"/>
      <c r="FH12" s="249"/>
      <c r="FI12" s="149"/>
      <c r="FJ12" s="249"/>
      <c r="FK12" s="249"/>
      <c r="FM12" s="343"/>
      <c r="FN12" s="149"/>
      <c r="FO12" s="268"/>
      <c r="FP12" s="149"/>
      <c r="FQ12" s="268"/>
      <c r="FR12" s="149"/>
      <c r="FS12" s="268"/>
      <c r="FT12" s="149"/>
      <c r="FU12" s="249"/>
      <c r="FV12" s="249"/>
      <c r="FW12" s="149"/>
      <c r="FX12" s="249"/>
      <c r="FY12" s="249"/>
      <c r="GA12" s="343"/>
      <c r="GB12" s="149"/>
      <c r="GC12" s="268"/>
      <c r="GD12" s="149"/>
      <c r="GE12" s="268"/>
      <c r="GF12" s="149"/>
      <c r="GG12" s="268"/>
      <c r="GH12" s="149"/>
      <c r="GI12" s="249"/>
      <c r="GJ12" s="249"/>
      <c r="GK12" s="149"/>
      <c r="GL12" s="249"/>
      <c r="GM12" s="249"/>
      <c r="GO12" s="343"/>
      <c r="GP12" s="149"/>
      <c r="GQ12" s="268"/>
      <c r="GR12" s="149"/>
      <c r="GS12" s="268"/>
      <c r="GT12" s="149"/>
      <c r="GU12" s="268"/>
    </row>
    <row r="13" spans="1:203" s="152" customFormat="1" ht="15.75" customHeight="1">
      <c r="A13" s="337"/>
      <c r="C13" s="153" t="s">
        <v>108</v>
      </c>
      <c r="E13" s="154">
        <v>4216.28</v>
      </c>
      <c r="F13" s="302">
        <v>1E-4</v>
      </c>
      <c r="G13" s="160"/>
      <c r="H13" s="155">
        <v>2735</v>
      </c>
      <c r="I13" s="286">
        <v>1E-4</v>
      </c>
      <c r="J13" s="340"/>
      <c r="K13" s="155">
        <v>1481.2799999999997</v>
      </c>
      <c r="L13" s="156">
        <v>0.5416014625228518</v>
      </c>
      <c r="M13" s="160"/>
      <c r="N13" s="155">
        <v>5488.2</v>
      </c>
      <c r="O13" s="286">
        <v>1E-4</v>
      </c>
      <c r="R13" s="223"/>
      <c r="S13" s="223"/>
      <c r="T13" s="223"/>
      <c r="U13" s="223"/>
      <c r="V13" s="223"/>
      <c r="W13" s="223"/>
      <c r="X13" s="223"/>
      <c r="Z13" s="157"/>
      <c r="AA13" s="341"/>
      <c r="AB13" s="160"/>
      <c r="AC13" s="160"/>
      <c r="AE13" s="166"/>
      <c r="AG13" s="166"/>
      <c r="AI13" s="166"/>
      <c r="AK13" s="341"/>
      <c r="AL13" s="341"/>
      <c r="AN13" s="341"/>
      <c r="AO13" s="341"/>
      <c r="AQ13" s="153"/>
      <c r="AS13" s="166"/>
      <c r="AU13" s="166"/>
      <c r="AW13" s="166"/>
      <c r="AY13" s="341"/>
      <c r="AZ13" s="341"/>
      <c r="BB13" s="341"/>
      <c r="BC13" s="341"/>
      <c r="BE13" s="153"/>
      <c r="BG13" s="166"/>
      <c r="BI13" s="166"/>
      <c r="BK13" s="166"/>
      <c r="BM13" s="341"/>
      <c r="BN13" s="341"/>
      <c r="BP13" s="341"/>
      <c r="BQ13" s="341"/>
      <c r="BS13" s="153"/>
      <c r="BU13" s="166"/>
      <c r="BW13" s="166"/>
      <c r="BY13" s="166"/>
      <c r="CA13" s="341"/>
      <c r="CB13" s="341"/>
      <c r="CD13" s="341"/>
      <c r="CE13" s="341"/>
      <c r="CG13" s="153"/>
      <c r="CI13" s="166"/>
      <c r="CK13" s="166"/>
      <c r="CM13" s="166"/>
      <c r="CO13" s="341"/>
      <c r="CP13" s="341"/>
      <c r="CR13" s="341"/>
      <c r="CS13" s="341"/>
      <c r="CU13" s="153"/>
      <c r="CW13" s="166"/>
      <c r="CY13" s="166"/>
      <c r="DA13" s="166"/>
      <c r="DC13" s="341"/>
      <c r="DD13" s="341"/>
      <c r="DF13" s="341"/>
      <c r="DG13" s="341"/>
      <c r="DI13" s="153"/>
      <c r="DK13" s="166"/>
      <c r="DM13" s="166"/>
      <c r="DO13" s="166"/>
      <c r="DQ13" s="341"/>
      <c r="DR13" s="341"/>
      <c r="DT13" s="341"/>
      <c r="DU13" s="341"/>
      <c r="DW13" s="153"/>
      <c r="DY13" s="166"/>
      <c r="EA13" s="166"/>
      <c r="EC13" s="166"/>
      <c r="EE13" s="341"/>
      <c r="EF13" s="341"/>
      <c r="EH13" s="341"/>
      <c r="EI13" s="341"/>
      <c r="EK13" s="153"/>
      <c r="EM13" s="166"/>
      <c r="EO13" s="166"/>
      <c r="EQ13" s="166"/>
      <c r="ES13" s="341"/>
      <c r="ET13" s="341"/>
      <c r="EV13" s="341"/>
      <c r="EW13" s="341"/>
      <c r="EY13" s="153"/>
      <c r="FA13" s="166"/>
      <c r="FC13" s="166"/>
      <c r="FE13" s="166"/>
      <c r="FG13" s="341"/>
      <c r="FH13" s="341"/>
      <c r="FJ13" s="341"/>
      <c r="FK13" s="341"/>
      <c r="FM13" s="153"/>
      <c r="FO13" s="166"/>
      <c r="FQ13" s="166"/>
      <c r="FS13" s="166"/>
      <c r="FU13" s="341"/>
      <c r="FV13" s="341"/>
      <c r="FX13" s="341"/>
      <c r="FY13" s="341"/>
      <c r="GA13" s="153"/>
      <c r="GC13" s="166"/>
      <c r="GE13" s="166"/>
      <c r="GG13" s="166"/>
      <c r="GI13" s="341"/>
      <c r="GJ13" s="341"/>
      <c r="GL13" s="341"/>
      <c r="GM13" s="341"/>
      <c r="GO13" s="153"/>
      <c r="GQ13" s="166"/>
      <c r="GS13" s="166"/>
      <c r="GU13" s="166"/>
    </row>
    <row r="14" spans="1:203" s="152" customFormat="1" ht="15.75" customHeight="1">
      <c r="A14" s="337"/>
      <c r="C14" s="153" t="s">
        <v>67</v>
      </c>
      <c r="D14" s="152" t="s">
        <v>3</v>
      </c>
      <c r="E14" s="154">
        <v>21152.79</v>
      </c>
      <c r="F14" s="338">
        <v>6.9999999999999999E-4</v>
      </c>
      <c r="H14" s="155">
        <v>21851</v>
      </c>
      <c r="I14" s="339">
        <v>6.9999999999999999E-4</v>
      </c>
      <c r="J14" s="340"/>
      <c r="K14" s="155">
        <v>-698.20999999999913</v>
      </c>
      <c r="L14" s="156">
        <v>-3.1953228685186019E-2</v>
      </c>
      <c r="N14" s="155">
        <v>44213.4</v>
      </c>
      <c r="O14" s="339">
        <v>6.9999999999999999E-4</v>
      </c>
      <c r="R14" s="223"/>
      <c r="S14" s="223"/>
      <c r="T14" s="223"/>
      <c r="U14" s="223"/>
      <c r="V14" s="223"/>
      <c r="W14" s="223"/>
      <c r="X14" s="223"/>
      <c r="Z14" s="157"/>
      <c r="AA14" s="341"/>
      <c r="AB14" s="160"/>
      <c r="AC14" s="160"/>
      <c r="AE14" s="166"/>
      <c r="AG14" s="166"/>
      <c r="AI14" s="166"/>
      <c r="AK14" s="341"/>
      <c r="AL14" s="341"/>
      <c r="AN14" s="341"/>
      <c r="AO14" s="341"/>
      <c r="AQ14" s="153"/>
      <c r="AS14" s="166"/>
      <c r="AU14" s="166"/>
      <c r="AW14" s="166"/>
      <c r="AY14" s="341"/>
      <c r="AZ14" s="341"/>
      <c r="BB14" s="341"/>
      <c r="BC14" s="341"/>
      <c r="BE14" s="153"/>
      <c r="BG14" s="166"/>
      <c r="BI14" s="166"/>
      <c r="BK14" s="166"/>
      <c r="BM14" s="341"/>
      <c r="BN14" s="341"/>
      <c r="BP14" s="341"/>
      <c r="BQ14" s="341"/>
      <c r="BS14" s="153"/>
      <c r="BU14" s="166"/>
      <c r="BW14" s="166"/>
      <c r="BY14" s="166"/>
      <c r="CA14" s="341"/>
      <c r="CB14" s="341"/>
      <c r="CD14" s="341"/>
      <c r="CE14" s="341"/>
      <c r="CG14" s="153"/>
      <c r="CI14" s="166"/>
      <c r="CK14" s="166"/>
      <c r="CM14" s="166"/>
      <c r="CO14" s="341"/>
      <c r="CP14" s="341"/>
      <c r="CR14" s="341"/>
      <c r="CS14" s="341"/>
      <c r="CU14" s="153"/>
      <c r="CW14" s="166"/>
      <c r="CY14" s="166"/>
      <c r="DA14" s="166"/>
      <c r="DC14" s="341"/>
      <c r="DD14" s="341"/>
      <c r="DF14" s="341"/>
      <c r="DG14" s="341"/>
      <c r="DI14" s="153"/>
      <c r="DK14" s="166"/>
      <c r="DM14" s="166"/>
      <c r="DO14" s="166"/>
      <c r="DQ14" s="341"/>
      <c r="DR14" s="341"/>
      <c r="DT14" s="341"/>
      <c r="DU14" s="341"/>
      <c r="DW14" s="153"/>
      <c r="DY14" s="166"/>
      <c r="EA14" s="166"/>
      <c r="EC14" s="166"/>
      <c r="EE14" s="341"/>
      <c r="EF14" s="341"/>
      <c r="EH14" s="341"/>
      <c r="EI14" s="341"/>
      <c r="EK14" s="153"/>
      <c r="EM14" s="166"/>
      <c r="EO14" s="166"/>
      <c r="EQ14" s="166"/>
      <c r="ES14" s="341"/>
      <c r="ET14" s="341"/>
      <c r="EV14" s="341"/>
      <c r="EW14" s="341"/>
      <c r="EY14" s="153"/>
      <c r="FA14" s="166"/>
      <c r="FC14" s="166"/>
      <c r="FE14" s="166"/>
      <c r="FG14" s="341"/>
      <c r="FH14" s="341"/>
      <c r="FJ14" s="341"/>
      <c r="FK14" s="341"/>
      <c r="FM14" s="153"/>
      <c r="FO14" s="166"/>
      <c r="FQ14" s="166"/>
      <c r="FS14" s="166"/>
      <c r="FU14" s="341"/>
      <c r="FV14" s="341"/>
      <c r="FX14" s="341"/>
      <c r="FY14" s="341"/>
      <c r="GA14" s="153"/>
      <c r="GC14" s="166"/>
      <c r="GE14" s="166"/>
      <c r="GG14" s="166"/>
      <c r="GI14" s="341"/>
      <c r="GJ14" s="341"/>
      <c r="GL14" s="341"/>
      <c r="GM14" s="341"/>
      <c r="GO14" s="153"/>
      <c r="GQ14" s="166"/>
      <c r="GS14" s="166"/>
      <c r="GU14" s="166"/>
    </row>
    <row r="15" spans="1:203" s="152" customFormat="1" ht="15.75" customHeight="1">
      <c r="A15" s="337"/>
      <c r="C15" s="153" t="s">
        <v>68</v>
      </c>
      <c r="D15" s="152" t="s">
        <v>3</v>
      </c>
      <c r="E15" s="154">
        <v>167944.36</v>
      </c>
      <c r="F15" s="338">
        <v>5.4000000000000003E-3</v>
      </c>
      <c r="H15" s="155">
        <v>150197</v>
      </c>
      <c r="I15" s="339">
        <v>5.0000000000000001E-3</v>
      </c>
      <c r="J15" s="340"/>
      <c r="K15" s="155">
        <v>17747.359999999986</v>
      </c>
      <c r="L15" s="156">
        <v>0.1181605491454556</v>
      </c>
      <c r="N15" s="155">
        <v>308137.84000000003</v>
      </c>
      <c r="O15" s="339">
        <v>5.1000000000000004E-3</v>
      </c>
      <c r="R15" s="223"/>
      <c r="S15" s="223"/>
      <c r="T15" s="223"/>
      <c r="U15" s="223"/>
      <c r="V15" s="223"/>
      <c r="W15" s="223"/>
      <c r="X15" s="223"/>
      <c r="Z15" s="157"/>
      <c r="AA15" s="341"/>
      <c r="AB15" s="160"/>
      <c r="AC15" s="160"/>
      <c r="AE15" s="166"/>
      <c r="AG15" s="166"/>
      <c r="AI15" s="166"/>
      <c r="AK15" s="341"/>
      <c r="AL15" s="341"/>
      <c r="AN15" s="341"/>
      <c r="AO15" s="341"/>
      <c r="AQ15" s="153"/>
      <c r="AS15" s="166"/>
      <c r="AU15" s="166"/>
      <c r="AW15" s="166"/>
      <c r="AY15" s="341"/>
      <c r="AZ15" s="341"/>
      <c r="BB15" s="341"/>
      <c r="BC15" s="341"/>
      <c r="BE15" s="153"/>
      <c r="BG15" s="166"/>
      <c r="BI15" s="166"/>
      <c r="BK15" s="166"/>
      <c r="BM15" s="341"/>
      <c r="BN15" s="341"/>
      <c r="BP15" s="341"/>
      <c r="BQ15" s="341"/>
      <c r="BS15" s="153"/>
      <c r="BU15" s="166"/>
      <c r="BW15" s="166"/>
      <c r="BY15" s="166"/>
      <c r="CA15" s="341"/>
      <c r="CB15" s="341"/>
      <c r="CD15" s="341"/>
      <c r="CE15" s="341"/>
      <c r="CG15" s="153"/>
      <c r="CI15" s="166"/>
      <c r="CK15" s="166"/>
      <c r="CM15" s="166"/>
      <c r="CO15" s="341"/>
      <c r="CP15" s="341"/>
      <c r="CR15" s="341"/>
      <c r="CS15" s="341"/>
      <c r="CU15" s="153"/>
      <c r="CW15" s="166"/>
      <c r="CY15" s="166"/>
      <c r="DA15" s="166"/>
      <c r="DC15" s="341"/>
      <c r="DD15" s="341"/>
      <c r="DF15" s="341"/>
      <c r="DG15" s="341"/>
      <c r="DI15" s="153"/>
      <c r="DK15" s="166"/>
      <c r="DM15" s="166"/>
      <c r="DO15" s="166"/>
      <c r="DQ15" s="341"/>
      <c r="DR15" s="341"/>
      <c r="DT15" s="341"/>
      <c r="DU15" s="341"/>
      <c r="DW15" s="153"/>
      <c r="DY15" s="166"/>
      <c r="EA15" s="166"/>
      <c r="EC15" s="166"/>
      <c r="EE15" s="341"/>
      <c r="EF15" s="341"/>
      <c r="EH15" s="341"/>
      <c r="EI15" s="341"/>
      <c r="EK15" s="153"/>
      <c r="EM15" s="166"/>
      <c r="EO15" s="166"/>
      <c r="EQ15" s="166"/>
      <c r="ES15" s="341"/>
      <c r="ET15" s="341"/>
      <c r="EV15" s="341"/>
      <c r="EW15" s="341"/>
      <c r="EY15" s="153"/>
      <c r="FA15" s="166"/>
      <c r="FC15" s="166"/>
      <c r="FE15" s="166"/>
      <c r="FG15" s="341"/>
      <c r="FH15" s="341"/>
      <c r="FJ15" s="341"/>
      <c r="FK15" s="341"/>
      <c r="FM15" s="153"/>
      <c r="FO15" s="166"/>
      <c r="FQ15" s="166"/>
      <c r="FS15" s="166"/>
      <c r="FU15" s="341"/>
      <c r="FV15" s="341"/>
      <c r="FX15" s="341"/>
      <c r="FY15" s="341"/>
      <c r="GA15" s="153"/>
      <c r="GC15" s="166"/>
      <c r="GE15" s="166"/>
      <c r="GG15" s="166"/>
      <c r="GI15" s="341"/>
      <c r="GJ15" s="341"/>
      <c r="GL15" s="341"/>
      <c r="GM15" s="341"/>
      <c r="GO15" s="153"/>
      <c r="GQ15" s="166"/>
      <c r="GS15" s="166"/>
      <c r="GU15" s="166"/>
    </row>
    <row r="16" spans="1:203" s="152" customFormat="1" ht="15.75" customHeight="1">
      <c r="A16" s="337"/>
      <c r="C16" s="153" t="s">
        <v>69</v>
      </c>
      <c r="D16" s="152" t="s">
        <v>3</v>
      </c>
      <c r="E16" s="154">
        <v>-5648.44</v>
      </c>
      <c r="F16" s="338">
        <v>-2.0000000000000001E-4</v>
      </c>
      <c r="H16" s="155">
        <v>4117</v>
      </c>
      <c r="I16" s="339">
        <v>1E-4</v>
      </c>
      <c r="J16" s="340"/>
      <c r="K16" s="155">
        <v>-9765.4399999999987</v>
      </c>
      <c r="L16" s="156">
        <v>-2.371979596793782</v>
      </c>
      <c r="N16" s="155">
        <v>-15105.55</v>
      </c>
      <c r="O16" s="339">
        <v>-2.0000000000000001E-4</v>
      </c>
      <c r="R16" s="223"/>
      <c r="S16" s="223"/>
      <c r="T16" s="223"/>
      <c r="U16" s="223"/>
      <c r="V16" s="223"/>
      <c r="W16" s="223"/>
      <c r="X16" s="223"/>
      <c r="Z16" s="157"/>
      <c r="AA16" s="341"/>
      <c r="AB16" s="160"/>
      <c r="AC16" s="160"/>
      <c r="AE16" s="166"/>
      <c r="AG16" s="166"/>
      <c r="AI16" s="166"/>
      <c r="AK16" s="341"/>
      <c r="AL16" s="341"/>
      <c r="AN16" s="341"/>
      <c r="AO16" s="341"/>
      <c r="AQ16" s="153"/>
      <c r="AS16" s="166"/>
      <c r="AU16" s="166"/>
      <c r="AW16" s="166"/>
      <c r="AY16" s="341"/>
      <c r="AZ16" s="341"/>
      <c r="BB16" s="341"/>
      <c r="BC16" s="341"/>
      <c r="BE16" s="153"/>
      <c r="BG16" s="166"/>
      <c r="BI16" s="166"/>
      <c r="BK16" s="166"/>
      <c r="BM16" s="341"/>
      <c r="BN16" s="341"/>
      <c r="BP16" s="341"/>
      <c r="BQ16" s="341"/>
      <c r="BS16" s="153"/>
      <c r="BU16" s="166"/>
      <c r="BW16" s="166"/>
      <c r="BY16" s="166"/>
      <c r="CA16" s="341"/>
      <c r="CB16" s="341"/>
      <c r="CD16" s="341"/>
      <c r="CE16" s="341"/>
      <c r="CG16" s="153"/>
      <c r="CI16" s="166"/>
      <c r="CK16" s="166"/>
      <c r="CM16" s="166"/>
      <c r="CO16" s="341"/>
      <c r="CP16" s="341"/>
      <c r="CR16" s="341"/>
      <c r="CS16" s="341"/>
      <c r="CU16" s="153"/>
      <c r="CW16" s="166"/>
      <c r="CY16" s="166"/>
      <c r="DA16" s="166"/>
      <c r="DC16" s="341"/>
      <c r="DD16" s="341"/>
      <c r="DF16" s="341"/>
      <c r="DG16" s="341"/>
      <c r="DI16" s="153"/>
      <c r="DK16" s="166"/>
      <c r="DM16" s="166"/>
      <c r="DO16" s="166"/>
      <c r="DQ16" s="341"/>
      <c r="DR16" s="341"/>
      <c r="DT16" s="341"/>
      <c r="DU16" s="341"/>
      <c r="DW16" s="153"/>
      <c r="DY16" s="166"/>
      <c r="EA16" s="166"/>
      <c r="EC16" s="166"/>
      <c r="EE16" s="341"/>
      <c r="EF16" s="341"/>
      <c r="EH16" s="341"/>
      <c r="EI16" s="341"/>
      <c r="EK16" s="153"/>
      <c r="EM16" s="166"/>
      <c r="EO16" s="166"/>
      <c r="EQ16" s="166"/>
      <c r="ES16" s="341"/>
      <c r="ET16" s="341"/>
      <c r="EV16" s="341"/>
      <c r="EW16" s="341"/>
      <c r="EY16" s="153"/>
      <c r="FA16" s="166"/>
      <c r="FC16" s="166"/>
      <c r="FE16" s="166"/>
      <c r="FG16" s="341"/>
      <c r="FH16" s="341"/>
      <c r="FJ16" s="341"/>
      <c r="FK16" s="341"/>
      <c r="FM16" s="153"/>
      <c r="FO16" s="166"/>
      <c r="FQ16" s="166"/>
      <c r="FS16" s="166"/>
      <c r="FU16" s="341"/>
      <c r="FV16" s="341"/>
      <c r="FX16" s="341"/>
      <c r="FY16" s="341"/>
      <c r="GA16" s="153"/>
      <c r="GC16" s="166"/>
      <c r="GE16" s="166"/>
      <c r="GG16" s="166"/>
      <c r="GI16" s="341"/>
      <c r="GJ16" s="341"/>
      <c r="GL16" s="341"/>
      <c r="GM16" s="341"/>
      <c r="GO16" s="153"/>
      <c r="GQ16" s="166"/>
      <c r="GS16" s="166"/>
      <c r="GU16" s="166"/>
    </row>
    <row r="17" spans="1:203" s="152" customFormat="1" ht="15.75" customHeight="1">
      <c r="A17" s="337"/>
      <c r="C17" s="153" t="s">
        <v>109</v>
      </c>
      <c r="D17" s="152" t="s">
        <v>3</v>
      </c>
      <c r="E17" s="154">
        <v>2194.0700000000002</v>
      </c>
      <c r="F17" s="338">
        <v>1E-4</v>
      </c>
      <c r="H17" s="155">
        <v>919</v>
      </c>
      <c r="I17" s="339">
        <v>0</v>
      </c>
      <c r="J17" s="340"/>
      <c r="K17" s="155">
        <v>1275.0700000000002</v>
      </c>
      <c r="L17" s="156">
        <v>1.3874537540805223</v>
      </c>
      <c r="N17" s="155">
        <v>1823.98</v>
      </c>
      <c r="O17" s="339">
        <v>0</v>
      </c>
      <c r="R17" s="223"/>
      <c r="S17" s="223"/>
      <c r="T17" s="223"/>
      <c r="U17" s="223"/>
      <c r="V17" s="223"/>
      <c r="W17" s="223"/>
      <c r="X17" s="223"/>
      <c r="Z17" s="157"/>
      <c r="AA17" s="341"/>
      <c r="AB17" s="160"/>
      <c r="AC17" s="160"/>
      <c r="AE17" s="166"/>
      <c r="AG17" s="166"/>
      <c r="AI17" s="166"/>
      <c r="AK17" s="341"/>
      <c r="AL17" s="341"/>
      <c r="AN17" s="341"/>
      <c r="AO17" s="341"/>
      <c r="AQ17" s="153"/>
      <c r="AS17" s="166"/>
      <c r="AU17" s="166"/>
      <c r="AW17" s="166"/>
      <c r="AY17" s="341"/>
      <c r="AZ17" s="341"/>
      <c r="BB17" s="341"/>
      <c r="BC17" s="341"/>
      <c r="BE17" s="153"/>
      <c r="BG17" s="166"/>
      <c r="BI17" s="166"/>
      <c r="BK17" s="166"/>
      <c r="BM17" s="341"/>
      <c r="BN17" s="341"/>
      <c r="BP17" s="341"/>
      <c r="BQ17" s="341"/>
      <c r="BS17" s="153"/>
      <c r="BU17" s="166"/>
      <c r="BW17" s="166"/>
      <c r="BY17" s="166"/>
      <c r="CA17" s="341"/>
      <c r="CB17" s="341"/>
      <c r="CD17" s="341"/>
      <c r="CE17" s="341"/>
      <c r="CG17" s="153"/>
      <c r="CI17" s="166"/>
      <c r="CK17" s="166"/>
      <c r="CM17" s="166"/>
      <c r="CO17" s="341"/>
      <c r="CP17" s="341"/>
      <c r="CR17" s="341"/>
      <c r="CS17" s="341"/>
      <c r="CU17" s="153"/>
      <c r="CW17" s="166"/>
      <c r="CY17" s="166"/>
      <c r="DA17" s="166"/>
      <c r="DC17" s="341"/>
      <c r="DD17" s="341"/>
      <c r="DF17" s="341"/>
      <c r="DG17" s="341"/>
      <c r="DI17" s="153"/>
      <c r="DK17" s="166"/>
      <c r="DM17" s="166"/>
      <c r="DO17" s="166"/>
      <c r="DQ17" s="341"/>
      <c r="DR17" s="341"/>
      <c r="DT17" s="341"/>
      <c r="DU17" s="341"/>
      <c r="DW17" s="153"/>
      <c r="DY17" s="166"/>
      <c r="EA17" s="166"/>
      <c r="EC17" s="166"/>
      <c r="EE17" s="341"/>
      <c r="EF17" s="341"/>
      <c r="EH17" s="341"/>
      <c r="EI17" s="341"/>
      <c r="EK17" s="153"/>
      <c r="EM17" s="166"/>
      <c r="EO17" s="166"/>
      <c r="EQ17" s="166"/>
      <c r="ES17" s="341"/>
      <c r="ET17" s="341"/>
      <c r="EV17" s="341"/>
      <c r="EW17" s="341"/>
      <c r="EY17" s="153"/>
      <c r="FA17" s="166"/>
      <c r="FC17" s="166"/>
      <c r="FE17" s="166"/>
      <c r="FG17" s="341"/>
      <c r="FH17" s="341"/>
      <c r="FJ17" s="341"/>
      <c r="FK17" s="341"/>
      <c r="FM17" s="153"/>
      <c r="FO17" s="166"/>
      <c r="FQ17" s="166"/>
      <c r="FS17" s="166"/>
      <c r="FU17" s="341"/>
      <c r="FV17" s="341"/>
      <c r="FX17" s="341"/>
      <c r="FY17" s="341"/>
      <c r="GA17" s="153"/>
      <c r="GC17" s="166"/>
      <c r="GE17" s="166"/>
      <c r="GG17" s="166"/>
      <c r="GI17" s="341"/>
      <c r="GJ17" s="341"/>
      <c r="GL17" s="341"/>
      <c r="GM17" s="341"/>
      <c r="GO17" s="153"/>
      <c r="GQ17" s="166"/>
      <c r="GS17" s="166"/>
      <c r="GU17" s="166"/>
    </row>
    <row r="18" spans="1:203" s="152" customFormat="1" ht="15.75" customHeight="1">
      <c r="A18" s="130"/>
      <c r="C18" s="153" t="s">
        <v>70</v>
      </c>
      <c r="D18" s="152" t="s">
        <v>3</v>
      </c>
      <c r="E18" s="154">
        <v>2732.88</v>
      </c>
      <c r="F18" s="338">
        <v>1E-4</v>
      </c>
      <c r="H18" s="155">
        <v>-4885</v>
      </c>
      <c r="I18" s="339">
        <v>-2.0000000000000001E-4</v>
      </c>
      <c r="J18" s="340"/>
      <c r="K18" s="155">
        <v>7617.88</v>
      </c>
      <c r="L18" s="156">
        <v>-1.5594431934493347</v>
      </c>
      <c r="N18" s="155">
        <v>-7618.48</v>
      </c>
      <c r="O18" s="339">
        <v>-1E-4</v>
      </c>
      <c r="R18" s="223"/>
      <c r="S18" s="223"/>
      <c r="T18" s="223"/>
      <c r="U18" s="223"/>
      <c r="V18" s="223"/>
      <c r="W18" s="223"/>
      <c r="X18" s="223"/>
      <c r="Z18" s="157"/>
      <c r="AA18" s="341"/>
      <c r="AB18" s="160"/>
      <c r="AC18" s="160"/>
      <c r="AE18" s="166"/>
      <c r="AG18" s="166"/>
      <c r="AI18" s="166"/>
      <c r="AK18" s="341"/>
      <c r="AL18" s="341"/>
      <c r="AN18" s="341"/>
      <c r="AO18" s="341"/>
      <c r="AQ18" s="153"/>
      <c r="AS18" s="166"/>
      <c r="AU18" s="166"/>
      <c r="AW18" s="166"/>
      <c r="AY18" s="341"/>
      <c r="AZ18" s="341"/>
      <c r="BB18" s="341"/>
      <c r="BC18" s="341"/>
      <c r="BE18" s="153"/>
      <c r="BG18" s="166"/>
      <c r="BI18" s="166"/>
      <c r="BK18" s="166"/>
      <c r="BM18" s="341"/>
      <c r="BN18" s="341"/>
      <c r="BP18" s="341"/>
      <c r="BQ18" s="341"/>
      <c r="BS18" s="153"/>
      <c r="BU18" s="166"/>
      <c r="BW18" s="166"/>
      <c r="BY18" s="166"/>
      <c r="CA18" s="341"/>
      <c r="CB18" s="341"/>
      <c r="CD18" s="341"/>
      <c r="CE18" s="341"/>
      <c r="CG18" s="153"/>
      <c r="CI18" s="166"/>
      <c r="CK18" s="166"/>
      <c r="CM18" s="166"/>
      <c r="CO18" s="341"/>
      <c r="CP18" s="341"/>
      <c r="CR18" s="341"/>
      <c r="CS18" s="341"/>
      <c r="CU18" s="153"/>
      <c r="CW18" s="166"/>
      <c r="CY18" s="166"/>
      <c r="DA18" s="166"/>
      <c r="DC18" s="341"/>
      <c r="DD18" s="341"/>
      <c r="DF18" s="341"/>
      <c r="DG18" s="341"/>
      <c r="DI18" s="153"/>
      <c r="DK18" s="166"/>
      <c r="DM18" s="166"/>
      <c r="DO18" s="166"/>
      <c r="DQ18" s="341"/>
      <c r="DR18" s="341"/>
      <c r="DT18" s="341"/>
      <c r="DU18" s="341"/>
      <c r="DW18" s="153"/>
      <c r="DY18" s="166"/>
      <c r="EA18" s="166"/>
      <c r="EC18" s="166"/>
      <c r="EE18" s="341"/>
      <c r="EF18" s="341"/>
      <c r="EH18" s="341"/>
      <c r="EI18" s="341"/>
      <c r="EK18" s="153"/>
      <c r="EM18" s="166"/>
      <c r="EO18" s="166"/>
      <c r="EQ18" s="166"/>
      <c r="ES18" s="341"/>
      <c r="ET18" s="341"/>
      <c r="EV18" s="341"/>
      <c r="EW18" s="341"/>
      <c r="EY18" s="153"/>
      <c r="FA18" s="166"/>
      <c r="FC18" s="166"/>
      <c r="FE18" s="166"/>
      <c r="FG18" s="341"/>
      <c r="FH18" s="341"/>
      <c r="FJ18" s="341"/>
      <c r="FK18" s="341"/>
      <c r="FM18" s="153"/>
      <c r="FO18" s="166"/>
      <c r="FQ18" s="166"/>
      <c r="FS18" s="166"/>
      <c r="FU18" s="341"/>
      <c r="FV18" s="341"/>
      <c r="FX18" s="341"/>
      <c r="FY18" s="341"/>
      <c r="GA18" s="153"/>
      <c r="GC18" s="166"/>
      <c r="GE18" s="166"/>
      <c r="GG18" s="166"/>
      <c r="GI18" s="341"/>
      <c r="GJ18" s="341"/>
      <c r="GL18" s="341"/>
      <c r="GM18" s="341"/>
      <c r="GO18" s="153"/>
      <c r="GQ18" s="166"/>
      <c r="GS18" s="166"/>
      <c r="GU18" s="166"/>
    </row>
    <row r="19" spans="1:203" s="152" customFormat="1" ht="15.75" customHeight="1">
      <c r="A19" s="130"/>
      <c r="C19" s="219" t="s">
        <v>129</v>
      </c>
      <c r="D19" s="211"/>
      <c r="E19" s="212">
        <v>-10708.31</v>
      </c>
      <c r="F19" s="344">
        <v>-2.9999999999999997E-4</v>
      </c>
      <c r="G19" s="211"/>
      <c r="H19" s="213">
        <v>-9837</v>
      </c>
      <c r="I19" s="345">
        <v>-2.9999999999999997E-4</v>
      </c>
      <c r="J19" s="346"/>
      <c r="K19" s="213">
        <v>-871.30999999999949</v>
      </c>
      <c r="L19" s="347">
        <v>8.857476873030401E-2</v>
      </c>
      <c r="M19" s="211"/>
      <c r="N19" s="213">
        <v>-21340.82</v>
      </c>
      <c r="O19" s="345">
        <v>-4.0000000000000002E-4</v>
      </c>
      <c r="R19" s="223"/>
      <c r="S19" s="223"/>
      <c r="T19" s="223"/>
      <c r="U19" s="223"/>
      <c r="V19" s="223"/>
      <c r="W19" s="223"/>
      <c r="X19" s="223"/>
      <c r="Z19" s="157"/>
      <c r="AA19" s="341"/>
      <c r="AB19" s="160"/>
      <c r="AC19" s="160"/>
      <c r="AE19" s="166"/>
      <c r="AG19" s="166"/>
      <c r="AI19" s="166"/>
      <c r="AK19" s="341"/>
      <c r="AL19" s="341"/>
      <c r="AN19" s="341"/>
      <c r="AO19" s="341"/>
      <c r="AQ19" s="153"/>
      <c r="AS19" s="166"/>
      <c r="AU19" s="166"/>
      <c r="AW19" s="166"/>
      <c r="AY19" s="341"/>
      <c r="AZ19" s="341"/>
      <c r="BB19" s="341"/>
      <c r="BC19" s="341"/>
      <c r="BE19" s="153"/>
      <c r="BG19" s="166"/>
      <c r="BI19" s="166"/>
      <c r="BK19" s="166"/>
      <c r="BM19" s="341"/>
      <c r="BN19" s="341"/>
      <c r="BP19" s="341"/>
      <c r="BQ19" s="341"/>
      <c r="BS19" s="153"/>
      <c r="BU19" s="166"/>
      <c r="BW19" s="166"/>
      <c r="BY19" s="166"/>
      <c r="CA19" s="341"/>
      <c r="CB19" s="341"/>
      <c r="CD19" s="341"/>
      <c r="CE19" s="341"/>
      <c r="CG19" s="153"/>
      <c r="CI19" s="166"/>
      <c r="CK19" s="166"/>
      <c r="CM19" s="166"/>
      <c r="CO19" s="341"/>
      <c r="CP19" s="341"/>
      <c r="CR19" s="341"/>
      <c r="CS19" s="341"/>
      <c r="CU19" s="153"/>
      <c r="CW19" s="166"/>
      <c r="CY19" s="166"/>
      <c r="DA19" s="166"/>
      <c r="DC19" s="341"/>
      <c r="DD19" s="341"/>
      <c r="DF19" s="341"/>
      <c r="DG19" s="341"/>
      <c r="DI19" s="153"/>
      <c r="DK19" s="166"/>
      <c r="DM19" s="166"/>
      <c r="DO19" s="166"/>
      <c r="DQ19" s="341"/>
      <c r="DR19" s="341"/>
      <c r="DT19" s="341"/>
      <c r="DU19" s="341"/>
      <c r="DW19" s="153"/>
      <c r="DY19" s="166"/>
      <c r="EA19" s="166"/>
      <c r="EC19" s="166"/>
      <c r="EE19" s="341"/>
      <c r="EF19" s="341"/>
      <c r="EH19" s="341"/>
      <c r="EI19" s="341"/>
      <c r="EK19" s="153"/>
      <c r="EM19" s="166"/>
      <c r="EO19" s="166"/>
      <c r="EQ19" s="166"/>
      <c r="ES19" s="341"/>
      <c r="ET19" s="341"/>
      <c r="EV19" s="341"/>
      <c r="EW19" s="341"/>
      <c r="EY19" s="153"/>
      <c r="FA19" s="166"/>
      <c r="FC19" s="166"/>
      <c r="FE19" s="166"/>
      <c r="FG19" s="341"/>
      <c r="FH19" s="341"/>
      <c r="FJ19" s="341"/>
      <c r="FK19" s="341"/>
      <c r="FM19" s="153"/>
      <c r="FO19" s="166"/>
      <c r="FQ19" s="166"/>
      <c r="FS19" s="166"/>
      <c r="FU19" s="341"/>
      <c r="FV19" s="341"/>
      <c r="FX19" s="341"/>
      <c r="FY19" s="341"/>
      <c r="GA19" s="153"/>
      <c r="GC19" s="166"/>
      <c r="GE19" s="166"/>
      <c r="GG19" s="166"/>
      <c r="GI19" s="341"/>
      <c r="GJ19" s="341"/>
      <c r="GL19" s="341"/>
      <c r="GM19" s="341"/>
      <c r="GO19" s="153"/>
      <c r="GQ19" s="166"/>
      <c r="GS19" s="166"/>
      <c r="GU19" s="166"/>
    </row>
    <row r="20" spans="1:203" ht="15.75" customHeight="1">
      <c r="A20" s="130"/>
      <c r="C20" s="150" t="s">
        <v>271</v>
      </c>
      <c r="D20" s="149" t="s">
        <v>3</v>
      </c>
      <c r="E20" s="216">
        <v>733246.62</v>
      </c>
      <c r="F20" s="342">
        <v>2.3400000000000001E-2</v>
      </c>
      <c r="G20" s="149"/>
      <c r="H20" s="216">
        <v>788911</v>
      </c>
      <c r="I20" s="342">
        <v>2.63E-2</v>
      </c>
      <c r="J20" s="333"/>
      <c r="K20" s="216">
        <v>-55664.380000000005</v>
      </c>
      <c r="L20" s="217">
        <v>-7.0558504064463512E-2</v>
      </c>
      <c r="M20" s="149"/>
      <c r="N20" s="216">
        <v>1552241.36</v>
      </c>
      <c r="O20" s="342">
        <v>2.5499999999999998E-2</v>
      </c>
      <c r="P20" s="348"/>
      <c r="Q20" s="348"/>
      <c r="R20" s="223"/>
      <c r="S20" s="223"/>
      <c r="T20" s="223"/>
      <c r="U20" s="223"/>
      <c r="V20" s="223"/>
      <c r="W20" s="223"/>
      <c r="X20" s="223"/>
      <c r="Y20" s="149"/>
      <c r="Z20" s="157"/>
      <c r="AA20" s="249"/>
      <c r="AB20" s="160"/>
      <c r="AC20" s="160"/>
      <c r="AD20" s="149"/>
      <c r="AE20" s="268"/>
      <c r="AF20" s="149"/>
      <c r="AG20" s="268"/>
      <c r="AH20" s="149"/>
      <c r="AI20" s="268"/>
      <c r="AJ20" s="149"/>
      <c r="AK20" s="249"/>
      <c r="AL20" s="249"/>
      <c r="AM20" s="149"/>
      <c r="AN20" s="249"/>
      <c r="AO20" s="249"/>
      <c r="AQ20" s="343"/>
      <c r="AR20" s="149"/>
      <c r="AS20" s="268"/>
      <c r="AT20" s="149"/>
      <c r="AU20" s="268"/>
      <c r="AV20" s="149"/>
      <c r="AW20" s="268"/>
      <c r="AX20" s="149"/>
      <c r="AY20" s="249"/>
      <c r="AZ20" s="249"/>
      <c r="BA20" s="149"/>
      <c r="BB20" s="249"/>
      <c r="BC20" s="249"/>
      <c r="BE20" s="343"/>
      <c r="BF20" s="149"/>
      <c r="BG20" s="268"/>
      <c r="BH20" s="149"/>
      <c r="BI20" s="268"/>
      <c r="BJ20" s="149"/>
      <c r="BK20" s="268"/>
      <c r="BL20" s="149"/>
      <c r="BM20" s="249"/>
      <c r="BN20" s="249"/>
      <c r="BO20" s="149"/>
      <c r="BP20" s="249"/>
      <c r="BQ20" s="249"/>
      <c r="BS20" s="343"/>
      <c r="BT20" s="149"/>
      <c r="BU20" s="268"/>
      <c r="BV20" s="149"/>
      <c r="BW20" s="268"/>
      <c r="BX20" s="149"/>
      <c r="BY20" s="268"/>
      <c r="BZ20" s="149"/>
      <c r="CA20" s="249"/>
      <c r="CB20" s="249"/>
      <c r="CC20" s="149"/>
      <c r="CD20" s="249"/>
      <c r="CE20" s="249"/>
      <c r="CG20" s="343"/>
      <c r="CH20" s="149"/>
      <c r="CI20" s="268"/>
      <c r="CJ20" s="149"/>
      <c r="CK20" s="268"/>
      <c r="CL20" s="149"/>
      <c r="CM20" s="268"/>
      <c r="CN20" s="149"/>
      <c r="CO20" s="249"/>
      <c r="CP20" s="249"/>
      <c r="CQ20" s="149"/>
      <c r="CR20" s="249"/>
      <c r="CS20" s="249"/>
      <c r="CU20" s="343"/>
      <c r="CV20" s="149"/>
      <c r="CW20" s="268"/>
      <c r="CX20" s="149"/>
      <c r="CY20" s="268"/>
      <c r="CZ20" s="149"/>
      <c r="DA20" s="268"/>
      <c r="DB20" s="149"/>
      <c r="DC20" s="249"/>
      <c r="DD20" s="249"/>
      <c r="DE20" s="149"/>
      <c r="DF20" s="249"/>
      <c r="DG20" s="249"/>
      <c r="DI20" s="343"/>
      <c r="DJ20" s="149"/>
      <c r="DK20" s="268"/>
      <c r="DL20" s="149"/>
      <c r="DM20" s="268"/>
      <c r="DN20" s="149"/>
      <c r="DO20" s="268"/>
      <c r="DP20" s="149"/>
      <c r="DQ20" s="249"/>
      <c r="DR20" s="249"/>
      <c r="DS20" s="149"/>
      <c r="DT20" s="249"/>
      <c r="DU20" s="249"/>
      <c r="DW20" s="343"/>
      <c r="DX20" s="149"/>
      <c r="DY20" s="268"/>
      <c r="DZ20" s="149"/>
      <c r="EA20" s="268"/>
      <c r="EB20" s="149"/>
      <c r="EC20" s="268"/>
      <c r="ED20" s="149"/>
      <c r="EE20" s="249"/>
      <c r="EF20" s="249"/>
      <c r="EG20" s="149"/>
      <c r="EH20" s="249"/>
      <c r="EI20" s="249"/>
      <c r="EK20" s="343"/>
      <c r="EL20" s="149"/>
      <c r="EM20" s="268"/>
      <c r="EN20" s="149"/>
      <c r="EO20" s="268"/>
      <c r="EP20" s="149"/>
      <c r="EQ20" s="268"/>
      <c r="ER20" s="149"/>
      <c r="ES20" s="249"/>
      <c r="ET20" s="249"/>
      <c r="EU20" s="149"/>
      <c r="EV20" s="249"/>
      <c r="EW20" s="249"/>
      <c r="EY20" s="343"/>
      <c r="EZ20" s="149"/>
      <c r="FA20" s="268"/>
      <c r="FB20" s="149"/>
      <c r="FC20" s="268"/>
      <c r="FD20" s="149"/>
      <c r="FE20" s="268"/>
      <c r="FF20" s="149"/>
      <c r="FG20" s="249"/>
      <c r="FH20" s="249"/>
      <c r="FI20" s="149"/>
      <c r="FJ20" s="249"/>
      <c r="FK20" s="249"/>
      <c r="FM20" s="343"/>
      <c r="FN20" s="149"/>
      <c r="FO20" s="268"/>
      <c r="FP20" s="149"/>
      <c r="FQ20" s="268"/>
      <c r="FR20" s="149"/>
      <c r="FS20" s="268"/>
      <c r="FT20" s="149"/>
      <c r="FU20" s="249"/>
      <c r="FV20" s="249"/>
      <c r="FW20" s="149"/>
      <c r="FX20" s="249"/>
      <c r="FY20" s="249"/>
      <c r="GA20" s="343"/>
      <c r="GB20" s="149"/>
      <c r="GC20" s="268"/>
      <c r="GD20" s="149"/>
      <c r="GE20" s="268"/>
      <c r="GF20" s="149"/>
      <c r="GG20" s="268"/>
      <c r="GH20" s="149"/>
      <c r="GI20" s="249"/>
      <c r="GJ20" s="249"/>
      <c r="GK20" s="149"/>
      <c r="GL20" s="249"/>
      <c r="GM20" s="249"/>
      <c r="GO20" s="343"/>
      <c r="GP20" s="149"/>
      <c r="GQ20" s="268"/>
      <c r="GR20" s="149"/>
      <c r="GS20" s="268"/>
      <c r="GT20" s="149"/>
      <c r="GU20" s="268"/>
    </row>
    <row r="21" spans="1:203" s="152" customFormat="1" ht="15.75" customHeight="1">
      <c r="A21" s="130"/>
      <c r="C21" s="153" t="s">
        <v>112</v>
      </c>
      <c r="D21" s="152" t="s">
        <v>3</v>
      </c>
      <c r="E21" s="154">
        <v>-330180.88</v>
      </c>
      <c r="F21" s="338">
        <v>-1.0500000000000001E-2</v>
      </c>
      <c r="H21" s="155">
        <v>-319885</v>
      </c>
      <c r="I21" s="339">
        <v>-1.0699999999999999E-2</v>
      </c>
      <c r="J21" s="340"/>
      <c r="K21" s="155">
        <v>-10295.880000000005</v>
      </c>
      <c r="L21" s="156">
        <v>3.2186191912718654E-2</v>
      </c>
      <c r="N21" s="155">
        <v>-649951.88</v>
      </c>
      <c r="O21" s="339">
        <v>-1.0699999999999999E-2</v>
      </c>
      <c r="R21" s="223"/>
      <c r="S21" s="223"/>
      <c r="T21" s="223"/>
      <c r="U21" s="223"/>
      <c r="V21" s="223"/>
      <c r="W21" s="223"/>
      <c r="X21" s="223"/>
      <c r="Z21" s="157"/>
      <c r="AA21" s="341"/>
      <c r="AB21" s="160"/>
      <c r="AC21" s="160"/>
      <c r="AE21" s="166"/>
      <c r="AG21" s="166"/>
      <c r="AI21" s="166"/>
      <c r="AK21" s="341"/>
      <c r="AL21" s="341"/>
      <c r="AN21" s="341"/>
      <c r="AO21" s="341"/>
      <c r="AQ21" s="153"/>
      <c r="AS21" s="166"/>
      <c r="AU21" s="166"/>
      <c r="AW21" s="166"/>
      <c r="AY21" s="341"/>
      <c r="AZ21" s="341"/>
      <c r="BB21" s="341"/>
      <c r="BC21" s="341"/>
      <c r="BE21" s="153"/>
      <c r="BG21" s="166"/>
      <c r="BI21" s="166"/>
      <c r="BK21" s="166"/>
      <c r="BM21" s="341"/>
      <c r="BN21" s="341"/>
      <c r="BP21" s="341"/>
      <c r="BQ21" s="341"/>
      <c r="BS21" s="153"/>
      <c r="BU21" s="166"/>
      <c r="BW21" s="166"/>
      <c r="BY21" s="166"/>
      <c r="CA21" s="341"/>
      <c r="CB21" s="341"/>
      <c r="CD21" s="341"/>
      <c r="CE21" s="341"/>
      <c r="CG21" s="153"/>
      <c r="CI21" s="166"/>
      <c r="CK21" s="166"/>
      <c r="CM21" s="166"/>
      <c r="CO21" s="341"/>
      <c r="CP21" s="341"/>
      <c r="CR21" s="341"/>
      <c r="CS21" s="341"/>
      <c r="CU21" s="153"/>
      <c r="CW21" s="166"/>
      <c r="CY21" s="166"/>
      <c r="DA21" s="166"/>
      <c r="DC21" s="341"/>
      <c r="DD21" s="341"/>
      <c r="DF21" s="341"/>
      <c r="DG21" s="341"/>
      <c r="DI21" s="153"/>
      <c r="DK21" s="166"/>
      <c r="DM21" s="166"/>
      <c r="DO21" s="166"/>
      <c r="DQ21" s="341"/>
      <c r="DR21" s="341"/>
      <c r="DT21" s="341"/>
      <c r="DU21" s="341"/>
      <c r="DW21" s="153"/>
      <c r="DY21" s="166"/>
      <c r="EA21" s="166"/>
      <c r="EC21" s="166"/>
      <c r="EE21" s="341"/>
      <c r="EF21" s="341"/>
      <c r="EH21" s="341"/>
      <c r="EI21" s="341"/>
      <c r="EK21" s="153"/>
      <c r="EM21" s="166"/>
      <c r="EO21" s="166"/>
      <c r="EQ21" s="166"/>
      <c r="ES21" s="341"/>
      <c r="ET21" s="341"/>
      <c r="EV21" s="341"/>
      <c r="EW21" s="341"/>
      <c r="EY21" s="153"/>
      <c r="FA21" s="166"/>
      <c r="FC21" s="166"/>
      <c r="FE21" s="166"/>
      <c r="FG21" s="341"/>
      <c r="FH21" s="341"/>
      <c r="FJ21" s="341"/>
      <c r="FK21" s="341"/>
      <c r="FM21" s="153"/>
      <c r="FO21" s="166"/>
      <c r="FQ21" s="166"/>
      <c r="FS21" s="166"/>
      <c r="FU21" s="341"/>
      <c r="FV21" s="341"/>
      <c r="FX21" s="341"/>
      <c r="FY21" s="341"/>
      <c r="GA21" s="153"/>
      <c r="GC21" s="166"/>
      <c r="GE21" s="166"/>
      <c r="GG21" s="166"/>
      <c r="GI21" s="341"/>
      <c r="GJ21" s="341"/>
      <c r="GL21" s="341"/>
      <c r="GM21" s="341"/>
      <c r="GO21" s="153"/>
      <c r="GQ21" s="166"/>
      <c r="GS21" s="166"/>
      <c r="GU21" s="166"/>
    </row>
    <row r="22" spans="1:203" s="152" customFormat="1" ht="15.75" customHeight="1">
      <c r="A22" s="130"/>
      <c r="C22" s="230" t="s">
        <v>131</v>
      </c>
      <c r="D22" s="152" t="s">
        <v>3</v>
      </c>
      <c r="E22" s="154">
        <v>-211876.69</v>
      </c>
      <c r="F22" s="338">
        <v>-6.7999999999999996E-3</v>
      </c>
      <c r="H22" s="155">
        <v>-208139</v>
      </c>
      <c r="I22" s="339">
        <v>-6.8999999999999999E-3</v>
      </c>
      <c r="J22" s="340"/>
      <c r="K22" s="155">
        <v>-3737.6900000000023</v>
      </c>
      <c r="L22" s="156">
        <v>1.7957662907960525E-2</v>
      </c>
      <c r="N22" s="155">
        <v>-417888.37</v>
      </c>
      <c r="O22" s="339">
        <v>-6.8999999999999999E-3</v>
      </c>
      <c r="R22" s="223"/>
      <c r="S22" s="223"/>
      <c r="T22" s="223"/>
      <c r="U22" s="223"/>
      <c r="V22" s="223"/>
      <c r="W22" s="223"/>
      <c r="X22" s="223"/>
      <c r="Z22" s="157"/>
      <c r="AA22" s="341"/>
      <c r="AB22" s="160"/>
      <c r="AC22" s="160"/>
      <c r="AE22" s="166"/>
      <c r="AG22" s="166"/>
      <c r="AI22" s="166"/>
      <c r="AK22" s="341"/>
      <c r="AL22" s="341"/>
      <c r="AN22" s="341"/>
      <c r="AO22" s="341"/>
      <c r="AQ22" s="153"/>
      <c r="AS22" s="166"/>
      <c r="AU22" s="166"/>
      <c r="AW22" s="166"/>
      <c r="AY22" s="341"/>
      <c r="AZ22" s="341"/>
      <c r="BB22" s="341"/>
      <c r="BC22" s="341"/>
      <c r="BE22" s="153"/>
      <c r="BG22" s="166"/>
      <c r="BI22" s="166"/>
      <c r="BK22" s="166"/>
      <c r="BM22" s="341"/>
      <c r="BN22" s="341"/>
      <c r="BP22" s="341"/>
      <c r="BQ22" s="341"/>
      <c r="BS22" s="153"/>
      <c r="BU22" s="166"/>
      <c r="BW22" s="166"/>
      <c r="BY22" s="166"/>
      <c r="CA22" s="341"/>
      <c r="CB22" s="341"/>
      <c r="CD22" s="341"/>
      <c r="CE22" s="341"/>
      <c r="CG22" s="153"/>
      <c r="CI22" s="166"/>
      <c r="CK22" s="166"/>
      <c r="CM22" s="166"/>
      <c r="CO22" s="341"/>
      <c r="CP22" s="341"/>
      <c r="CR22" s="341"/>
      <c r="CS22" s="341"/>
      <c r="CU22" s="153"/>
      <c r="CW22" s="166"/>
      <c r="CY22" s="166"/>
      <c r="DA22" s="166"/>
      <c r="DC22" s="341"/>
      <c r="DD22" s="341"/>
      <c r="DF22" s="341"/>
      <c r="DG22" s="341"/>
      <c r="DI22" s="153"/>
      <c r="DK22" s="166"/>
      <c r="DM22" s="166"/>
      <c r="DO22" s="166"/>
      <c r="DQ22" s="341"/>
      <c r="DR22" s="341"/>
      <c r="DT22" s="341"/>
      <c r="DU22" s="341"/>
      <c r="DW22" s="153"/>
      <c r="DY22" s="166"/>
      <c r="EA22" s="166"/>
      <c r="EC22" s="166"/>
      <c r="EE22" s="341"/>
      <c r="EF22" s="341"/>
      <c r="EH22" s="341"/>
      <c r="EI22" s="341"/>
      <c r="EK22" s="153"/>
      <c r="EM22" s="166"/>
      <c r="EO22" s="166"/>
      <c r="EQ22" s="166"/>
      <c r="ES22" s="341"/>
      <c r="ET22" s="341"/>
      <c r="EV22" s="341"/>
      <c r="EW22" s="341"/>
      <c r="EY22" s="153"/>
      <c r="FA22" s="166"/>
      <c r="FC22" s="166"/>
      <c r="FE22" s="166"/>
      <c r="FG22" s="341"/>
      <c r="FH22" s="341"/>
      <c r="FJ22" s="341"/>
      <c r="FK22" s="341"/>
      <c r="FM22" s="153"/>
      <c r="FO22" s="166"/>
      <c r="FQ22" s="166"/>
      <c r="FS22" s="166"/>
      <c r="FU22" s="341"/>
      <c r="FV22" s="341"/>
      <c r="FX22" s="341"/>
      <c r="FY22" s="341"/>
      <c r="GA22" s="153"/>
      <c r="GC22" s="166"/>
      <c r="GE22" s="166"/>
      <c r="GG22" s="166"/>
      <c r="GI22" s="341"/>
      <c r="GJ22" s="341"/>
      <c r="GL22" s="341"/>
      <c r="GM22" s="341"/>
      <c r="GO22" s="153"/>
      <c r="GQ22" s="166"/>
      <c r="GS22" s="166"/>
      <c r="GU22" s="166"/>
    </row>
    <row r="23" spans="1:203" s="152" customFormat="1" ht="15.75" customHeight="1">
      <c r="A23" s="130"/>
      <c r="C23" s="230" t="s">
        <v>113</v>
      </c>
      <c r="D23" s="152" t="s">
        <v>3</v>
      </c>
      <c r="E23" s="154">
        <v>-118304.19</v>
      </c>
      <c r="F23" s="338">
        <v>-3.8E-3</v>
      </c>
      <c r="H23" s="155">
        <v>-111746</v>
      </c>
      <c r="I23" s="339">
        <v>-3.7000000000000002E-3</v>
      </c>
      <c r="J23" s="340"/>
      <c r="K23" s="155">
        <v>-6558.1900000000023</v>
      </c>
      <c r="L23" s="156">
        <v>5.8688364684194472E-2</v>
      </c>
      <c r="N23" s="155">
        <v>-232063.51</v>
      </c>
      <c r="O23" s="339">
        <v>-3.8E-3</v>
      </c>
      <c r="R23" s="223"/>
      <c r="S23" s="223"/>
      <c r="T23" s="223"/>
      <c r="U23" s="223"/>
      <c r="V23" s="223"/>
      <c r="W23" s="223"/>
      <c r="X23" s="223"/>
      <c r="Z23" s="157"/>
      <c r="AA23" s="341"/>
      <c r="AB23" s="160"/>
      <c r="AC23" s="160"/>
      <c r="AE23" s="166"/>
      <c r="AG23" s="166"/>
      <c r="AI23" s="166"/>
      <c r="AK23" s="341"/>
      <c r="AL23" s="341"/>
      <c r="AN23" s="341"/>
      <c r="AO23" s="341"/>
      <c r="AQ23" s="153"/>
      <c r="AS23" s="166"/>
      <c r="AU23" s="166"/>
      <c r="AW23" s="166"/>
      <c r="AY23" s="341"/>
      <c r="AZ23" s="341"/>
      <c r="BB23" s="341"/>
      <c r="BC23" s="341"/>
      <c r="BE23" s="153"/>
      <c r="BG23" s="166"/>
      <c r="BI23" s="166"/>
      <c r="BK23" s="166"/>
      <c r="BM23" s="341"/>
      <c r="BN23" s="341"/>
      <c r="BP23" s="341"/>
      <c r="BQ23" s="341"/>
      <c r="BS23" s="153"/>
      <c r="BU23" s="166"/>
      <c r="BW23" s="166"/>
      <c r="BY23" s="166"/>
      <c r="CA23" s="341"/>
      <c r="CB23" s="341"/>
      <c r="CD23" s="341"/>
      <c r="CE23" s="341"/>
      <c r="CG23" s="153"/>
      <c r="CI23" s="166"/>
      <c r="CK23" s="166"/>
      <c r="CM23" s="166"/>
      <c r="CO23" s="341"/>
      <c r="CP23" s="341"/>
      <c r="CR23" s="341"/>
      <c r="CS23" s="341"/>
      <c r="CU23" s="153"/>
      <c r="CW23" s="166"/>
      <c r="CY23" s="166"/>
      <c r="DA23" s="166"/>
      <c r="DC23" s="341"/>
      <c r="DD23" s="341"/>
      <c r="DF23" s="341"/>
      <c r="DG23" s="341"/>
      <c r="DI23" s="153"/>
      <c r="DK23" s="166"/>
      <c r="DM23" s="166"/>
      <c r="DO23" s="166"/>
      <c r="DQ23" s="341"/>
      <c r="DR23" s="341"/>
      <c r="DT23" s="341"/>
      <c r="DU23" s="341"/>
      <c r="DW23" s="153"/>
      <c r="DY23" s="166"/>
      <c r="EA23" s="166"/>
      <c r="EC23" s="166"/>
      <c r="EE23" s="341"/>
      <c r="EF23" s="341"/>
      <c r="EH23" s="341"/>
      <c r="EI23" s="341"/>
      <c r="EK23" s="153"/>
      <c r="EM23" s="166"/>
      <c r="EO23" s="166"/>
      <c r="EQ23" s="166"/>
      <c r="ES23" s="341"/>
      <c r="ET23" s="341"/>
      <c r="EV23" s="341"/>
      <c r="EW23" s="341"/>
      <c r="EY23" s="153"/>
      <c r="FA23" s="166"/>
      <c r="FC23" s="166"/>
      <c r="FE23" s="166"/>
      <c r="FG23" s="341"/>
      <c r="FH23" s="341"/>
      <c r="FJ23" s="341"/>
      <c r="FK23" s="341"/>
      <c r="FM23" s="153"/>
      <c r="FO23" s="166"/>
      <c r="FQ23" s="166"/>
      <c r="FS23" s="166"/>
      <c r="FU23" s="341"/>
      <c r="FV23" s="341"/>
      <c r="FX23" s="341"/>
      <c r="FY23" s="341"/>
      <c r="GA23" s="153"/>
      <c r="GC23" s="166"/>
      <c r="GE23" s="166"/>
      <c r="GG23" s="166"/>
      <c r="GI23" s="341"/>
      <c r="GJ23" s="341"/>
      <c r="GL23" s="341"/>
      <c r="GM23" s="341"/>
      <c r="GO23" s="153"/>
      <c r="GQ23" s="166"/>
      <c r="GS23" s="166"/>
      <c r="GU23" s="166"/>
    </row>
    <row r="24" spans="1:203" s="152" customFormat="1" ht="15.75" customHeight="1">
      <c r="A24" s="130"/>
      <c r="C24" s="153" t="s">
        <v>130</v>
      </c>
      <c r="D24" s="152" t="s">
        <v>3</v>
      </c>
      <c r="E24" s="154">
        <v>-41339.449999999997</v>
      </c>
      <c r="F24" s="338">
        <v>-1.2999999999999999E-3</v>
      </c>
      <c r="H24" s="155">
        <v>-40004</v>
      </c>
      <c r="I24" s="339">
        <v>-1.2999999999999999E-3</v>
      </c>
      <c r="J24" s="340"/>
      <c r="K24" s="155">
        <v>-1335.4499999999971</v>
      </c>
      <c r="L24" s="156">
        <v>3.3382911708829122E-2</v>
      </c>
      <c r="N24" s="155">
        <v>-83003.63</v>
      </c>
      <c r="O24" s="339">
        <v>-1.4E-3</v>
      </c>
      <c r="R24" s="223"/>
      <c r="S24" s="223"/>
      <c r="T24" s="223"/>
      <c r="U24" s="223"/>
      <c r="V24" s="223"/>
      <c r="W24" s="223"/>
      <c r="X24" s="223"/>
      <c r="Z24" s="157"/>
      <c r="AA24" s="341"/>
      <c r="AB24" s="160"/>
      <c r="AC24" s="160"/>
      <c r="AE24" s="166"/>
      <c r="AG24" s="166"/>
      <c r="AI24" s="166"/>
      <c r="AK24" s="341"/>
      <c r="AL24" s="341"/>
      <c r="AN24" s="341"/>
      <c r="AO24" s="341"/>
      <c r="AQ24" s="153"/>
      <c r="AS24" s="166"/>
      <c r="AU24" s="166"/>
      <c r="AW24" s="166"/>
      <c r="AY24" s="341"/>
      <c r="AZ24" s="341"/>
      <c r="BB24" s="341"/>
      <c r="BC24" s="341"/>
      <c r="BE24" s="153"/>
      <c r="BG24" s="166"/>
      <c r="BI24" s="166"/>
      <c r="BK24" s="166"/>
      <c r="BM24" s="341"/>
      <c r="BN24" s="341"/>
      <c r="BP24" s="341"/>
      <c r="BQ24" s="341"/>
      <c r="BS24" s="153"/>
      <c r="BU24" s="166"/>
      <c r="BW24" s="166"/>
      <c r="BY24" s="166"/>
      <c r="CA24" s="341"/>
      <c r="CB24" s="341"/>
      <c r="CD24" s="341"/>
      <c r="CE24" s="341"/>
      <c r="CG24" s="153"/>
      <c r="CI24" s="166"/>
      <c r="CK24" s="166"/>
      <c r="CM24" s="166"/>
      <c r="CO24" s="341"/>
      <c r="CP24" s="341"/>
      <c r="CR24" s="341"/>
      <c r="CS24" s="341"/>
      <c r="CU24" s="153"/>
      <c r="CW24" s="166"/>
      <c r="CY24" s="166"/>
      <c r="DA24" s="166"/>
      <c r="DC24" s="341"/>
      <c r="DD24" s="341"/>
      <c r="DF24" s="341"/>
      <c r="DG24" s="341"/>
      <c r="DI24" s="153"/>
      <c r="DK24" s="166"/>
      <c r="DM24" s="166"/>
      <c r="DO24" s="166"/>
      <c r="DQ24" s="341"/>
      <c r="DR24" s="341"/>
      <c r="DT24" s="341"/>
      <c r="DU24" s="341"/>
      <c r="DW24" s="153"/>
      <c r="DY24" s="166"/>
      <c r="EA24" s="166"/>
      <c r="EC24" s="166"/>
      <c r="EE24" s="341"/>
      <c r="EF24" s="341"/>
      <c r="EH24" s="341"/>
      <c r="EI24" s="341"/>
      <c r="EK24" s="153"/>
      <c r="EM24" s="166"/>
      <c r="EO24" s="166"/>
      <c r="EQ24" s="166"/>
      <c r="ES24" s="341"/>
      <c r="ET24" s="341"/>
      <c r="EV24" s="341"/>
      <c r="EW24" s="341"/>
      <c r="EY24" s="153"/>
      <c r="FA24" s="166"/>
      <c r="FC24" s="166"/>
      <c r="FE24" s="166"/>
      <c r="FG24" s="341"/>
      <c r="FH24" s="341"/>
      <c r="FJ24" s="341"/>
      <c r="FK24" s="341"/>
      <c r="FM24" s="153"/>
      <c r="FO24" s="166"/>
      <c r="FQ24" s="166"/>
      <c r="FS24" s="166"/>
      <c r="FU24" s="341"/>
      <c r="FV24" s="341"/>
      <c r="FX24" s="341"/>
      <c r="FY24" s="341"/>
      <c r="GA24" s="153"/>
      <c r="GC24" s="166"/>
      <c r="GE24" s="166"/>
      <c r="GG24" s="166"/>
      <c r="GI24" s="341"/>
      <c r="GJ24" s="341"/>
      <c r="GL24" s="341"/>
      <c r="GM24" s="341"/>
      <c r="GO24" s="153"/>
      <c r="GQ24" s="166"/>
      <c r="GS24" s="166"/>
      <c r="GU24" s="166"/>
    </row>
    <row r="25" spans="1:203" ht="15.75" customHeight="1">
      <c r="A25" s="130"/>
      <c r="C25" s="150" t="s">
        <v>261</v>
      </c>
      <c r="D25" s="149" t="s">
        <v>3</v>
      </c>
      <c r="E25" s="216">
        <v>361726.29</v>
      </c>
      <c r="F25" s="342">
        <v>1.15E-2</v>
      </c>
      <c r="G25" s="149"/>
      <c r="H25" s="216">
        <v>429022</v>
      </c>
      <c r="I25" s="342">
        <v>1.43E-2</v>
      </c>
      <c r="J25" s="333"/>
      <c r="K25" s="216">
        <v>-67295.710000000021</v>
      </c>
      <c r="L25" s="217">
        <v>-0.1568584128552849</v>
      </c>
      <c r="M25" s="149"/>
      <c r="N25" s="216">
        <v>819285.85</v>
      </c>
      <c r="O25" s="342">
        <v>1.35E-2</v>
      </c>
      <c r="P25" s="223"/>
      <c r="Q25" s="223"/>
      <c r="R25" s="223"/>
      <c r="S25" s="223"/>
      <c r="T25" s="223"/>
      <c r="U25" s="223"/>
      <c r="V25" s="223"/>
      <c r="W25" s="223"/>
      <c r="X25" s="223"/>
      <c r="Y25" s="149"/>
      <c r="Z25" s="157"/>
      <c r="AA25" s="249"/>
      <c r="AB25" s="160"/>
      <c r="AC25" s="160"/>
      <c r="AD25" s="149"/>
      <c r="AE25" s="268"/>
      <c r="AF25" s="149"/>
      <c r="AG25" s="268"/>
      <c r="AH25" s="149"/>
      <c r="AI25" s="268"/>
      <c r="AJ25" s="149"/>
      <c r="AK25" s="249"/>
      <c r="AL25" s="249"/>
      <c r="AM25" s="149"/>
      <c r="AN25" s="249"/>
      <c r="AO25" s="249"/>
      <c r="AQ25" s="343"/>
      <c r="AR25" s="149"/>
      <c r="AS25" s="268"/>
      <c r="AT25" s="149"/>
      <c r="AU25" s="268"/>
      <c r="AV25" s="149"/>
      <c r="AW25" s="268"/>
      <c r="AX25" s="149"/>
      <c r="AY25" s="249"/>
      <c r="AZ25" s="249"/>
      <c r="BA25" s="149"/>
      <c r="BB25" s="249"/>
      <c r="BC25" s="249"/>
      <c r="BE25" s="343"/>
      <c r="BF25" s="149"/>
      <c r="BG25" s="268"/>
      <c r="BH25" s="149"/>
      <c r="BI25" s="268"/>
      <c r="BJ25" s="149"/>
      <c r="BK25" s="268"/>
      <c r="BL25" s="149"/>
      <c r="BM25" s="249"/>
      <c r="BN25" s="249"/>
      <c r="BO25" s="149"/>
      <c r="BP25" s="249"/>
      <c r="BQ25" s="249"/>
      <c r="BS25" s="343"/>
      <c r="BT25" s="149"/>
      <c r="BU25" s="268"/>
      <c r="BV25" s="149"/>
      <c r="BW25" s="268"/>
      <c r="BX25" s="149"/>
      <c r="BY25" s="268"/>
      <c r="BZ25" s="149"/>
      <c r="CA25" s="249"/>
      <c r="CB25" s="249"/>
      <c r="CC25" s="149"/>
      <c r="CD25" s="249"/>
      <c r="CE25" s="249"/>
      <c r="CG25" s="343"/>
      <c r="CH25" s="149"/>
      <c r="CI25" s="268"/>
      <c r="CJ25" s="149"/>
      <c r="CK25" s="268"/>
      <c r="CL25" s="149"/>
      <c r="CM25" s="268"/>
      <c r="CN25" s="149"/>
      <c r="CO25" s="249"/>
      <c r="CP25" s="249"/>
      <c r="CQ25" s="149"/>
      <c r="CR25" s="249"/>
      <c r="CS25" s="249"/>
      <c r="CU25" s="343"/>
      <c r="CV25" s="149"/>
      <c r="CW25" s="268"/>
      <c r="CX25" s="149"/>
      <c r="CY25" s="268"/>
      <c r="CZ25" s="149"/>
      <c r="DA25" s="268"/>
      <c r="DB25" s="149"/>
      <c r="DC25" s="249"/>
      <c r="DD25" s="249"/>
      <c r="DE25" s="149"/>
      <c r="DF25" s="249"/>
      <c r="DG25" s="249"/>
      <c r="DI25" s="343"/>
      <c r="DJ25" s="149"/>
      <c r="DK25" s="268"/>
      <c r="DL25" s="149"/>
      <c r="DM25" s="268"/>
      <c r="DN25" s="149"/>
      <c r="DO25" s="268"/>
      <c r="DP25" s="149"/>
      <c r="DQ25" s="249"/>
      <c r="DR25" s="249"/>
      <c r="DS25" s="149"/>
      <c r="DT25" s="249"/>
      <c r="DU25" s="249"/>
      <c r="DW25" s="343"/>
      <c r="DX25" s="149"/>
      <c r="DY25" s="268"/>
      <c r="DZ25" s="149"/>
      <c r="EA25" s="268"/>
      <c r="EB25" s="149"/>
      <c r="EC25" s="268"/>
      <c r="ED25" s="149"/>
      <c r="EE25" s="249"/>
      <c r="EF25" s="249"/>
      <c r="EG25" s="149"/>
      <c r="EH25" s="249"/>
      <c r="EI25" s="249"/>
      <c r="EK25" s="343"/>
      <c r="EL25" s="149"/>
      <c r="EM25" s="268"/>
      <c r="EN25" s="149"/>
      <c r="EO25" s="268"/>
      <c r="EP25" s="149"/>
      <c r="EQ25" s="268"/>
      <c r="ER25" s="149"/>
      <c r="ES25" s="249"/>
      <c r="ET25" s="249"/>
      <c r="EU25" s="149"/>
      <c r="EV25" s="249"/>
      <c r="EW25" s="249"/>
      <c r="EY25" s="343"/>
      <c r="EZ25" s="149"/>
      <c r="FA25" s="268"/>
      <c r="FB25" s="149"/>
      <c r="FC25" s="268"/>
      <c r="FD25" s="149"/>
      <c r="FE25" s="268"/>
      <c r="FF25" s="149"/>
      <c r="FG25" s="249"/>
      <c r="FH25" s="249"/>
      <c r="FI25" s="149"/>
      <c r="FJ25" s="249"/>
      <c r="FK25" s="249"/>
      <c r="FM25" s="343"/>
      <c r="FN25" s="149"/>
      <c r="FO25" s="268"/>
      <c r="FP25" s="149"/>
      <c r="FQ25" s="268"/>
      <c r="FR25" s="149"/>
      <c r="FS25" s="268"/>
      <c r="FT25" s="149"/>
      <c r="FU25" s="249"/>
      <c r="FV25" s="249"/>
      <c r="FW25" s="149"/>
      <c r="FX25" s="249"/>
      <c r="FY25" s="249"/>
      <c r="GA25" s="343"/>
      <c r="GB25" s="149"/>
      <c r="GC25" s="268"/>
      <c r="GD25" s="149"/>
      <c r="GE25" s="268"/>
      <c r="GF25" s="149"/>
      <c r="GG25" s="268"/>
      <c r="GH25" s="149"/>
      <c r="GI25" s="249"/>
      <c r="GJ25" s="249"/>
      <c r="GK25" s="149"/>
      <c r="GL25" s="249"/>
      <c r="GM25" s="249"/>
      <c r="GO25" s="343"/>
      <c r="GP25" s="149"/>
      <c r="GQ25" s="268"/>
      <c r="GR25" s="149"/>
      <c r="GS25" s="268"/>
      <c r="GT25" s="149"/>
      <c r="GU25" s="268"/>
    </row>
    <row r="26" spans="1:203" s="152" customFormat="1" ht="15.75" customHeight="1">
      <c r="A26" s="130"/>
      <c r="C26" s="153" t="s">
        <v>111</v>
      </c>
      <c r="D26" s="152" t="s">
        <v>3</v>
      </c>
      <c r="E26" s="349">
        <v>-49643.76</v>
      </c>
      <c r="F26" s="350">
        <v>-1.6000000000000001E-3</v>
      </c>
      <c r="H26" s="155">
        <v>-103358</v>
      </c>
      <c r="I26" s="339">
        <v>-3.3999999999999998E-3</v>
      </c>
      <c r="J26" s="340"/>
      <c r="K26" s="155">
        <v>53714.239999999998</v>
      </c>
      <c r="L26" s="156">
        <v>-0.51969117049478508</v>
      </c>
      <c r="N26" s="155">
        <v>-199362.78</v>
      </c>
      <c r="O26" s="339">
        <v>-3.3E-3</v>
      </c>
      <c r="R26" s="223"/>
      <c r="S26" s="223"/>
      <c r="T26" s="223"/>
      <c r="U26" s="223"/>
      <c r="V26" s="223"/>
      <c r="W26" s="223"/>
      <c r="X26" s="223"/>
      <c r="Z26" s="157"/>
      <c r="AA26" s="341"/>
      <c r="AB26" s="160"/>
      <c r="AC26" s="160"/>
      <c r="AE26" s="166"/>
      <c r="AG26" s="166"/>
      <c r="AI26" s="166"/>
      <c r="AK26" s="341"/>
      <c r="AL26" s="341"/>
      <c r="AN26" s="341"/>
      <c r="AO26" s="341"/>
      <c r="AQ26" s="153"/>
      <c r="AS26" s="166"/>
      <c r="AU26" s="166"/>
      <c r="AW26" s="166"/>
      <c r="AY26" s="341"/>
      <c r="AZ26" s="341"/>
      <c r="BB26" s="341"/>
      <c r="BC26" s="341"/>
      <c r="BE26" s="153"/>
      <c r="BG26" s="166"/>
      <c r="BI26" s="166"/>
      <c r="BK26" s="166"/>
      <c r="BM26" s="341"/>
      <c r="BN26" s="341"/>
      <c r="BP26" s="341"/>
      <c r="BQ26" s="341"/>
      <c r="BS26" s="153"/>
      <c r="BU26" s="166"/>
      <c r="BW26" s="166"/>
      <c r="BY26" s="166"/>
      <c r="CA26" s="341"/>
      <c r="CB26" s="341"/>
      <c r="CD26" s="341"/>
      <c r="CE26" s="341"/>
      <c r="CG26" s="153"/>
      <c r="CI26" s="166"/>
      <c r="CK26" s="166"/>
      <c r="CM26" s="166"/>
      <c r="CO26" s="341"/>
      <c r="CP26" s="341"/>
      <c r="CR26" s="341"/>
      <c r="CS26" s="341"/>
      <c r="CU26" s="153"/>
      <c r="CW26" s="166"/>
      <c r="CY26" s="166"/>
      <c r="DA26" s="166"/>
      <c r="DC26" s="341"/>
      <c r="DD26" s="341"/>
      <c r="DF26" s="341"/>
      <c r="DG26" s="341"/>
      <c r="DI26" s="153"/>
      <c r="DK26" s="166"/>
      <c r="DM26" s="166"/>
      <c r="DO26" s="166"/>
      <c r="DQ26" s="341"/>
      <c r="DR26" s="341"/>
      <c r="DT26" s="341"/>
      <c r="DU26" s="341"/>
      <c r="DW26" s="153"/>
      <c r="DY26" s="166"/>
      <c r="EA26" s="166"/>
      <c r="EC26" s="166"/>
      <c r="EE26" s="341"/>
      <c r="EF26" s="341"/>
      <c r="EH26" s="341"/>
      <c r="EI26" s="341"/>
      <c r="EK26" s="153"/>
      <c r="EM26" s="166"/>
      <c r="EO26" s="166"/>
      <c r="EQ26" s="166"/>
      <c r="ES26" s="341"/>
      <c r="ET26" s="341"/>
      <c r="EV26" s="341"/>
      <c r="EW26" s="341"/>
      <c r="EY26" s="153"/>
      <c r="FA26" s="166"/>
      <c r="FC26" s="166"/>
      <c r="FE26" s="166"/>
      <c r="FG26" s="341"/>
      <c r="FH26" s="341"/>
      <c r="FJ26" s="341"/>
      <c r="FK26" s="341"/>
      <c r="FM26" s="153"/>
      <c r="FO26" s="166"/>
      <c r="FQ26" s="166"/>
      <c r="FS26" s="166"/>
      <c r="FU26" s="341"/>
      <c r="FV26" s="341"/>
      <c r="FX26" s="341"/>
      <c r="FY26" s="341"/>
      <c r="GA26" s="153"/>
      <c r="GC26" s="166"/>
      <c r="GE26" s="166"/>
      <c r="GG26" s="166"/>
      <c r="GI26" s="341"/>
      <c r="GJ26" s="341"/>
      <c r="GL26" s="341"/>
      <c r="GM26" s="341"/>
      <c r="GO26" s="153"/>
      <c r="GQ26" s="166"/>
      <c r="GS26" s="166"/>
      <c r="GU26" s="166"/>
    </row>
    <row r="27" spans="1:203" s="152" customFormat="1" ht="15.75" customHeight="1">
      <c r="A27" s="130"/>
      <c r="B27" s="197"/>
      <c r="C27" s="153" t="s">
        <v>239</v>
      </c>
      <c r="D27" s="152" t="s">
        <v>3</v>
      </c>
      <c r="E27" s="349">
        <v>-71973.960000000006</v>
      </c>
      <c r="F27" s="350">
        <v>-2.3E-3</v>
      </c>
      <c r="H27" s="155">
        <v>-94609</v>
      </c>
      <c r="I27" s="339">
        <v>-3.0999999999999999E-3</v>
      </c>
      <c r="J27" s="340"/>
      <c r="K27" s="155">
        <v>22635.039999999994</v>
      </c>
      <c r="L27" s="156">
        <v>-0.2392482744770581</v>
      </c>
      <c r="N27" s="155">
        <v>-199791.09</v>
      </c>
      <c r="O27" s="339">
        <v>-3.3E-3</v>
      </c>
      <c r="R27" s="223"/>
      <c r="S27" s="223"/>
      <c r="T27" s="223"/>
      <c r="U27" s="223"/>
      <c r="V27" s="223"/>
      <c r="W27" s="223"/>
      <c r="X27" s="223"/>
      <c r="Z27" s="157"/>
      <c r="AA27" s="341"/>
      <c r="AB27" s="160"/>
      <c r="AC27" s="160"/>
      <c r="AE27" s="166"/>
      <c r="AG27" s="166"/>
      <c r="AI27" s="166"/>
      <c r="AK27" s="341"/>
      <c r="AL27" s="341"/>
      <c r="AN27" s="341"/>
      <c r="AO27" s="341"/>
      <c r="AQ27" s="153"/>
      <c r="AS27" s="166"/>
      <c r="AU27" s="166"/>
      <c r="AW27" s="166"/>
      <c r="AY27" s="341"/>
      <c r="AZ27" s="341"/>
      <c r="BB27" s="341"/>
      <c r="BC27" s="341"/>
      <c r="BE27" s="153"/>
      <c r="BG27" s="166"/>
      <c r="BI27" s="166"/>
      <c r="BK27" s="166"/>
      <c r="BM27" s="341"/>
      <c r="BN27" s="341"/>
      <c r="BP27" s="341"/>
      <c r="BQ27" s="341"/>
      <c r="BS27" s="153"/>
      <c r="BU27" s="166"/>
      <c r="BW27" s="166"/>
      <c r="BY27" s="166"/>
      <c r="CA27" s="341"/>
      <c r="CB27" s="341"/>
      <c r="CD27" s="341"/>
      <c r="CE27" s="341"/>
      <c r="CG27" s="153"/>
      <c r="CI27" s="166"/>
      <c r="CK27" s="166"/>
      <c r="CM27" s="166"/>
      <c r="CO27" s="341"/>
      <c r="CP27" s="341"/>
      <c r="CR27" s="341"/>
      <c r="CS27" s="341"/>
      <c r="CU27" s="153"/>
      <c r="CW27" s="166"/>
      <c r="CY27" s="166"/>
      <c r="DA27" s="166"/>
      <c r="DC27" s="341"/>
      <c r="DD27" s="341"/>
      <c r="DF27" s="341"/>
      <c r="DG27" s="341"/>
      <c r="DI27" s="153"/>
      <c r="DK27" s="166"/>
      <c r="DM27" s="166"/>
      <c r="DO27" s="166"/>
      <c r="DQ27" s="341"/>
      <c r="DR27" s="341"/>
      <c r="DT27" s="341"/>
      <c r="DU27" s="341"/>
      <c r="DW27" s="153"/>
      <c r="DY27" s="166"/>
      <c r="EA27" s="166"/>
      <c r="EC27" s="166"/>
      <c r="EE27" s="341"/>
      <c r="EF27" s="341"/>
      <c r="EH27" s="341"/>
      <c r="EI27" s="341"/>
      <c r="EK27" s="153"/>
      <c r="EM27" s="166"/>
      <c r="EO27" s="166"/>
      <c r="EQ27" s="166"/>
      <c r="ES27" s="341"/>
      <c r="ET27" s="341"/>
      <c r="EV27" s="341"/>
      <c r="EW27" s="341"/>
      <c r="EY27" s="153"/>
      <c r="FA27" s="166"/>
      <c r="FC27" s="166"/>
      <c r="FE27" s="166"/>
      <c r="FG27" s="341"/>
      <c r="FH27" s="341"/>
      <c r="FJ27" s="341"/>
      <c r="FK27" s="341"/>
      <c r="FM27" s="153"/>
      <c r="FO27" s="166"/>
      <c r="FQ27" s="166"/>
      <c r="FS27" s="166"/>
      <c r="FU27" s="341"/>
      <c r="FV27" s="341"/>
      <c r="FX27" s="341"/>
      <c r="FY27" s="341"/>
      <c r="GA27" s="153"/>
      <c r="GC27" s="166"/>
      <c r="GE27" s="166"/>
      <c r="GG27" s="166"/>
      <c r="GI27" s="341"/>
      <c r="GJ27" s="341"/>
      <c r="GL27" s="341"/>
      <c r="GM27" s="341"/>
      <c r="GO27" s="153"/>
      <c r="GQ27" s="166"/>
      <c r="GS27" s="166"/>
      <c r="GU27" s="166"/>
    </row>
    <row r="28" spans="1:203" ht="15.75" customHeight="1">
      <c r="A28" s="130"/>
      <c r="C28" s="150" t="s">
        <v>285</v>
      </c>
      <c r="D28" s="149" t="s">
        <v>5</v>
      </c>
      <c r="E28" s="216">
        <v>240108.57</v>
      </c>
      <c r="F28" s="342">
        <v>7.7000000000000002E-3</v>
      </c>
      <c r="G28" s="149"/>
      <c r="H28" s="216">
        <v>231055</v>
      </c>
      <c r="I28" s="342">
        <v>7.7000000000000002E-3</v>
      </c>
      <c r="J28" s="333"/>
      <c r="K28" s="216">
        <v>9053.570000000007</v>
      </c>
      <c r="L28" s="217">
        <v>3.9183614290969615E-2</v>
      </c>
      <c r="M28" s="149"/>
      <c r="N28" s="216">
        <v>420131.98</v>
      </c>
      <c r="O28" s="342">
        <v>6.8999999999999999E-3</v>
      </c>
      <c r="P28" s="223"/>
      <c r="Q28" s="223"/>
      <c r="R28" s="223"/>
      <c r="S28" s="223"/>
      <c r="T28" s="223"/>
      <c r="U28" s="223"/>
      <c r="V28" s="223"/>
      <c r="W28" s="223"/>
      <c r="X28" s="223"/>
      <c r="Y28" s="149"/>
      <c r="Z28" s="157"/>
      <c r="AA28" s="249"/>
      <c r="AB28" s="160"/>
      <c r="AC28" s="160"/>
      <c r="AD28" s="149"/>
      <c r="AE28" s="268"/>
      <c r="AF28" s="149"/>
      <c r="AG28" s="268"/>
      <c r="AH28" s="149"/>
      <c r="AI28" s="268"/>
      <c r="AJ28" s="149"/>
      <c r="AK28" s="249"/>
      <c r="AL28" s="249"/>
      <c r="AM28" s="149"/>
      <c r="AN28" s="249"/>
      <c r="AO28" s="249"/>
      <c r="AQ28" s="343"/>
      <c r="AR28" s="149"/>
      <c r="AS28" s="268"/>
      <c r="AT28" s="149"/>
      <c r="AU28" s="268"/>
      <c r="AV28" s="149"/>
      <c r="AW28" s="268"/>
      <c r="AX28" s="149"/>
      <c r="AY28" s="249"/>
      <c r="AZ28" s="249"/>
      <c r="BA28" s="149"/>
      <c r="BB28" s="249"/>
      <c r="BC28" s="249"/>
      <c r="BE28" s="343"/>
      <c r="BF28" s="149"/>
      <c r="BG28" s="268"/>
      <c r="BH28" s="149"/>
      <c r="BI28" s="268"/>
      <c r="BJ28" s="149"/>
      <c r="BK28" s="268"/>
      <c r="BL28" s="149"/>
      <c r="BM28" s="249"/>
      <c r="BN28" s="249"/>
      <c r="BO28" s="149"/>
      <c r="BP28" s="249"/>
      <c r="BQ28" s="249"/>
      <c r="BS28" s="343"/>
      <c r="BT28" s="149"/>
      <c r="BU28" s="268"/>
      <c r="BV28" s="149"/>
      <c r="BW28" s="268"/>
      <c r="BX28" s="149"/>
      <c r="BY28" s="268"/>
      <c r="BZ28" s="149"/>
      <c r="CA28" s="249"/>
      <c r="CB28" s="249"/>
      <c r="CC28" s="149"/>
      <c r="CD28" s="249"/>
      <c r="CE28" s="249"/>
      <c r="CG28" s="343"/>
      <c r="CH28" s="149"/>
      <c r="CI28" s="268"/>
      <c r="CJ28" s="149"/>
      <c r="CK28" s="268"/>
      <c r="CL28" s="149"/>
      <c r="CM28" s="268"/>
      <c r="CN28" s="149"/>
      <c r="CO28" s="249"/>
      <c r="CP28" s="249"/>
      <c r="CQ28" s="149"/>
      <c r="CR28" s="249"/>
      <c r="CS28" s="249"/>
      <c r="CU28" s="343"/>
      <c r="CV28" s="149"/>
      <c r="CW28" s="268"/>
      <c r="CX28" s="149"/>
      <c r="CY28" s="268"/>
      <c r="CZ28" s="149"/>
      <c r="DA28" s="268"/>
      <c r="DB28" s="149"/>
      <c r="DC28" s="249"/>
      <c r="DD28" s="249"/>
      <c r="DE28" s="149"/>
      <c r="DF28" s="249"/>
      <c r="DG28" s="249"/>
      <c r="DI28" s="343"/>
      <c r="DJ28" s="149"/>
      <c r="DK28" s="268"/>
      <c r="DL28" s="149"/>
      <c r="DM28" s="268"/>
      <c r="DN28" s="149"/>
      <c r="DO28" s="268"/>
      <c r="DP28" s="149"/>
      <c r="DQ28" s="249"/>
      <c r="DR28" s="249"/>
      <c r="DS28" s="149"/>
      <c r="DT28" s="249"/>
      <c r="DU28" s="249"/>
      <c r="DW28" s="343"/>
      <c r="DX28" s="149"/>
      <c r="DY28" s="268"/>
      <c r="DZ28" s="149"/>
      <c r="EA28" s="268"/>
      <c r="EB28" s="149"/>
      <c r="EC28" s="268"/>
      <c r="ED28" s="149"/>
      <c r="EE28" s="249"/>
      <c r="EF28" s="249"/>
      <c r="EG28" s="149"/>
      <c r="EH28" s="249"/>
      <c r="EI28" s="249"/>
      <c r="EK28" s="343"/>
      <c r="EL28" s="149"/>
      <c r="EM28" s="268"/>
      <c r="EN28" s="149"/>
      <c r="EO28" s="268"/>
      <c r="EP28" s="149"/>
      <c r="EQ28" s="268"/>
      <c r="ER28" s="149"/>
      <c r="ES28" s="249"/>
      <c r="ET28" s="249"/>
      <c r="EU28" s="149"/>
      <c r="EV28" s="249"/>
      <c r="EW28" s="249"/>
      <c r="EY28" s="343"/>
      <c r="EZ28" s="149"/>
      <c r="FA28" s="268"/>
      <c r="FB28" s="149"/>
      <c r="FC28" s="268"/>
      <c r="FD28" s="149"/>
      <c r="FE28" s="268"/>
      <c r="FF28" s="149"/>
      <c r="FG28" s="249"/>
      <c r="FH28" s="249"/>
      <c r="FI28" s="149"/>
      <c r="FJ28" s="249"/>
      <c r="FK28" s="249"/>
      <c r="FM28" s="343"/>
      <c r="FN28" s="149"/>
      <c r="FO28" s="268"/>
      <c r="FP28" s="149"/>
      <c r="FQ28" s="268"/>
      <c r="FR28" s="149"/>
      <c r="FS28" s="268"/>
      <c r="FT28" s="149"/>
      <c r="FU28" s="249"/>
      <c r="FV28" s="249"/>
      <c r="FW28" s="149"/>
      <c r="FX28" s="249"/>
      <c r="FY28" s="249"/>
      <c r="GA28" s="343"/>
      <c r="GB28" s="149"/>
      <c r="GC28" s="268"/>
      <c r="GD28" s="149"/>
      <c r="GE28" s="268"/>
      <c r="GF28" s="149"/>
      <c r="GG28" s="268"/>
      <c r="GH28" s="149"/>
      <c r="GI28" s="249"/>
      <c r="GJ28" s="249"/>
      <c r="GK28" s="149"/>
      <c r="GL28" s="249"/>
      <c r="GM28" s="249"/>
      <c r="GO28" s="343"/>
      <c r="GP28" s="149"/>
      <c r="GQ28" s="268"/>
      <c r="GR28" s="149"/>
      <c r="GS28" s="268"/>
      <c r="GT28" s="149"/>
      <c r="GU28" s="268"/>
    </row>
    <row r="29" spans="1:203" s="152" customFormat="1" ht="15.75" hidden="1" customHeight="1">
      <c r="A29" s="130"/>
      <c r="C29" s="153" t="s">
        <v>174</v>
      </c>
      <c r="E29" s="154">
        <v>0</v>
      </c>
      <c r="F29" s="338">
        <v>0</v>
      </c>
      <c r="H29" s="155">
        <v>0</v>
      </c>
      <c r="I29" s="339">
        <v>0</v>
      </c>
      <c r="J29" s="340"/>
      <c r="K29" s="155">
        <v>0</v>
      </c>
      <c r="L29" s="156">
        <v>0</v>
      </c>
      <c r="N29" s="155">
        <v>0</v>
      </c>
      <c r="O29" s="339">
        <v>0</v>
      </c>
      <c r="R29" s="223"/>
      <c r="S29" s="223"/>
      <c r="T29" s="223"/>
      <c r="U29" s="223"/>
      <c r="V29" s="223"/>
      <c r="W29" s="223"/>
      <c r="X29" s="223"/>
      <c r="Z29" s="157"/>
      <c r="AA29" s="341"/>
      <c r="AB29" s="160"/>
      <c r="AC29" s="160"/>
      <c r="AE29" s="166"/>
      <c r="AG29" s="166"/>
      <c r="AI29" s="166"/>
      <c r="AK29" s="341"/>
      <c r="AL29" s="341"/>
      <c r="AN29" s="341"/>
      <c r="AO29" s="341"/>
      <c r="AQ29" s="153"/>
      <c r="AS29" s="166"/>
      <c r="AU29" s="166"/>
      <c r="AW29" s="166"/>
      <c r="AY29" s="341"/>
      <c r="AZ29" s="341"/>
      <c r="BB29" s="341"/>
      <c r="BC29" s="341"/>
      <c r="BE29" s="153"/>
      <c r="BG29" s="166"/>
      <c r="BI29" s="166"/>
      <c r="BK29" s="166"/>
      <c r="BM29" s="341"/>
      <c r="BN29" s="341"/>
      <c r="BP29" s="341"/>
      <c r="BQ29" s="341"/>
      <c r="BS29" s="153"/>
      <c r="BU29" s="166"/>
      <c r="BW29" s="166"/>
      <c r="BY29" s="166"/>
      <c r="CA29" s="341"/>
      <c r="CB29" s="341"/>
      <c r="CD29" s="341"/>
      <c r="CE29" s="341"/>
      <c r="CG29" s="153"/>
      <c r="CI29" s="166"/>
      <c r="CK29" s="166"/>
      <c r="CM29" s="166"/>
      <c r="CO29" s="341"/>
      <c r="CP29" s="341"/>
      <c r="CR29" s="341"/>
      <c r="CS29" s="341"/>
      <c r="CU29" s="153"/>
      <c r="CW29" s="166"/>
      <c r="CY29" s="166"/>
      <c r="DA29" s="166"/>
      <c r="DC29" s="341"/>
      <c r="DD29" s="341"/>
      <c r="DF29" s="341"/>
      <c r="DG29" s="341"/>
      <c r="DI29" s="153"/>
      <c r="DK29" s="166"/>
      <c r="DM29" s="166"/>
      <c r="DO29" s="166"/>
      <c r="DQ29" s="341"/>
      <c r="DR29" s="341"/>
      <c r="DT29" s="341"/>
      <c r="DU29" s="341"/>
      <c r="DW29" s="153"/>
      <c r="DY29" s="166"/>
      <c r="EA29" s="166"/>
      <c r="EC29" s="166"/>
      <c r="EE29" s="341"/>
      <c r="EF29" s="341"/>
      <c r="EH29" s="341"/>
      <c r="EI29" s="341"/>
      <c r="EK29" s="153"/>
      <c r="EM29" s="166"/>
      <c r="EO29" s="166"/>
      <c r="EQ29" s="166"/>
      <c r="ES29" s="341"/>
      <c r="ET29" s="341"/>
      <c r="EV29" s="341"/>
      <c r="EW29" s="341"/>
      <c r="EY29" s="153"/>
      <c r="FA29" s="166"/>
      <c r="FC29" s="166"/>
      <c r="FE29" s="166"/>
      <c r="FG29" s="341"/>
      <c r="FH29" s="341"/>
      <c r="FJ29" s="341"/>
      <c r="FK29" s="341"/>
      <c r="FM29" s="153"/>
      <c r="FO29" s="166"/>
      <c r="FQ29" s="166"/>
      <c r="FS29" s="166"/>
      <c r="FU29" s="341"/>
      <c r="FV29" s="341"/>
      <c r="FX29" s="341"/>
      <c r="FY29" s="341"/>
      <c r="GA29" s="153"/>
      <c r="GC29" s="166"/>
      <c r="GE29" s="166"/>
      <c r="GG29" s="166"/>
      <c r="GI29" s="341"/>
      <c r="GJ29" s="341"/>
      <c r="GL29" s="341"/>
      <c r="GM29" s="341"/>
      <c r="GO29" s="153"/>
      <c r="GQ29" s="166"/>
      <c r="GS29" s="166"/>
      <c r="GU29" s="166"/>
    </row>
    <row r="30" spans="1:203" s="152" customFormat="1" ht="15.75" customHeight="1">
      <c r="A30" s="130"/>
      <c r="C30" s="153" t="s">
        <v>238</v>
      </c>
      <c r="D30" s="152" t="s">
        <v>3</v>
      </c>
      <c r="E30" s="154">
        <v>-719.36</v>
      </c>
      <c r="F30" s="338">
        <v>0</v>
      </c>
      <c r="H30" s="155">
        <v>346</v>
      </c>
      <c r="I30" s="339">
        <v>0</v>
      </c>
      <c r="J30" s="340"/>
      <c r="K30" s="155">
        <v>-1065.3600000000001</v>
      </c>
      <c r="L30" s="156">
        <v>-3.0790751445086704</v>
      </c>
      <c r="N30" s="155">
        <v>2959.68</v>
      </c>
      <c r="O30" s="339">
        <v>0</v>
      </c>
      <c r="R30" s="223"/>
      <c r="S30" s="223"/>
      <c r="T30" s="223"/>
      <c r="U30" s="223"/>
      <c r="V30" s="223"/>
      <c r="W30" s="223"/>
      <c r="X30" s="223"/>
      <c r="Z30" s="157"/>
      <c r="AA30" s="341"/>
      <c r="AB30" s="160"/>
      <c r="AC30" s="160"/>
      <c r="AE30" s="166"/>
      <c r="AG30" s="166"/>
      <c r="AI30" s="166"/>
      <c r="AK30" s="341"/>
      <c r="AL30" s="341"/>
      <c r="AN30" s="341"/>
      <c r="AO30" s="341"/>
      <c r="AQ30" s="153"/>
      <c r="AS30" s="166"/>
      <c r="AU30" s="166"/>
      <c r="AW30" s="166"/>
      <c r="AY30" s="341"/>
      <c r="AZ30" s="341"/>
      <c r="BB30" s="341"/>
      <c r="BC30" s="341"/>
      <c r="BE30" s="153"/>
      <c r="BG30" s="166"/>
      <c r="BI30" s="166"/>
      <c r="BK30" s="166"/>
      <c r="BM30" s="341"/>
      <c r="BN30" s="341"/>
      <c r="BP30" s="341"/>
      <c r="BQ30" s="341"/>
      <c r="BS30" s="153"/>
      <c r="BU30" s="166"/>
      <c r="BW30" s="166"/>
      <c r="BY30" s="166"/>
      <c r="CA30" s="341"/>
      <c r="CB30" s="341"/>
      <c r="CD30" s="341"/>
      <c r="CE30" s="341"/>
      <c r="CG30" s="153"/>
      <c r="CI30" s="166"/>
      <c r="CK30" s="166"/>
      <c r="CM30" s="166"/>
      <c r="CO30" s="341"/>
      <c r="CP30" s="341"/>
      <c r="CR30" s="341"/>
      <c r="CS30" s="341"/>
      <c r="CU30" s="153"/>
      <c r="CW30" s="166"/>
      <c r="CY30" s="166"/>
      <c r="DA30" s="166"/>
      <c r="DC30" s="341"/>
      <c r="DD30" s="341"/>
      <c r="DF30" s="341"/>
      <c r="DG30" s="341"/>
      <c r="DI30" s="153"/>
      <c r="DK30" s="166"/>
      <c r="DM30" s="166"/>
      <c r="DO30" s="166"/>
      <c r="DQ30" s="341"/>
      <c r="DR30" s="341"/>
      <c r="DT30" s="341"/>
      <c r="DU30" s="341"/>
      <c r="DW30" s="153"/>
      <c r="DY30" s="166"/>
      <c r="EA30" s="166"/>
      <c r="EC30" s="166"/>
      <c r="EE30" s="341"/>
      <c r="EF30" s="341"/>
      <c r="EH30" s="341"/>
      <c r="EI30" s="341"/>
      <c r="EK30" s="153"/>
      <c r="EM30" s="166"/>
      <c r="EO30" s="166"/>
      <c r="EQ30" s="166"/>
      <c r="ES30" s="341"/>
      <c r="ET30" s="341"/>
      <c r="EV30" s="341"/>
      <c r="EW30" s="341"/>
      <c r="EY30" s="153"/>
      <c r="FA30" s="166"/>
      <c r="FC30" s="166"/>
      <c r="FE30" s="166"/>
      <c r="FG30" s="341"/>
      <c r="FH30" s="341"/>
      <c r="FJ30" s="341"/>
      <c r="FK30" s="341"/>
      <c r="FM30" s="153"/>
      <c r="FO30" s="166"/>
      <c r="FQ30" s="166"/>
      <c r="FS30" s="166"/>
      <c r="FU30" s="341"/>
      <c r="FV30" s="341"/>
      <c r="FX30" s="341"/>
      <c r="FY30" s="341"/>
      <c r="GA30" s="153"/>
      <c r="GC30" s="166"/>
      <c r="GE30" s="166"/>
      <c r="GG30" s="166"/>
      <c r="GI30" s="341"/>
      <c r="GJ30" s="341"/>
      <c r="GL30" s="341"/>
      <c r="GM30" s="341"/>
      <c r="GO30" s="153"/>
      <c r="GQ30" s="166"/>
      <c r="GS30" s="166"/>
      <c r="GU30" s="166"/>
    </row>
    <row r="31" spans="1:203" s="152" customFormat="1" ht="15.75" customHeight="1">
      <c r="A31" s="130"/>
      <c r="C31" s="153" t="s">
        <v>114</v>
      </c>
      <c r="E31" s="154">
        <v>-2778.1</v>
      </c>
      <c r="F31" s="338">
        <v>-1E-4</v>
      </c>
      <c r="H31" s="155">
        <v>-1530</v>
      </c>
      <c r="I31" s="339">
        <v>-1E-4</v>
      </c>
      <c r="J31" s="340"/>
      <c r="K31" s="155">
        <v>-1248.0999999999999</v>
      </c>
      <c r="L31" s="156">
        <v>0.81575163398692796</v>
      </c>
      <c r="N31" s="155">
        <v>-3555.32</v>
      </c>
      <c r="O31" s="339">
        <v>-1E-4</v>
      </c>
      <c r="R31" s="223"/>
      <c r="S31" s="223"/>
      <c r="T31" s="223"/>
      <c r="U31" s="223"/>
      <c r="V31" s="223"/>
      <c r="W31" s="223"/>
      <c r="X31" s="223"/>
      <c r="Z31" s="157"/>
      <c r="AA31" s="341"/>
      <c r="AB31" s="160"/>
      <c r="AC31" s="160"/>
      <c r="AE31" s="166"/>
      <c r="AG31" s="166"/>
      <c r="AI31" s="166"/>
      <c r="AK31" s="341"/>
      <c r="AL31" s="341"/>
      <c r="AN31" s="341"/>
      <c r="AO31" s="341"/>
      <c r="AQ31" s="153"/>
      <c r="AS31" s="166"/>
      <c r="AU31" s="166"/>
      <c r="AW31" s="166"/>
      <c r="AY31" s="341"/>
      <c r="AZ31" s="341"/>
      <c r="BB31" s="341"/>
      <c r="BC31" s="341"/>
      <c r="BE31" s="153"/>
      <c r="BG31" s="166"/>
      <c r="BI31" s="166"/>
      <c r="BK31" s="166"/>
      <c r="BM31" s="341"/>
      <c r="BN31" s="341"/>
      <c r="BP31" s="341"/>
      <c r="BQ31" s="341"/>
      <c r="BS31" s="153"/>
      <c r="BU31" s="166"/>
      <c r="BW31" s="166"/>
      <c r="BY31" s="166"/>
      <c r="CA31" s="341"/>
      <c r="CB31" s="341"/>
      <c r="CD31" s="341"/>
      <c r="CE31" s="341"/>
      <c r="CG31" s="153"/>
      <c r="CI31" s="166"/>
      <c r="CK31" s="166"/>
      <c r="CM31" s="166"/>
      <c r="CO31" s="341"/>
      <c r="CP31" s="341"/>
      <c r="CR31" s="341"/>
      <c r="CS31" s="341"/>
      <c r="CU31" s="153"/>
      <c r="CW31" s="166"/>
      <c r="CY31" s="166"/>
      <c r="DA31" s="166"/>
      <c r="DC31" s="341"/>
      <c r="DD31" s="341"/>
      <c r="DF31" s="341"/>
      <c r="DG31" s="341"/>
      <c r="DI31" s="153"/>
      <c r="DK31" s="166"/>
      <c r="DM31" s="166"/>
      <c r="DO31" s="166"/>
      <c r="DQ31" s="341"/>
      <c r="DR31" s="341"/>
      <c r="DT31" s="341"/>
      <c r="DU31" s="341"/>
      <c r="DW31" s="153"/>
      <c r="DY31" s="166"/>
      <c r="EA31" s="166"/>
      <c r="EC31" s="166"/>
      <c r="EE31" s="341"/>
      <c r="EF31" s="341"/>
      <c r="EH31" s="341"/>
      <c r="EI31" s="341"/>
      <c r="EK31" s="153"/>
      <c r="EM31" s="166"/>
      <c r="EO31" s="166"/>
      <c r="EQ31" s="166"/>
      <c r="ES31" s="341"/>
      <c r="ET31" s="341"/>
      <c r="EV31" s="341"/>
      <c r="EW31" s="341"/>
      <c r="EY31" s="153"/>
      <c r="FA31" s="166"/>
      <c r="FC31" s="166"/>
      <c r="FE31" s="166"/>
      <c r="FG31" s="341"/>
      <c r="FH31" s="341"/>
      <c r="FJ31" s="341"/>
      <c r="FK31" s="341"/>
      <c r="FM31" s="153"/>
      <c r="FO31" s="166"/>
      <c r="FQ31" s="166"/>
      <c r="FS31" s="166"/>
      <c r="FU31" s="341"/>
      <c r="FV31" s="341"/>
      <c r="FX31" s="341"/>
      <c r="FY31" s="341"/>
      <c r="GA31" s="153"/>
      <c r="GC31" s="166"/>
      <c r="GE31" s="166"/>
      <c r="GG31" s="166"/>
      <c r="GI31" s="341"/>
      <c r="GJ31" s="341"/>
      <c r="GL31" s="341"/>
      <c r="GM31" s="341"/>
      <c r="GO31" s="153"/>
      <c r="GQ31" s="166"/>
      <c r="GS31" s="166"/>
      <c r="GU31" s="166"/>
    </row>
    <row r="32" spans="1:203" s="152" customFormat="1" ht="15.75" customHeight="1">
      <c r="A32" s="130"/>
      <c r="C32" s="153" t="s">
        <v>110</v>
      </c>
      <c r="D32" s="152" t="s">
        <v>3</v>
      </c>
      <c r="E32" s="154">
        <v>-4125.01</v>
      </c>
      <c r="F32" s="338">
        <v>-1E-4</v>
      </c>
      <c r="H32" s="155">
        <v>-21795</v>
      </c>
      <c r="I32" s="339">
        <v>-6.9999999999999999E-4</v>
      </c>
      <c r="J32" s="340"/>
      <c r="K32" s="155">
        <v>17669.989999999998</v>
      </c>
      <c r="L32" s="156">
        <v>-0.81073594861206699</v>
      </c>
      <c r="N32" s="155">
        <v>-30812.2</v>
      </c>
      <c r="O32" s="339">
        <v>-5.0000000000000001E-4</v>
      </c>
      <c r="R32" s="223"/>
      <c r="S32" s="223"/>
      <c r="T32" s="223"/>
      <c r="U32" s="223"/>
      <c r="V32" s="223"/>
      <c r="W32" s="223"/>
      <c r="X32" s="223"/>
      <c r="Z32" s="157"/>
      <c r="AA32" s="341"/>
      <c r="AB32" s="160"/>
      <c r="AC32" s="160"/>
      <c r="AE32" s="166"/>
      <c r="AG32" s="166"/>
      <c r="AI32" s="166"/>
      <c r="AK32" s="341"/>
      <c r="AL32" s="341"/>
      <c r="AN32" s="341"/>
      <c r="AO32" s="341"/>
      <c r="AQ32" s="153"/>
      <c r="AS32" s="166"/>
      <c r="AU32" s="166"/>
      <c r="AW32" s="166"/>
      <c r="AY32" s="341"/>
      <c r="AZ32" s="341"/>
      <c r="BB32" s="341"/>
      <c r="BC32" s="341"/>
      <c r="BE32" s="153"/>
      <c r="BG32" s="166"/>
      <c r="BI32" s="166"/>
      <c r="BK32" s="166"/>
      <c r="BM32" s="341"/>
      <c r="BN32" s="341"/>
      <c r="BP32" s="341"/>
      <c r="BQ32" s="341"/>
      <c r="BS32" s="153"/>
      <c r="BU32" s="166"/>
      <c r="BW32" s="166"/>
      <c r="BY32" s="166"/>
      <c r="CA32" s="341"/>
      <c r="CB32" s="341"/>
      <c r="CD32" s="341"/>
      <c r="CE32" s="341"/>
      <c r="CG32" s="153"/>
      <c r="CI32" s="166"/>
      <c r="CK32" s="166"/>
      <c r="CM32" s="166"/>
      <c r="CO32" s="341"/>
      <c r="CP32" s="341"/>
      <c r="CR32" s="341"/>
      <c r="CS32" s="341"/>
      <c r="CU32" s="153"/>
      <c r="CW32" s="166"/>
      <c r="CY32" s="166"/>
      <c r="DA32" s="166"/>
      <c r="DC32" s="341"/>
      <c r="DD32" s="341"/>
      <c r="DF32" s="341"/>
      <c r="DG32" s="341"/>
      <c r="DI32" s="153"/>
      <c r="DK32" s="166"/>
      <c r="DM32" s="166"/>
      <c r="DO32" s="166"/>
      <c r="DQ32" s="341"/>
      <c r="DR32" s="341"/>
      <c r="DT32" s="341"/>
      <c r="DU32" s="341"/>
      <c r="DW32" s="153"/>
      <c r="DY32" s="166"/>
      <c r="EA32" s="166"/>
      <c r="EC32" s="166"/>
      <c r="EE32" s="341"/>
      <c r="EF32" s="341"/>
      <c r="EH32" s="341"/>
      <c r="EI32" s="341"/>
      <c r="EK32" s="153"/>
      <c r="EM32" s="166"/>
      <c r="EO32" s="166"/>
      <c r="EQ32" s="166"/>
      <c r="ES32" s="341"/>
      <c r="ET32" s="341"/>
      <c r="EV32" s="341"/>
      <c r="EW32" s="341"/>
      <c r="EY32" s="153"/>
      <c r="FA32" s="166"/>
      <c r="FC32" s="166"/>
      <c r="FE32" s="166"/>
      <c r="FG32" s="341"/>
      <c r="FH32" s="341"/>
      <c r="FJ32" s="341"/>
      <c r="FK32" s="341"/>
      <c r="FM32" s="153"/>
      <c r="FO32" s="166"/>
      <c r="FQ32" s="166"/>
      <c r="FS32" s="166"/>
      <c r="FU32" s="341"/>
      <c r="FV32" s="341"/>
      <c r="FX32" s="341"/>
      <c r="FY32" s="341"/>
      <c r="GA32" s="153"/>
      <c r="GC32" s="166"/>
      <c r="GE32" s="166"/>
      <c r="GG32" s="166"/>
      <c r="GI32" s="341"/>
      <c r="GJ32" s="341"/>
      <c r="GL32" s="341"/>
      <c r="GM32" s="341"/>
      <c r="GO32" s="153"/>
      <c r="GQ32" s="166"/>
      <c r="GS32" s="166"/>
      <c r="GU32" s="166"/>
    </row>
    <row r="33" spans="1:203" ht="15.75" customHeight="1">
      <c r="A33" s="130"/>
      <c r="C33" s="150" t="s">
        <v>38</v>
      </c>
      <c r="D33" s="149" t="s">
        <v>5</v>
      </c>
      <c r="E33" s="216">
        <v>232486.68</v>
      </c>
      <c r="F33" s="342">
        <v>7.4000000000000003E-3</v>
      </c>
      <c r="G33" s="149"/>
      <c r="H33" s="216">
        <v>208076</v>
      </c>
      <c r="I33" s="342">
        <v>6.8999999999999999E-3</v>
      </c>
      <c r="J33" s="333"/>
      <c r="K33" s="216">
        <v>24410.679999999993</v>
      </c>
      <c r="L33" s="217">
        <v>0.11731617293681151</v>
      </c>
      <c r="M33" s="149"/>
      <c r="N33" s="216">
        <v>388724.44</v>
      </c>
      <c r="O33" s="342">
        <v>6.4000000000000003E-3</v>
      </c>
      <c r="P33" s="223"/>
      <c r="Q33" s="223"/>
      <c r="R33" s="223"/>
      <c r="S33" s="223"/>
      <c r="T33" s="223"/>
      <c r="U33" s="223"/>
      <c r="V33" s="223"/>
      <c r="W33" s="223"/>
      <c r="X33" s="223"/>
      <c r="Y33" s="149"/>
      <c r="Z33" s="157"/>
      <c r="AA33" s="249"/>
      <c r="AB33" s="160"/>
      <c r="AC33" s="160"/>
      <c r="AD33" s="149"/>
      <c r="AE33" s="268"/>
      <c r="AF33" s="149"/>
      <c r="AG33" s="268"/>
      <c r="AH33" s="149"/>
      <c r="AI33" s="268"/>
      <c r="AJ33" s="149"/>
      <c r="AK33" s="249"/>
      <c r="AL33" s="249"/>
      <c r="AM33" s="149"/>
      <c r="AN33" s="249"/>
      <c r="AO33" s="249"/>
      <c r="AQ33" s="343"/>
      <c r="AR33" s="149"/>
      <c r="AS33" s="268"/>
      <c r="AT33" s="149"/>
      <c r="AU33" s="268"/>
      <c r="AV33" s="149"/>
      <c r="AW33" s="268"/>
      <c r="AX33" s="149"/>
      <c r="AY33" s="249"/>
      <c r="AZ33" s="249"/>
      <c r="BA33" s="149"/>
      <c r="BB33" s="249"/>
      <c r="BC33" s="249"/>
      <c r="BE33" s="343"/>
      <c r="BF33" s="149"/>
      <c r="BG33" s="268"/>
      <c r="BH33" s="149"/>
      <c r="BI33" s="268"/>
      <c r="BJ33" s="149"/>
      <c r="BK33" s="268"/>
      <c r="BL33" s="149"/>
      <c r="BM33" s="249"/>
      <c r="BN33" s="249"/>
      <c r="BO33" s="149"/>
      <c r="BP33" s="249"/>
      <c r="BQ33" s="249"/>
      <c r="BS33" s="343"/>
      <c r="BT33" s="149"/>
      <c r="BU33" s="268"/>
      <c r="BV33" s="149"/>
      <c r="BW33" s="268"/>
      <c r="BX33" s="149"/>
      <c r="BY33" s="268"/>
      <c r="BZ33" s="149"/>
      <c r="CA33" s="249"/>
      <c r="CB33" s="249"/>
      <c r="CC33" s="149"/>
      <c r="CD33" s="249"/>
      <c r="CE33" s="249"/>
      <c r="CG33" s="343"/>
      <c r="CH33" s="149"/>
      <c r="CI33" s="268"/>
      <c r="CJ33" s="149"/>
      <c r="CK33" s="268"/>
      <c r="CL33" s="149"/>
      <c r="CM33" s="268"/>
      <c r="CN33" s="149"/>
      <c r="CO33" s="249"/>
      <c r="CP33" s="249"/>
      <c r="CQ33" s="149"/>
      <c r="CR33" s="249"/>
      <c r="CS33" s="249"/>
      <c r="CU33" s="343"/>
      <c r="CV33" s="149"/>
      <c r="CW33" s="268"/>
      <c r="CX33" s="149"/>
      <c r="CY33" s="268"/>
      <c r="CZ33" s="149"/>
      <c r="DA33" s="268"/>
      <c r="DB33" s="149"/>
      <c r="DC33" s="249"/>
      <c r="DD33" s="249"/>
      <c r="DE33" s="149"/>
      <c r="DF33" s="249"/>
      <c r="DG33" s="249"/>
      <c r="DI33" s="343"/>
      <c r="DJ33" s="149"/>
      <c r="DK33" s="268"/>
      <c r="DL33" s="149"/>
      <c r="DM33" s="268"/>
      <c r="DN33" s="149"/>
      <c r="DO33" s="268"/>
      <c r="DP33" s="149"/>
      <c r="DQ33" s="249"/>
      <c r="DR33" s="249"/>
      <c r="DS33" s="149"/>
      <c r="DT33" s="249"/>
      <c r="DU33" s="249"/>
      <c r="DW33" s="343"/>
      <c r="DX33" s="149"/>
      <c r="DY33" s="268"/>
      <c r="DZ33" s="149"/>
      <c r="EA33" s="268"/>
      <c r="EB33" s="149"/>
      <c r="EC33" s="268"/>
      <c r="ED33" s="149"/>
      <c r="EE33" s="249"/>
      <c r="EF33" s="249"/>
      <c r="EG33" s="149"/>
      <c r="EH33" s="249"/>
      <c r="EI33" s="249"/>
      <c r="EK33" s="343"/>
      <c r="EL33" s="149"/>
      <c r="EM33" s="268"/>
      <c r="EN33" s="149"/>
      <c r="EO33" s="268"/>
      <c r="EP33" s="149"/>
      <c r="EQ33" s="268"/>
      <c r="ER33" s="149"/>
      <c r="ES33" s="249"/>
      <c r="ET33" s="249"/>
      <c r="EU33" s="149"/>
      <c r="EV33" s="249"/>
      <c r="EW33" s="249"/>
      <c r="EY33" s="343"/>
      <c r="EZ33" s="149"/>
      <c r="FA33" s="268"/>
      <c r="FB33" s="149"/>
      <c r="FC33" s="268"/>
      <c r="FD33" s="149"/>
      <c r="FE33" s="268"/>
      <c r="FF33" s="149"/>
      <c r="FG33" s="249"/>
      <c r="FH33" s="249"/>
      <c r="FI33" s="149"/>
      <c r="FJ33" s="249"/>
      <c r="FK33" s="249"/>
      <c r="FM33" s="343"/>
      <c r="FN33" s="149"/>
      <c r="FO33" s="268"/>
      <c r="FP33" s="149"/>
      <c r="FQ33" s="268"/>
      <c r="FR33" s="149"/>
      <c r="FS33" s="268"/>
      <c r="FT33" s="149"/>
      <c r="FU33" s="249"/>
      <c r="FV33" s="249"/>
      <c r="FW33" s="149"/>
      <c r="FX33" s="249"/>
      <c r="FY33" s="249"/>
      <c r="GA33" s="343"/>
      <c r="GB33" s="149"/>
      <c r="GC33" s="268"/>
      <c r="GD33" s="149"/>
      <c r="GE33" s="268"/>
      <c r="GF33" s="149"/>
      <c r="GG33" s="268"/>
      <c r="GH33" s="149"/>
      <c r="GI33" s="249"/>
      <c r="GJ33" s="249"/>
      <c r="GK33" s="149"/>
      <c r="GL33" s="249"/>
      <c r="GM33" s="249"/>
      <c r="GO33" s="343"/>
      <c r="GP33" s="149"/>
      <c r="GQ33" s="268"/>
      <c r="GR33" s="149"/>
      <c r="GS33" s="268"/>
      <c r="GT33" s="149"/>
      <c r="GU33" s="268"/>
    </row>
    <row r="34" spans="1:203" s="152" customFormat="1" ht="15.75" customHeight="1">
      <c r="A34" s="130"/>
      <c r="C34" s="153" t="s">
        <v>74</v>
      </c>
      <c r="D34" s="152" t="s">
        <v>3</v>
      </c>
      <c r="E34" s="154">
        <v>-54863.66</v>
      </c>
      <c r="F34" s="338">
        <v>-1.6999999999999999E-3</v>
      </c>
      <c r="H34" s="155">
        <v>-33944</v>
      </c>
      <c r="I34" s="339">
        <v>-1.1000000000000001E-3</v>
      </c>
      <c r="J34" s="340"/>
      <c r="K34" s="155">
        <v>-20919.660000000003</v>
      </c>
      <c r="L34" s="156">
        <v>0.61629919868017913</v>
      </c>
      <c r="N34" s="155">
        <v>-62463.96</v>
      </c>
      <c r="O34" s="339">
        <v>-1E-3</v>
      </c>
      <c r="R34" s="223"/>
      <c r="S34" s="223"/>
      <c r="T34" s="223"/>
      <c r="U34" s="223"/>
      <c r="V34" s="223"/>
      <c r="W34" s="223"/>
      <c r="X34" s="223"/>
      <c r="Z34" s="157"/>
      <c r="AA34" s="341"/>
      <c r="AB34" s="160"/>
      <c r="AC34" s="160"/>
      <c r="AE34" s="166"/>
      <c r="AG34" s="166"/>
      <c r="AI34" s="166"/>
      <c r="AK34" s="341"/>
      <c r="AL34" s="341"/>
      <c r="AN34" s="341"/>
      <c r="AO34" s="341"/>
      <c r="AQ34" s="153"/>
      <c r="AS34" s="166"/>
      <c r="AU34" s="166"/>
      <c r="AW34" s="166"/>
      <c r="AY34" s="341"/>
      <c r="AZ34" s="341"/>
      <c r="BB34" s="341"/>
      <c r="BC34" s="341"/>
      <c r="BE34" s="153"/>
      <c r="BG34" s="166"/>
      <c r="BI34" s="166"/>
      <c r="BK34" s="166"/>
      <c r="BM34" s="341"/>
      <c r="BN34" s="341"/>
      <c r="BP34" s="341"/>
      <c r="BQ34" s="341"/>
      <c r="BS34" s="153"/>
      <c r="BU34" s="166"/>
      <c r="BW34" s="166"/>
      <c r="BY34" s="166"/>
      <c r="CA34" s="341"/>
      <c r="CB34" s="341"/>
      <c r="CD34" s="341"/>
      <c r="CE34" s="341"/>
      <c r="CG34" s="153"/>
      <c r="CI34" s="166"/>
      <c r="CK34" s="166"/>
      <c r="CM34" s="166"/>
      <c r="CO34" s="341"/>
      <c r="CP34" s="341"/>
      <c r="CR34" s="341"/>
      <c r="CS34" s="341"/>
      <c r="CU34" s="153"/>
      <c r="CW34" s="166"/>
      <c r="CY34" s="166"/>
      <c r="DA34" s="166"/>
      <c r="DC34" s="341"/>
      <c r="DD34" s="341"/>
      <c r="DF34" s="341"/>
      <c r="DG34" s="341"/>
      <c r="DI34" s="153"/>
      <c r="DK34" s="166"/>
      <c r="DM34" s="166"/>
      <c r="DO34" s="166"/>
      <c r="DQ34" s="341"/>
      <c r="DR34" s="341"/>
      <c r="DT34" s="341"/>
      <c r="DU34" s="341"/>
      <c r="DW34" s="153"/>
      <c r="DY34" s="166"/>
      <c r="EA34" s="166"/>
      <c r="EC34" s="166"/>
      <c r="EE34" s="341"/>
      <c r="EF34" s="341"/>
      <c r="EH34" s="341"/>
      <c r="EI34" s="341"/>
      <c r="EK34" s="153"/>
      <c r="EM34" s="166"/>
      <c r="EO34" s="166"/>
      <c r="EQ34" s="166"/>
      <c r="ES34" s="341"/>
      <c r="ET34" s="341"/>
      <c r="EV34" s="341"/>
      <c r="EW34" s="341"/>
      <c r="EY34" s="153"/>
      <c r="FA34" s="166"/>
      <c r="FC34" s="166"/>
      <c r="FE34" s="166"/>
      <c r="FG34" s="341"/>
      <c r="FH34" s="341"/>
      <c r="FJ34" s="341"/>
      <c r="FK34" s="341"/>
      <c r="FM34" s="153"/>
      <c r="FO34" s="166"/>
      <c r="FQ34" s="166"/>
      <c r="FS34" s="166"/>
      <c r="FU34" s="341"/>
      <c r="FV34" s="341"/>
      <c r="FX34" s="341"/>
      <c r="FY34" s="341"/>
      <c r="GA34" s="153"/>
      <c r="GC34" s="166"/>
      <c r="GE34" s="166"/>
      <c r="GG34" s="166"/>
      <c r="GI34" s="341"/>
      <c r="GJ34" s="341"/>
      <c r="GL34" s="341"/>
      <c r="GM34" s="341"/>
      <c r="GO34" s="153"/>
      <c r="GQ34" s="166"/>
      <c r="GS34" s="166"/>
      <c r="GU34" s="166"/>
    </row>
    <row r="35" spans="1:203" ht="15.75" customHeight="1">
      <c r="A35" s="130"/>
      <c r="C35" s="150" t="s">
        <v>273</v>
      </c>
      <c r="D35" s="149" t="s">
        <v>3</v>
      </c>
      <c r="E35" s="216">
        <v>177623.01</v>
      </c>
      <c r="F35" s="342">
        <v>5.7000000000000002E-3</v>
      </c>
      <c r="G35" s="149"/>
      <c r="H35" s="216">
        <v>174132</v>
      </c>
      <c r="I35" s="342">
        <v>5.7999999999999996E-3</v>
      </c>
      <c r="J35" s="333"/>
      <c r="K35" s="216">
        <v>3491.0100000000093</v>
      </c>
      <c r="L35" s="217">
        <v>2.0048066983667567E-2</v>
      </c>
      <c r="M35" s="149"/>
      <c r="N35" s="216">
        <v>326260.47999999998</v>
      </c>
      <c r="O35" s="342">
        <v>5.4000000000000003E-3</v>
      </c>
      <c r="P35" s="223"/>
      <c r="Q35" s="223"/>
      <c r="R35" s="223"/>
      <c r="S35" s="223"/>
      <c r="T35" s="223"/>
      <c r="U35" s="223"/>
      <c r="V35" s="223"/>
      <c r="W35" s="223"/>
      <c r="X35" s="223"/>
      <c r="Y35" s="149"/>
      <c r="Z35" s="157"/>
      <c r="AA35" s="249"/>
      <c r="AB35" s="160"/>
      <c r="AC35" s="160"/>
      <c r="AD35" s="149"/>
      <c r="AE35" s="268"/>
      <c r="AF35" s="149"/>
      <c r="AG35" s="268"/>
      <c r="AH35" s="149"/>
      <c r="AI35" s="268"/>
      <c r="AJ35" s="149"/>
      <c r="AK35" s="249"/>
      <c r="AL35" s="249"/>
      <c r="AM35" s="149"/>
      <c r="AN35" s="249"/>
      <c r="AO35" s="249"/>
      <c r="AQ35" s="343"/>
      <c r="AR35" s="149"/>
      <c r="AS35" s="268"/>
      <c r="AT35" s="149"/>
      <c r="AU35" s="268"/>
      <c r="AV35" s="149"/>
      <c r="AW35" s="268"/>
      <c r="AX35" s="149"/>
      <c r="AY35" s="249"/>
      <c r="AZ35" s="249"/>
      <c r="BA35" s="149"/>
      <c r="BB35" s="249"/>
      <c r="BC35" s="249"/>
      <c r="BE35" s="343"/>
      <c r="BF35" s="149"/>
      <c r="BG35" s="268"/>
      <c r="BH35" s="149"/>
      <c r="BI35" s="268"/>
      <c r="BJ35" s="149"/>
      <c r="BK35" s="268"/>
      <c r="BL35" s="149"/>
      <c r="BM35" s="249"/>
      <c r="BN35" s="249"/>
      <c r="BO35" s="149"/>
      <c r="BP35" s="249"/>
      <c r="BQ35" s="249"/>
      <c r="BS35" s="343"/>
      <c r="BT35" s="149"/>
      <c r="BU35" s="268"/>
      <c r="BV35" s="149"/>
      <c r="BW35" s="268"/>
      <c r="BX35" s="149"/>
      <c r="BY35" s="268"/>
      <c r="BZ35" s="149"/>
      <c r="CA35" s="249"/>
      <c r="CB35" s="249"/>
      <c r="CC35" s="149"/>
      <c r="CD35" s="249"/>
      <c r="CE35" s="249"/>
      <c r="CG35" s="343"/>
      <c r="CH35" s="149"/>
      <c r="CI35" s="268"/>
      <c r="CJ35" s="149"/>
      <c r="CK35" s="268"/>
      <c r="CL35" s="149"/>
      <c r="CM35" s="268"/>
      <c r="CN35" s="149"/>
      <c r="CO35" s="249"/>
      <c r="CP35" s="249"/>
      <c r="CQ35" s="149"/>
      <c r="CR35" s="249"/>
      <c r="CS35" s="249"/>
      <c r="CU35" s="343"/>
      <c r="CV35" s="149"/>
      <c r="CW35" s="268"/>
      <c r="CX35" s="149"/>
      <c r="CY35" s="268"/>
      <c r="CZ35" s="149"/>
      <c r="DA35" s="268"/>
      <c r="DB35" s="149"/>
      <c r="DC35" s="249"/>
      <c r="DD35" s="249"/>
      <c r="DE35" s="149"/>
      <c r="DF35" s="249"/>
      <c r="DG35" s="249"/>
      <c r="DI35" s="343"/>
      <c r="DJ35" s="149"/>
      <c r="DK35" s="268"/>
      <c r="DL35" s="149"/>
      <c r="DM35" s="268"/>
      <c r="DN35" s="149"/>
      <c r="DO35" s="268"/>
      <c r="DP35" s="149"/>
      <c r="DQ35" s="249"/>
      <c r="DR35" s="249"/>
      <c r="DS35" s="149"/>
      <c r="DT35" s="249"/>
      <c r="DU35" s="249"/>
      <c r="DW35" s="343"/>
      <c r="DX35" s="149"/>
      <c r="DY35" s="268"/>
      <c r="DZ35" s="149"/>
      <c r="EA35" s="268"/>
      <c r="EB35" s="149"/>
      <c r="EC35" s="268"/>
      <c r="ED35" s="149"/>
      <c r="EE35" s="249"/>
      <c r="EF35" s="249"/>
      <c r="EG35" s="149"/>
      <c r="EH35" s="249"/>
      <c r="EI35" s="249"/>
      <c r="EK35" s="343"/>
      <c r="EL35" s="149"/>
      <c r="EM35" s="268"/>
      <c r="EN35" s="149"/>
      <c r="EO35" s="268"/>
      <c r="EP35" s="149"/>
      <c r="EQ35" s="268"/>
      <c r="ER35" s="149"/>
      <c r="ES35" s="249"/>
      <c r="ET35" s="249"/>
      <c r="EU35" s="149"/>
      <c r="EV35" s="249"/>
      <c r="EW35" s="249"/>
      <c r="EY35" s="343"/>
      <c r="EZ35" s="149"/>
      <c r="FA35" s="268"/>
      <c r="FB35" s="149"/>
      <c r="FC35" s="268"/>
      <c r="FD35" s="149"/>
      <c r="FE35" s="268"/>
      <c r="FF35" s="149"/>
      <c r="FG35" s="249"/>
      <c r="FH35" s="249"/>
      <c r="FI35" s="149"/>
      <c r="FJ35" s="249"/>
      <c r="FK35" s="249"/>
      <c r="FM35" s="343"/>
      <c r="FN35" s="149"/>
      <c r="FO35" s="268"/>
      <c r="FP35" s="149"/>
      <c r="FQ35" s="268"/>
      <c r="FR35" s="149"/>
      <c r="FS35" s="268"/>
      <c r="FT35" s="149"/>
      <c r="FU35" s="249"/>
      <c r="FV35" s="249"/>
      <c r="FW35" s="149"/>
      <c r="FX35" s="249"/>
      <c r="FY35" s="249"/>
      <c r="GA35" s="343"/>
      <c r="GB35" s="149"/>
      <c r="GC35" s="268"/>
      <c r="GD35" s="149"/>
      <c r="GE35" s="268"/>
      <c r="GF35" s="149"/>
      <c r="GG35" s="268"/>
      <c r="GH35" s="149"/>
      <c r="GI35" s="249"/>
      <c r="GJ35" s="249"/>
      <c r="GK35" s="149"/>
      <c r="GL35" s="249"/>
      <c r="GM35" s="249"/>
      <c r="GO35" s="343"/>
      <c r="GP35" s="149"/>
      <c r="GQ35" s="268"/>
      <c r="GR35" s="149"/>
      <c r="GS35" s="268"/>
      <c r="GT35" s="149"/>
      <c r="GU35" s="268"/>
    </row>
    <row r="36" spans="1:203">
      <c r="A36" s="130"/>
      <c r="E36" s="251"/>
      <c r="F36" s="251"/>
      <c r="G36" s="149"/>
      <c r="J36" s="333"/>
      <c r="M36" s="149"/>
      <c r="R36" s="251"/>
      <c r="S36" s="251"/>
      <c r="T36" s="251"/>
      <c r="U36" s="251"/>
      <c r="V36" s="251"/>
      <c r="W36" s="251"/>
      <c r="X36" s="251"/>
    </row>
    <row r="37" spans="1:203">
      <c r="E37" s="270"/>
      <c r="F37" s="132"/>
      <c r="G37" s="132"/>
      <c r="H37" s="270"/>
      <c r="J37" s="333"/>
      <c r="L37" s="177"/>
      <c r="M37" s="351"/>
      <c r="N37" s="251"/>
      <c r="O37" s="177" t="s">
        <v>188</v>
      </c>
      <c r="R37" s="176"/>
      <c r="S37" s="251"/>
      <c r="T37" s="176"/>
      <c r="U37" s="251"/>
      <c r="V37" s="176"/>
      <c r="W37" s="251"/>
      <c r="X37" s="176"/>
    </row>
    <row r="38" spans="1:203">
      <c r="R38" s="176"/>
      <c r="S38" s="176"/>
      <c r="T38" s="176"/>
      <c r="U38" s="176"/>
      <c r="V38" s="176"/>
      <c r="W38" s="176"/>
      <c r="X38" s="176"/>
    </row>
    <row r="39" spans="1:203">
      <c r="R39" s="176"/>
      <c r="S39" s="176"/>
      <c r="T39" s="176"/>
      <c r="U39" s="176"/>
      <c r="V39" s="176"/>
      <c r="W39" s="176"/>
      <c r="X39" s="176"/>
    </row>
    <row r="40" spans="1:203">
      <c r="R40" s="176"/>
      <c r="S40" s="176"/>
      <c r="T40" s="176"/>
      <c r="U40" s="176"/>
      <c r="V40" s="176"/>
      <c r="W40" s="176"/>
      <c r="X40" s="176"/>
    </row>
    <row r="41" spans="1:203">
      <c r="R41" s="176"/>
      <c r="S41" s="176"/>
      <c r="T41" s="176"/>
      <c r="U41" s="176"/>
      <c r="V41" s="176"/>
      <c r="W41" s="176"/>
      <c r="X41" s="176"/>
    </row>
    <row r="42" spans="1:203">
      <c r="R42" s="176"/>
      <c r="S42" s="176"/>
      <c r="T42" s="176"/>
      <c r="U42" s="176"/>
      <c r="V42" s="176"/>
      <c r="W42" s="176"/>
      <c r="X42" s="176"/>
    </row>
    <row r="43" spans="1:203">
      <c r="R43" s="176"/>
      <c r="S43" s="176"/>
      <c r="T43" s="176"/>
      <c r="U43" s="176"/>
      <c r="V43" s="176"/>
      <c r="W43" s="176"/>
      <c r="X43" s="176"/>
    </row>
    <row r="44" spans="1:203">
      <c r="R44" s="176"/>
      <c r="S44" s="176"/>
      <c r="T44" s="176"/>
      <c r="U44" s="176"/>
      <c r="V44" s="176"/>
      <c r="W44" s="176"/>
      <c r="X44" s="176"/>
    </row>
    <row r="45" spans="1:203">
      <c r="R45" s="176"/>
      <c r="S45" s="176"/>
      <c r="T45" s="176"/>
      <c r="U45" s="176"/>
      <c r="V45" s="176"/>
      <c r="W45" s="176"/>
      <c r="X45" s="176"/>
    </row>
    <row r="46" spans="1:203">
      <c r="R46" s="176"/>
      <c r="S46" s="176"/>
      <c r="T46" s="176"/>
      <c r="U46" s="176"/>
      <c r="V46" s="176"/>
      <c r="W46" s="176"/>
      <c r="X46" s="176"/>
    </row>
    <row r="47" spans="1:203">
      <c r="R47" s="176"/>
      <c r="S47" s="176"/>
      <c r="T47" s="176"/>
      <c r="U47" s="176"/>
      <c r="V47" s="176"/>
      <c r="W47" s="176"/>
      <c r="X47" s="176"/>
    </row>
    <row r="48" spans="1:203">
      <c r="R48" s="176"/>
      <c r="S48" s="176"/>
      <c r="T48" s="176"/>
      <c r="U48" s="176"/>
      <c r="V48" s="176"/>
      <c r="W48" s="176"/>
      <c r="X48" s="176"/>
    </row>
    <row r="49" spans="18:24">
      <c r="R49" s="176"/>
      <c r="S49" s="176"/>
      <c r="T49" s="176"/>
      <c r="U49" s="176"/>
      <c r="V49" s="176"/>
      <c r="W49" s="176"/>
      <c r="X49" s="176"/>
    </row>
    <row r="50" spans="18:24">
      <c r="R50" s="176"/>
      <c r="S50" s="176"/>
      <c r="T50" s="176"/>
      <c r="U50" s="176"/>
      <c r="V50" s="176"/>
      <c r="W50" s="176"/>
      <c r="X50" s="176"/>
    </row>
    <row r="51" spans="18:24">
      <c r="R51" s="176"/>
      <c r="S51" s="176"/>
      <c r="T51" s="176"/>
      <c r="U51" s="176"/>
      <c r="V51" s="176"/>
      <c r="W51" s="176"/>
      <c r="X51" s="176"/>
    </row>
    <row r="52" spans="18:24">
      <c r="R52" s="176"/>
      <c r="S52" s="176"/>
      <c r="T52" s="176"/>
      <c r="U52" s="176"/>
      <c r="V52" s="176"/>
      <c r="W52" s="176"/>
      <c r="X52" s="176"/>
    </row>
    <row r="53" spans="18:24">
      <c r="R53" s="176"/>
      <c r="S53" s="176"/>
      <c r="T53" s="176"/>
      <c r="U53" s="176"/>
      <c r="V53" s="176"/>
      <c r="W53" s="176"/>
      <c r="X53" s="176"/>
    </row>
    <row r="54" spans="18:24">
      <c r="R54" s="176"/>
      <c r="S54" s="176"/>
      <c r="T54" s="176"/>
      <c r="U54" s="176"/>
      <c r="V54" s="176"/>
      <c r="W54" s="176"/>
      <c r="X54" s="176"/>
    </row>
    <row r="55" spans="18:24">
      <c r="R55" s="176"/>
      <c r="S55" s="176"/>
      <c r="T55" s="176"/>
      <c r="U55" s="176"/>
      <c r="V55" s="176"/>
      <c r="W55" s="176"/>
      <c r="X55" s="176"/>
    </row>
    <row r="56" spans="18:24">
      <c r="R56" s="176"/>
      <c r="S56" s="176"/>
      <c r="T56" s="176"/>
      <c r="U56" s="176"/>
      <c r="V56" s="176"/>
      <c r="W56" s="176"/>
      <c r="X56" s="176"/>
    </row>
    <row r="57" spans="18:24">
      <c r="R57" s="176"/>
      <c r="S57" s="176"/>
      <c r="T57" s="176"/>
      <c r="U57" s="176"/>
      <c r="V57" s="176"/>
      <c r="W57" s="176"/>
      <c r="X57" s="176"/>
    </row>
    <row r="58" spans="18:24">
      <c r="R58" s="176"/>
      <c r="S58" s="176"/>
      <c r="T58" s="176"/>
      <c r="U58" s="176"/>
      <c r="V58" s="176"/>
      <c r="W58" s="176"/>
      <c r="X58" s="176"/>
    </row>
    <row r="59" spans="18:24">
      <c r="R59" s="176"/>
      <c r="S59" s="176"/>
      <c r="T59" s="176"/>
      <c r="U59" s="176"/>
      <c r="V59" s="176"/>
      <c r="W59" s="176"/>
      <c r="X59" s="176"/>
    </row>
    <row r="60" spans="18:24">
      <c r="R60" s="176"/>
      <c r="S60" s="176"/>
      <c r="T60" s="176"/>
      <c r="U60" s="176"/>
      <c r="V60" s="176"/>
      <c r="W60" s="176"/>
      <c r="X60" s="176"/>
    </row>
    <row r="61" spans="18:24">
      <c r="R61" s="176"/>
      <c r="S61" s="176"/>
      <c r="T61" s="176"/>
      <c r="U61" s="176"/>
      <c r="V61" s="176"/>
      <c r="W61" s="176"/>
      <c r="X61" s="176"/>
    </row>
    <row r="62" spans="18:24">
      <c r="R62" s="176"/>
      <c r="S62" s="176"/>
      <c r="T62" s="176"/>
      <c r="U62" s="176"/>
      <c r="V62" s="176"/>
      <c r="W62" s="176"/>
      <c r="X62" s="176"/>
    </row>
    <row r="63" spans="18:24">
      <c r="R63" s="176"/>
      <c r="S63" s="176"/>
      <c r="T63" s="176"/>
      <c r="U63" s="176"/>
      <c r="V63" s="176"/>
      <c r="W63" s="176"/>
      <c r="X63" s="176"/>
    </row>
    <row r="64" spans="18:24">
      <c r="R64" s="176"/>
      <c r="S64" s="176"/>
      <c r="T64" s="176"/>
      <c r="U64" s="176"/>
      <c r="V64" s="176"/>
      <c r="W64" s="176"/>
      <c r="X64" s="176"/>
    </row>
    <row r="65" spans="18:24">
      <c r="R65" s="176"/>
      <c r="S65" s="176"/>
      <c r="T65" s="176"/>
      <c r="U65" s="176"/>
      <c r="V65" s="176"/>
      <c r="W65" s="176"/>
      <c r="X65" s="176"/>
    </row>
    <row r="66" spans="18:24">
      <c r="R66" s="176"/>
      <c r="S66" s="176"/>
      <c r="T66" s="176"/>
      <c r="U66" s="176"/>
      <c r="V66" s="176"/>
      <c r="W66" s="176"/>
      <c r="X66" s="176"/>
    </row>
    <row r="67" spans="18:24">
      <c r="R67" s="176"/>
      <c r="S67" s="176"/>
      <c r="T67" s="176"/>
      <c r="U67" s="176"/>
      <c r="V67" s="176"/>
      <c r="W67" s="176"/>
      <c r="X67" s="176"/>
    </row>
  </sheetData>
  <mergeCells count="8">
    <mergeCell ref="K6:L6"/>
    <mergeCell ref="O7:O8"/>
    <mergeCell ref="N7:N8"/>
    <mergeCell ref="H7:H8"/>
    <mergeCell ref="E7:E8"/>
    <mergeCell ref="K7:L7"/>
    <mergeCell ref="I7:I8"/>
    <mergeCell ref="F7:F8"/>
  </mergeCells>
  <phoneticPr fontId="9" type="noConversion"/>
  <printOptions horizontalCentered="1"/>
  <pageMargins left="0.23622047244094491" right="0.23622047244094491" top="0.15748031496062992" bottom="0.15748031496062992" header="0" footer="0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33"/>
  <sheetViews>
    <sheetView showGridLines="0" tabSelected="1" topLeftCell="A3" zoomScaleNormal="100" workbookViewId="0">
      <selection activeCell="P33" sqref="P33"/>
    </sheetView>
  </sheetViews>
  <sheetFormatPr baseColWidth="10" defaultColWidth="11.44140625" defaultRowHeight="13.8"/>
  <cols>
    <col min="1" max="1" width="11.44140625" style="305"/>
    <col min="2" max="2" width="2.44140625" style="305" customWidth="1"/>
    <col min="3" max="3" width="1.88671875" style="305" customWidth="1"/>
    <col min="4" max="4" width="26.77734375" style="305" customWidth="1"/>
    <col min="5" max="5" width="1.5546875" style="305" customWidth="1"/>
    <col min="6" max="6" width="13.33203125" style="305" customWidth="1"/>
    <col min="7" max="7" width="14.109375" style="305" bestFit="1" customWidth="1"/>
    <col min="8" max="8" width="11.6640625" style="305" customWidth="1"/>
    <col min="9" max="9" width="13.88671875" style="305" customWidth="1"/>
    <col min="10" max="10" width="1.44140625" style="305" customWidth="1"/>
    <col min="11" max="11" width="12.33203125" style="305" customWidth="1"/>
    <col min="12" max="12" width="14.109375" style="305" bestFit="1" customWidth="1"/>
    <col min="13" max="13" width="10.5546875" style="305" customWidth="1"/>
    <col min="14" max="14" width="15" style="305" bestFit="1" customWidth="1"/>
    <col min="15" max="15" width="1.44140625" style="305" customWidth="1"/>
    <col min="16" max="16" width="10.6640625" style="305" customWidth="1"/>
    <col min="17" max="17" width="14.109375" style="305" customWidth="1"/>
    <col min="18" max="18" width="10.5546875" style="305" customWidth="1"/>
    <col min="19" max="19" width="15" style="305" customWidth="1"/>
    <col min="20" max="20" width="1.5546875" style="305" customWidth="1"/>
    <col min="21" max="21" width="10.44140625" style="305" customWidth="1"/>
    <col min="22" max="22" width="14.109375" style="305" customWidth="1"/>
    <col min="23" max="23" width="9.44140625" style="305" customWidth="1"/>
    <col min="24" max="24" width="15" style="305" customWidth="1"/>
    <col min="25" max="25" width="9.44140625" style="305" customWidth="1"/>
    <col min="26" max="16384" width="11.44140625" style="305"/>
  </cols>
  <sheetData>
    <row r="1" spans="1:25" s="311" customFormat="1" ht="10.199999999999999">
      <c r="F1" s="369"/>
      <c r="G1" s="370"/>
      <c r="H1" s="370"/>
      <c r="I1" s="370"/>
      <c r="K1" s="369"/>
      <c r="L1" s="370"/>
      <c r="M1" s="370"/>
      <c r="N1" s="370"/>
      <c r="P1" s="369"/>
      <c r="Q1" s="370"/>
      <c r="R1" s="370"/>
      <c r="S1" s="370"/>
      <c r="T1" s="370"/>
      <c r="U1" s="371"/>
      <c r="V1" s="370"/>
      <c r="W1" s="370"/>
      <c r="X1" s="370"/>
      <c r="Y1" s="370"/>
    </row>
    <row r="2" spans="1:25" s="311" customFormat="1" ht="10.199999999999999">
      <c r="F2" s="370"/>
      <c r="G2" s="370"/>
      <c r="H2" s="370"/>
      <c r="I2" s="370"/>
      <c r="K2" s="370"/>
      <c r="L2" s="370"/>
      <c r="M2" s="370"/>
      <c r="N2" s="370"/>
      <c r="P2" s="370"/>
      <c r="Q2" s="370"/>
      <c r="R2" s="370"/>
      <c r="S2" s="370"/>
      <c r="T2" s="370"/>
      <c r="U2" s="370"/>
      <c r="V2" s="370"/>
      <c r="W2" s="370"/>
      <c r="X2" s="370"/>
      <c r="Y2" s="370"/>
    </row>
    <row r="3" spans="1:25" s="311" customFormat="1" ht="10.199999999999999">
      <c r="F3" s="370"/>
      <c r="G3" s="370"/>
      <c r="H3" s="370"/>
      <c r="I3" s="370"/>
      <c r="K3" s="370"/>
      <c r="L3" s="370"/>
      <c r="M3" s="370"/>
      <c r="N3" s="370"/>
      <c r="P3" s="370"/>
      <c r="Q3" s="370"/>
      <c r="R3" s="370"/>
      <c r="S3" s="370"/>
      <c r="T3" s="370"/>
      <c r="U3" s="370"/>
      <c r="V3" s="370"/>
      <c r="W3" s="370"/>
      <c r="X3" s="370"/>
      <c r="Y3" s="370"/>
    </row>
    <row r="4" spans="1:25" s="276" customFormat="1" ht="80.25" customHeight="1">
      <c r="D4" s="275"/>
      <c r="I4" s="278"/>
      <c r="N4" s="278"/>
      <c r="S4" s="278"/>
      <c r="T4" s="278"/>
      <c r="X4" s="278"/>
      <c r="Y4" s="278"/>
    </row>
    <row r="5" spans="1:25" s="306" customFormat="1" ht="19.350000000000001" customHeight="1"/>
    <row r="6" spans="1:25" s="223" customFormat="1" ht="25.8">
      <c r="D6" s="187" t="s">
        <v>287</v>
      </c>
      <c r="E6" s="225"/>
      <c r="F6" s="226"/>
      <c r="G6" s="253"/>
      <c r="H6" s="227"/>
      <c r="I6" s="227"/>
      <c r="J6" s="227"/>
      <c r="K6" s="226"/>
      <c r="L6" s="253"/>
      <c r="M6" s="227"/>
      <c r="N6" s="227"/>
      <c r="O6" s="227"/>
      <c r="P6" s="226"/>
      <c r="Q6" s="253"/>
      <c r="R6" s="227"/>
      <c r="S6" s="227"/>
      <c r="T6" s="227"/>
      <c r="U6" s="226"/>
      <c r="V6" s="253"/>
      <c r="W6" s="227"/>
      <c r="X6" s="227"/>
      <c r="Y6" s="227"/>
    </row>
    <row r="7" spans="1:25" s="223" customFormat="1" ht="16.5" customHeight="1">
      <c r="D7" s="191" t="s">
        <v>80</v>
      </c>
      <c r="E7" s="225"/>
      <c r="F7" s="226"/>
      <c r="G7" s="226"/>
      <c r="H7" s="226"/>
      <c r="I7" s="226"/>
      <c r="J7" s="226"/>
      <c r="K7" s="226" t="s">
        <v>3</v>
      </c>
      <c r="L7" s="334"/>
      <c r="M7" s="334"/>
      <c r="N7" s="226"/>
      <c r="O7" s="226"/>
      <c r="P7" s="226" t="s">
        <v>3</v>
      </c>
      <c r="Q7" s="334"/>
      <c r="R7" s="334"/>
      <c r="S7" s="226"/>
      <c r="T7" s="226"/>
      <c r="U7" s="226" t="s">
        <v>3</v>
      </c>
      <c r="V7" s="226"/>
      <c r="W7" s="226"/>
      <c r="X7" s="226"/>
      <c r="Y7" s="226"/>
    </row>
    <row r="8" spans="1:25" s="306" customFormat="1">
      <c r="C8" s="372"/>
      <c r="D8" s="373"/>
      <c r="E8" s="307"/>
      <c r="F8" s="307"/>
      <c r="G8" s="307"/>
      <c r="H8" s="307"/>
      <c r="I8" s="307"/>
      <c r="J8" s="374"/>
      <c r="K8" s="307"/>
      <c r="L8" s="307"/>
      <c r="M8" s="307"/>
      <c r="N8" s="307"/>
      <c r="O8" s="374"/>
      <c r="P8" s="307"/>
      <c r="Q8" s="307"/>
      <c r="R8" s="307"/>
      <c r="S8" s="307"/>
      <c r="T8" s="226"/>
      <c r="U8" s="307"/>
      <c r="V8" s="307"/>
      <c r="W8" s="307"/>
      <c r="X8" s="307"/>
      <c r="Y8" s="226"/>
    </row>
    <row r="9" spans="1:25" s="306" customFormat="1" ht="15" customHeight="1">
      <c r="D9" s="307"/>
      <c r="F9" s="432">
        <v>45838</v>
      </c>
      <c r="G9" s="433"/>
      <c r="H9" s="433"/>
      <c r="I9" s="433"/>
      <c r="J9" s="374"/>
      <c r="K9" s="432">
        <v>45747</v>
      </c>
      <c r="L9" s="433"/>
      <c r="M9" s="433"/>
      <c r="N9" s="433"/>
      <c r="O9" s="374"/>
      <c r="P9" s="432">
        <v>45473</v>
      </c>
      <c r="Q9" s="433"/>
      <c r="R9" s="433"/>
      <c r="S9" s="433"/>
      <c r="T9" s="226"/>
      <c r="U9" s="432">
        <v>45657</v>
      </c>
      <c r="V9" s="433"/>
      <c r="W9" s="433"/>
      <c r="X9" s="433"/>
      <c r="Y9" s="226"/>
    </row>
    <row r="10" spans="1:25" s="306" customFormat="1" ht="27.6">
      <c r="D10" s="307"/>
      <c r="F10" s="375" t="s">
        <v>76</v>
      </c>
      <c r="G10" s="376" t="s">
        <v>77</v>
      </c>
      <c r="H10" s="375" t="s">
        <v>78</v>
      </c>
      <c r="I10" s="376" t="s">
        <v>79</v>
      </c>
      <c r="J10" s="374" t="s">
        <v>3</v>
      </c>
      <c r="K10" s="375" t="s">
        <v>76</v>
      </c>
      <c r="L10" s="376" t="s">
        <v>77</v>
      </c>
      <c r="M10" s="375" t="s">
        <v>78</v>
      </c>
      <c r="N10" s="376" t="s">
        <v>79</v>
      </c>
      <c r="O10" s="374" t="s">
        <v>3</v>
      </c>
      <c r="P10" s="375" t="s">
        <v>76</v>
      </c>
      <c r="Q10" s="376" t="s">
        <v>77</v>
      </c>
      <c r="R10" s="375" t="s">
        <v>78</v>
      </c>
      <c r="S10" s="376" t="s">
        <v>79</v>
      </c>
      <c r="T10" s="226"/>
      <c r="U10" s="375" t="s">
        <v>76</v>
      </c>
      <c r="V10" s="376" t="s">
        <v>77</v>
      </c>
      <c r="W10" s="375" t="s">
        <v>78</v>
      </c>
      <c r="X10" s="376" t="s">
        <v>79</v>
      </c>
      <c r="Y10" s="226"/>
    </row>
    <row r="11" spans="1:25" ht="6.75" customHeight="1">
      <c r="D11" s="308"/>
      <c r="E11" s="306"/>
      <c r="F11" s="308"/>
      <c r="G11" s="308"/>
      <c r="H11" s="308"/>
      <c r="I11" s="308"/>
      <c r="J11" s="374"/>
      <c r="K11" s="308"/>
      <c r="L11" s="308"/>
      <c r="M11" s="308"/>
      <c r="N11" s="308"/>
      <c r="O11" s="374"/>
      <c r="P11" s="308"/>
      <c r="Q11" s="308"/>
      <c r="R11" s="308"/>
      <c r="S11" s="308"/>
      <c r="T11" s="226"/>
      <c r="U11" s="308"/>
      <c r="V11" s="308"/>
      <c r="W11" s="308"/>
      <c r="X11" s="308"/>
      <c r="Y11" s="226"/>
    </row>
    <row r="12" spans="1:25" s="313" customFormat="1" ht="14.25" customHeight="1">
      <c r="A12" s="377"/>
      <c r="D12" s="309" t="s">
        <v>81</v>
      </c>
      <c r="F12" s="378">
        <v>5717281.7960000001</v>
      </c>
      <c r="G12" s="379">
        <v>9.0385451822813545E-2</v>
      </c>
      <c r="H12" s="378">
        <v>57711.632100000003</v>
      </c>
      <c r="I12" s="379">
        <v>2.0355794019077559E-2</v>
      </c>
      <c r="J12" s="380" t="s">
        <v>3</v>
      </c>
      <c r="K12" s="381">
        <v>5726004.1294999998</v>
      </c>
      <c r="L12" s="382">
        <v>9.145263012559518E-2</v>
      </c>
      <c r="M12" s="381">
        <v>30694.6361</v>
      </c>
      <c r="N12" s="382">
        <v>2.1740082463402127E-2</v>
      </c>
      <c r="O12" s="380" t="s">
        <v>3</v>
      </c>
      <c r="P12" s="381">
        <v>5075232.9700000007</v>
      </c>
      <c r="Q12" s="382">
        <v>8.4027172123512447E-2</v>
      </c>
      <c r="R12" s="381">
        <v>79194.236000000004</v>
      </c>
      <c r="S12" s="382">
        <v>3.1379591689890504E-2</v>
      </c>
      <c r="T12" s="226"/>
      <c r="U12" s="381">
        <v>5383288.2469999995</v>
      </c>
      <c r="V12" s="382">
        <v>8.8383097121803575E-2</v>
      </c>
      <c r="W12" s="381">
        <v>164772.45231999998</v>
      </c>
      <c r="X12" s="382">
        <v>3.0608142228279237E-2</v>
      </c>
      <c r="Y12" s="226"/>
    </row>
    <row r="13" spans="1:25" s="313" customFormat="1" ht="14.25" customHeight="1">
      <c r="A13" s="377"/>
      <c r="D13" s="309" t="s">
        <v>210</v>
      </c>
      <c r="F13" s="378">
        <v>39141768.936666667</v>
      </c>
      <c r="G13" s="379">
        <v>0.6187986873342467</v>
      </c>
      <c r="H13" s="378">
        <v>679024.67090000003</v>
      </c>
      <c r="I13" s="379">
        <v>3.4983188842894551E-2</v>
      </c>
      <c r="J13" s="380"/>
      <c r="K13" s="381">
        <v>38579310.765000001</v>
      </c>
      <c r="L13" s="382">
        <v>0.61616781233443185</v>
      </c>
      <c r="M13" s="381">
        <v>348382.16989999998</v>
      </c>
      <c r="N13" s="382">
        <v>3.6622822351617623E-2</v>
      </c>
      <c r="O13" s="380"/>
      <c r="P13" s="381">
        <v>37225187.740000002</v>
      </c>
      <c r="Q13" s="382">
        <v>0.61631205425414093</v>
      </c>
      <c r="R13" s="381">
        <v>781478.33100000001</v>
      </c>
      <c r="S13" s="382">
        <v>4.2217230627378234E-2</v>
      </c>
      <c r="T13" s="226"/>
      <c r="U13" s="381">
        <v>37446308.482000001</v>
      </c>
      <c r="V13" s="382">
        <v>0.61479537553316221</v>
      </c>
      <c r="W13" s="381">
        <v>1540191.21068</v>
      </c>
      <c r="X13" s="382">
        <v>4.1130655413479593E-2</v>
      </c>
      <c r="Y13" s="226"/>
    </row>
    <row r="14" spans="1:25" s="313" customFormat="1" ht="14.25" customHeight="1">
      <c r="A14" s="377"/>
      <c r="D14" s="309" t="s">
        <v>82</v>
      </c>
      <c r="F14" s="378">
        <v>13026793</v>
      </c>
      <c r="G14" s="379">
        <v>0.20594272123004947</v>
      </c>
      <c r="H14" s="378">
        <v>205624.79100000003</v>
      </c>
      <c r="I14" s="379">
        <v>3.1831144296772224E-2</v>
      </c>
      <c r="J14" s="380"/>
      <c r="K14" s="381">
        <v>13049742</v>
      </c>
      <c r="L14" s="382">
        <v>0.20842339638072466</v>
      </c>
      <c r="M14" s="381">
        <v>107548.37100000001</v>
      </c>
      <c r="N14" s="382">
        <v>3.3423526189253407E-2</v>
      </c>
      <c r="O14" s="380"/>
      <c r="P14" s="381">
        <v>12641137</v>
      </c>
      <c r="Q14" s="382">
        <v>0.20929068691321603</v>
      </c>
      <c r="R14" s="381">
        <v>252559.06400000001</v>
      </c>
      <c r="S14" s="382">
        <v>4.0177833871246738E-2</v>
      </c>
      <c r="T14" s="226"/>
      <c r="U14" s="381">
        <v>12740120.800000001</v>
      </c>
      <c r="V14" s="382">
        <v>0.20916794389329121</v>
      </c>
      <c r="W14" s="381">
        <v>495138.79800000001</v>
      </c>
      <c r="X14" s="382">
        <v>3.8864529290805465E-2</v>
      </c>
      <c r="Y14" s="226"/>
    </row>
    <row r="15" spans="1:25" s="313" customFormat="1" ht="14.25" customHeight="1">
      <c r="A15" s="377"/>
      <c r="D15" s="309" t="s">
        <v>83</v>
      </c>
      <c r="F15" s="378">
        <v>5368603.5340000018</v>
      </c>
      <c r="G15" s="379">
        <v>8.4873139612890211E-2</v>
      </c>
      <c r="H15" s="378">
        <v>5521.9629999999306</v>
      </c>
      <c r="I15" s="379">
        <v>2.0741800317524879E-3</v>
      </c>
      <c r="J15" s="380"/>
      <c r="K15" s="381">
        <v>5256637.5055000037</v>
      </c>
      <c r="L15" s="382">
        <v>8.3956161159248283E-2</v>
      </c>
      <c r="M15" s="381">
        <v>3137.7660000000324</v>
      </c>
      <c r="N15" s="382">
        <v>2.4208221168035525E-3</v>
      </c>
      <c r="O15" s="380"/>
      <c r="P15" s="381">
        <v>5458344.3900000006</v>
      </c>
      <c r="Q15" s="382">
        <v>9.0370086709130618E-2</v>
      </c>
      <c r="R15" s="381">
        <v>6497.8129999998491</v>
      </c>
      <c r="S15" s="382">
        <v>2.393954943993784E-3</v>
      </c>
      <c r="T15" s="226"/>
      <c r="U15" s="381">
        <v>5338854.6110000014</v>
      </c>
      <c r="V15" s="382">
        <v>8.7653583451743039E-2</v>
      </c>
      <c r="W15" s="381">
        <v>12466.701999999757</v>
      </c>
      <c r="X15" s="382">
        <v>2.3350892482282195E-3</v>
      </c>
      <c r="Y15" s="226"/>
    </row>
    <row r="16" spans="1:25" ht="6" customHeight="1">
      <c r="A16" s="377"/>
      <c r="D16" s="343"/>
      <c r="E16" s="306"/>
      <c r="F16" s="383"/>
      <c r="G16" s="384"/>
      <c r="H16" s="383"/>
      <c r="I16" s="384"/>
      <c r="J16" s="374"/>
      <c r="K16" s="383"/>
      <c r="L16" s="384"/>
      <c r="M16" s="383"/>
      <c r="N16" s="384"/>
      <c r="O16" s="374"/>
      <c r="P16" s="383"/>
      <c r="Q16" s="384"/>
      <c r="R16" s="383"/>
      <c r="S16" s="384"/>
      <c r="T16" s="226"/>
      <c r="U16" s="383"/>
      <c r="V16" s="384"/>
      <c r="W16" s="383"/>
      <c r="X16" s="384"/>
      <c r="Y16" s="226"/>
    </row>
    <row r="17" spans="1:25" ht="15.75" customHeight="1">
      <c r="A17" s="377"/>
      <c r="C17" s="385"/>
      <c r="D17" s="150" t="s">
        <v>127</v>
      </c>
      <c r="E17" s="306"/>
      <c r="F17" s="386">
        <v>63254447.266666673</v>
      </c>
      <c r="G17" s="387">
        <v>0.99999999999999989</v>
      </c>
      <c r="H17" s="386">
        <v>947883.05700000003</v>
      </c>
      <c r="I17" s="387">
        <v>3.0218853622136506E-2</v>
      </c>
      <c r="J17" s="374" t="s">
        <v>3</v>
      </c>
      <c r="K17" s="386">
        <v>62611694.400000006</v>
      </c>
      <c r="L17" s="387">
        <v>1</v>
      </c>
      <c r="M17" s="386">
        <v>489762.94300000003</v>
      </c>
      <c r="N17" s="387">
        <v>3.1723479829494743E-2</v>
      </c>
      <c r="O17" s="374" t="s">
        <v>3</v>
      </c>
      <c r="P17" s="386">
        <v>60399902.100000001</v>
      </c>
      <c r="Q17" s="387">
        <v>1</v>
      </c>
      <c r="R17" s="386">
        <v>1119729.4439999999</v>
      </c>
      <c r="S17" s="387">
        <v>3.7280914850437066E-2</v>
      </c>
      <c r="T17" s="226"/>
      <c r="U17" s="386">
        <v>60908572.140000001</v>
      </c>
      <c r="V17" s="387">
        <v>1</v>
      </c>
      <c r="W17" s="386">
        <v>2212569.1629999997</v>
      </c>
      <c r="X17" s="387">
        <v>3.6326071770560464E-2</v>
      </c>
      <c r="Y17" s="226"/>
    </row>
    <row r="18" spans="1:25" ht="6" customHeight="1">
      <c r="A18" s="377"/>
      <c r="D18" s="343"/>
      <c r="E18" s="306"/>
      <c r="F18" s="308"/>
      <c r="G18" s="308"/>
      <c r="H18" s="308"/>
      <c r="I18" s="308"/>
      <c r="J18" s="374"/>
      <c r="K18" s="308"/>
      <c r="L18" s="308"/>
      <c r="M18" s="308"/>
      <c r="N18" s="308"/>
      <c r="O18" s="374"/>
      <c r="P18" s="308"/>
      <c r="Q18" s="308"/>
      <c r="R18" s="308"/>
      <c r="S18" s="308"/>
      <c r="T18" s="226"/>
      <c r="U18" s="308"/>
      <c r="V18" s="308"/>
      <c r="W18" s="308"/>
      <c r="X18" s="308"/>
      <c r="Y18" s="226"/>
    </row>
    <row r="19" spans="1:25" s="313" customFormat="1" ht="14.25" customHeight="1">
      <c r="A19" s="377"/>
      <c r="D19" s="309" t="s">
        <v>135</v>
      </c>
      <c r="F19" s="388">
        <v>47470784</v>
      </c>
      <c r="G19" s="389">
        <v>0.7504734615713855</v>
      </c>
      <c r="H19" s="388">
        <v>222157.04499999998</v>
      </c>
      <c r="I19" s="389">
        <v>9.4373046580998286E-3</v>
      </c>
      <c r="J19" s="380" t="s">
        <v>3</v>
      </c>
      <c r="K19" s="381">
        <v>47061501</v>
      </c>
      <c r="L19" s="382">
        <v>0.7516407509968297</v>
      </c>
      <c r="M19" s="381">
        <v>116935.51599999999</v>
      </c>
      <c r="N19" s="382">
        <v>1.00769943898635E-2</v>
      </c>
      <c r="O19" s="380" t="s">
        <v>3</v>
      </c>
      <c r="P19" s="381">
        <v>43879753.666666664</v>
      </c>
      <c r="Q19" s="382">
        <v>0.7264871653933801</v>
      </c>
      <c r="R19" s="381">
        <v>246879.67199999999</v>
      </c>
      <c r="S19" s="382">
        <v>1.1314382282089188E-2</v>
      </c>
      <c r="T19" s="226"/>
      <c r="U19" s="381">
        <v>44804306.600000001</v>
      </c>
      <c r="V19" s="382">
        <v>0.73559935860942682</v>
      </c>
      <c r="W19" s="381">
        <v>515569.87099999998</v>
      </c>
      <c r="X19" s="390">
        <v>1.1507149872954399E-2</v>
      </c>
      <c r="Y19" s="334"/>
    </row>
    <row r="20" spans="1:25" s="392" customFormat="1" ht="14.25" customHeight="1">
      <c r="A20" s="391"/>
      <c r="D20" s="219" t="s">
        <v>136</v>
      </c>
      <c r="F20" s="393">
        <v>38979623</v>
      </c>
      <c r="G20" s="394">
        <v>0.61623529545156852</v>
      </c>
      <c r="H20" s="393">
        <v>127758.049</v>
      </c>
      <c r="I20" s="394">
        <v>6.6094439836875008E-3</v>
      </c>
      <c r="J20" s="395" t="s">
        <v>3</v>
      </c>
      <c r="K20" s="396">
        <v>38432521.5</v>
      </c>
      <c r="L20" s="397">
        <v>0.61382337386480301</v>
      </c>
      <c r="M20" s="396">
        <v>67232.462999999989</v>
      </c>
      <c r="N20" s="397">
        <v>7.0946421986216356E-3</v>
      </c>
      <c r="O20" s="395" t="s">
        <v>3</v>
      </c>
      <c r="P20" s="396">
        <v>35774187.333333336</v>
      </c>
      <c r="Q20" s="397">
        <v>0.59228882977499619</v>
      </c>
      <c r="R20" s="396">
        <v>144614.041</v>
      </c>
      <c r="S20" s="397">
        <v>8.1292481804258708E-3</v>
      </c>
      <c r="T20" s="226"/>
      <c r="U20" s="396">
        <v>36442778.200000003</v>
      </c>
      <c r="V20" s="397">
        <v>0.5983193649037658</v>
      </c>
      <c r="W20" s="396">
        <v>300000.75699999998</v>
      </c>
      <c r="X20" s="397">
        <v>8.2321044612345164E-3</v>
      </c>
      <c r="Y20" s="226"/>
    </row>
    <row r="21" spans="1:25" s="392" customFormat="1" ht="14.25" customHeight="1">
      <c r="A21" s="391"/>
      <c r="D21" s="219" t="s">
        <v>137</v>
      </c>
      <c r="F21" s="393">
        <v>8491161</v>
      </c>
      <c r="G21" s="394">
        <v>0.13423816611981693</v>
      </c>
      <c r="H21" s="393">
        <v>94398.995999999999</v>
      </c>
      <c r="I21" s="394">
        <v>2.2418914944975596E-2</v>
      </c>
      <c r="J21" s="395" t="s">
        <v>3</v>
      </c>
      <c r="K21" s="396">
        <v>8628979.5</v>
      </c>
      <c r="L21" s="397">
        <v>0.13781737713202663</v>
      </c>
      <c r="M21" s="396">
        <v>49703.053</v>
      </c>
      <c r="N21" s="397">
        <v>2.3360061606615502E-2</v>
      </c>
      <c r="O21" s="395" t="s">
        <v>3</v>
      </c>
      <c r="P21" s="396">
        <v>8105566.333333333</v>
      </c>
      <c r="Q21" s="397">
        <v>0.13419833561838393</v>
      </c>
      <c r="R21" s="396">
        <v>102265.63099999999</v>
      </c>
      <c r="S21" s="397">
        <v>2.5372077864210574E-2</v>
      </c>
      <c r="T21" s="226"/>
      <c r="U21" s="396">
        <v>8361528.4000000004</v>
      </c>
      <c r="V21" s="397">
        <v>0.13727999370566102</v>
      </c>
      <c r="W21" s="396">
        <v>215569.114</v>
      </c>
      <c r="X21" s="397">
        <v>2.5781065815670731E-2</v>
      </c>
      <c r="Y21" s="226"/>
    </row>
    <row r="22" spans="1:25" s="313" customFormat="1" ht="14.25" customHeight="1">
      <c r="A22" s="377"/>
      <c r="D22" s="309" t="s">
        <v>198</v>
      </c>
      <c r="F22" s="388">
        <v>6834531.5483333329</v>
      </c>
      <c r="G22" s="398">
        <v>0.10804823761277162</v>
      </c>
      <c r="H22" s="399">
        <v>138990.103</v>
      </c>
      <c r="I22" s="398">
        <v>4.1009966430397247E-2</v>
      </c>
      <c r="J22" s="380" t="s">
        <v>3</v>
      </c>
      <c r="K22" s="381">
        <v>6899073.5</v>
      </c>
      <c r="L22" s="400">
        <v>0.11018825741920825</v>
      </c>
      <c r="M22" s="401">
        <v>74255.888999999996</v>
      </c>
      <c r="N22" s="400">
        <v>4.3650626880068259E-2</v>
      </c>
      <c r="O22" s="380" t="s">
        <v>3</v>
      </c>
      <c r="P22" s="381">
        <v>8091229.666666667</v>
      </c>
      <c r="Q22" s="400">
        <v>0.13396097320274741</v>
      </c>
      <c r="R22" s="401">
        <v>189856.43900000001</v>
      </c>
      <c r="S22" s="400">
        <v>4.7186797090607711E-2</v>
      </c>
      <c r="T22" s="226"/>
      <c r="U22" s="381">
        <v>7683023.4000000004</v>
      </c>
      <c r="V22" s="400">
        <v>0.12614026449906532</v>
      </c>
      <c r="W22" s="401">
        <v>353905.12900000002</v>
      </c>
      <c r="X22" s="400">
        <v>4.6063263194018128E-2</v>
      </c>
      <c r="Y22" s="334"/>
    </row>
    <row r="23" spans="1:25" s="313" customFormat="1" ht="14.25" customHeight="1">
      <c r="A23" s="377"/>
      <c r="D23" s="309" t="s">
        <v>84</v>
      </c>
      <c r="F23" s="388">
        <v>4490622.3850000016</v>
      </c>
      <c r="G23" s="398">
        <v>7.0992990675715448E-2</v>
      </c>
      <c r="H23" s="399">
        <v>46082.228999999999</v>
      </c>
      <c r="I23" s="398">
        <v>2.0693846839858188E-2</v>
      </c>
      <c r="J23" s="380" t="s">
        <v>3</v>
      </c>
      <c r="K23" s="381">
        <v>4243307.9000000022</v>
      </c>
      <c r="L23" s="400">
        <v>6.7771810692285009E-2</v>
      </c>
      <c r="M23" s="401">
        <v>24463.955000000002</v>
      </c>
      <c r="N23" s="400">
        <v>2.3381505879201243E-2</v>
      </c>
      <c r="O23" s="380" t="s">
        <v>3</v>
      </c>
      <c r="P23" s="381">
        <v>4321852.7666666657</v>
      </c>
      <c r="Q23" s="400">
        <v>7.155396973179308E-2</v>
      </c>
      <c r="R23" s="401">
        <v>69015.853000000003</v>
      </c>
      <c r="S23" s="400">
        <v>3.2113570142297612E-2</v>
      </c>
      <c r="T23" s="226"/>
      <c r="U23" s="381">
        <v>4239059.1400000006</v>
      </c>
      <c r="V23" s="400">
        <v>6.959708610893732E-2</v>
      </c>
      <c r="W23" s="401">
        <v>127792.49</v>
      </c>
      <c r="X23" s="400">
        <v>3.0146427728300104E-2</v>
      </c>
      <c r="Y23" s="226"/>
    </row>
    <row r="24" spans="1:25" s="313" customFormat="1" ht="14.25" customHeight="1">
      <c r="A24" s="377"/>
      <c r="B24" s="152"/>
      <c r="D24" s="309" t="s">
        <v>40</v>
      </c>
      <c r="E24" s="314"/>
      <c r="F24" s="388">
        <v>4458509.333333333</v>
      </c>
      <c r="G24" s="389">
        <v>7.0485310140127377E-2</v>
      </c>
      <c r="H24" s="315">
        <v>0</v>
      </c>
      <c r="I24" s="389">
        <v>0</v>
      </c>
      <c r="J24" s="380" t="s">
        <v>3</v>
      </c>
      <c r="K24" s="381">
        <v>4407812</v>
      </c>
      <c r="L24" s="382">
        <v>7.0399180891677002E-2</v>
      </c>
      <c r="M24" s="402">
        <v>0</v>
      </c>
      <c r="N24" s="382">
        <v>0</v>
      </c>
      <c r="O24" s="380" t="s">
        <v>3</v>
      </c>
      <c r="P24" s="381">
        <v>4107066</v>
      </c>
      <c r="Q24" s="382">
        <v>6.7997891672079383E-2</v>
      </c>
      <c r="R24" s="402">
        <v>0</v>
      </c>
      <c r="S24" s="382">
        <v>0</v>
      </c>
      <c r="T24" s="226"/>
      <c r="U24" s="381">
        <v>4182183</v>
      </c>
      <c r="V24" s="382">
        <v>6.8663290782570621E-2</v>
      </c>
      <c r="W24" s="402">
        <v>0</v>
      </c>
      <c r="X24" s="382">
        <v>0</v>
      </c>
      <c r="Y24" s="226"/>
    </row>
    <row r="25" spans="1:25" ht="6" customHeight="1">
      <c r="A25" s="377"/>
      <c r="D25" s="343"/>
      <c r="E25" s="306"/>
      <c r="F25" s="308"/>
      <c r="G25" s="308"/>
      <c r="H25" s="308"/>
      <c r="I25" s="308"/>
      <c r="J25" s="374" t="s">
        <v>3</v>
      </c>
      <c r="K25" s="308"/>
      <c r="L25" s="308"/>
      <c r="M25" s="308"/>
      <c r="N25" s="308"/>
      <c r="O25" s="374" t="s">
        <v>3</v>
      </c>
      <c r="P25" s="308"/>
      <c r="Q25" s="308"/>
      <c r="R25" s="308"/>
      <c r="S25" s="308"/>
      <c r="T25" s="226"/>
      <c r="U25" s="308"/>
      <c r="V25" s="308"/>
      <c r="W25" s="308"/>
      <c r="X25" s="308"/>
      <c r="Y25" s="226"/>
    </row>
    <row r="26" spans="1:25" ht="15.75" customHeight="1">
      <c r="A26" s="377"/>
      <c r="C26" s="385"/>
      <c r="D26" s="150" t="s">
        <v>128</v>
      </c>
      <c r="E26" s="306"/>
      <c r="F26" s="386">
        <v>63254447.266666673</v>
      </c>
      <c r="G26" s="387">
        <v>0.99999999999999989</v>
      </c>
      <c r="H26" s="386">
        <v>407229.37599999993</v>
      </c>
      <c r="I26" s="387">
        <v>1.2982619335897661E-2</v>
      </c>
      <c r="J26" s="374" t="s">
        <v>3</v>
      </c>
      <c r="K26" s="386">
        <v>62611694.400000006</v>
      </c>
      <c r="L26" s="387">
        <v>0.99999999999999989</v>
      </c>
      <c r="M26" s="386">
        <v>215655.36299999998</v>
      </c>
      <c r="N26" s="387">
        <v>1.3968673326623786E-2</v>
      </c>
      <c r="O26" s="374" t="s">
        <v>3</v>
      </c>
      <c r="P26" s="386">
        <v>60399902.100000001</v>
      </c>
      <c r="Q26" s="387">
        <v>1</v>
      </c>
      <c r="R26" s="386">
        <v>505751.95999999996</v>
      </c>
      <c r="S26" s="387">
        <v>1.6838796065633918E-2</v>
      </c>
      <c r="T26" s="226"/>
      <c r="U26" s="386">
        <v>60908572.140000001</v>
      </c>
      <c r="V26" s="387">
        <v>1.0000000000000002</v>
      </c>
      <c r="W26" s="386">
        <v>997267.48699999996</v>
      </c>
      <c r="X26" s="387">
        <v>1.6373187746180514E-2</v>
      </c>
      <c r="Y26" s="226"/>
    </row>
    <row r="27" spans="1:25" ht="6" customHeight="1">
      <c r="D27" s="343"/>
      <c r="E27" s="306"/>
      <c r="F27" s="383"/>
      <c r="G27" s="384"/>
      <c r="H27" s="383"/>
      <c r="I27" s="384"/>
      <c r="J27" s="374" t="s">
        <v>3</v>
      </c>
      <c r="K27" s="383"/>
      <c r="L27" s="384"/>
      <c r="M27" s="383"/>
      <c r="N27" s="384"/>
      <c r="O27" s="374" t="s">
        <v>3</v>
      </c>
      <c r="P27" s="383"/>
      <c r="Q27" s="384"/>
      <c r="R27" s="383"/>
      <c r="S27" s="384"/>
      <c r="T27" s="226"/>
      <c r="U27" s="383"/>
      <c r="V27" s="384"/>
      <c r="W27" s="383"/>
      <c r="X27" s="384"/>
      <c r="Y27" s="226"/>
    </row>
    <row r="28" spans="1:25" ht="15.75" customHeight="1">
      <c r="D28" s="150" t="s">
        <v>141</v>
      </c>
      <c r="E28" s="306"/>
      <c r="F28" s="386"/>
      <c r="G28" s="387"/>
      <c r="H28" s="386"/>
      <c r="I28" s="403">
        <v>2.5545884184794723</v>
      </c>
      <c r="J28" s="374" t="s">
        <v>3</v>
      </c>
      <c r="K28" s="386"/>
      <c r="L28" s="387"/>
      <c r="M28" s="386"/>
      <c r="N28" s="403">
        <v>2.6545827961754123</v>
      </c>
      <c r="O28" s="374" t="s">
        <v>3</v>
      </c>
      <c r="P28" s="386"/>
      <c r="Q28" s="387"/>
      <c r="R28" s="386"/>
      <c r="S28" s="403">
        <v>3.0902848345289042</v>
      </c>
      <c r="T28" s="226"/>
      <c r="U28" s="386"/>
      <c r="V28" s="387"/>
      <c r="W28" s="386"/>
      <c r="X28" s="403">
        <v>2.9623505540525197</v>
      </c>
      <c r="Y28" s="226"/>
    </row>
    <row r="29" spans="1:25" ht="15.75" customHeight="1">
      <c r="D29" s="150" t="s">
        <v>133</v>
      </c>
      <c r="E29" s="306"/>
      <c r="F29" s="386"/>
      <c r="G29" s="387"/>
      <c r="H29" s="386">
        <v>540653.6810000001</v>
      </c>
      <c r="I29" s="403">
        <v>1.7236234286238845</v>
      </c>
      <c r="J29" s="374"/>
      <c r="K29" s="386"/>
      <c r="L29" s="387"/>
      <c r="M29" s="386">
        <v>274107.58000000007</v>
      </c>
      <c r="N29" s="403">
        <v>1.7754806502870959</v>
      </c>
      <c r="O29" s="374"/>
      <c r="P29" s="386"/>
      <c r="Q29" s="387"/>
      <c r="R29" s="386">
        <v>613977.48399999994</v>
      </c>
      <c r="S29" s="403">
        <v>2.0442118784803149</v>
      </c>
      <c r="T29" s="226"/>
      <c r="U29" s="386"/>
      <c r="V29" s="387"/>
      <c r="W29" s="386">
        <v>1215301.6759999997</v>
      </c>
      <c r="X29" s="403">
        <v>1.9952884024379951</v>
      </c>
      <c r="Y29" s="226"/>
    </row>
    <row r="30" spans="1:25">
      <c r="E30" s="306"/>
      <c r="J30" s="374"/>
      <c r="O30" s="374"/>
      <c r="T30" s="226"/>
      <c r="Y30" s="226"/>
    </row>
    <row r="31" spans="1:25">
      <c r="E31" s="306"/>
      <c r="F31" s="404"/>
      <c r="J31" s="374"/>
      <c r="O31" s="374"/>
      <c r="S31" s="177"/>
      <c r="T31" s="226"/>
      <c r="X31" s="177" t="s">
        <v>189</v>
      </c>
      <c r="Y31" s="226"/>
    </row>
    <row r="32" spans="1:25">
      <c r="E32" s="306"/>
      <c r="F32" s="405"/>
      <c r="G32" s="405"/>
      <c r="H32" s="405"/>
      <c r="I32" s="405"/>
      <c r="J32" s="374"/>
      <c r="K32" s="405"/>
      <c r="L32" s="405"/>
      <c r="M32" s="405"/>
      <c r="N32" s="405"/>
      <c r="O32" s="374"/>
      <c r="P32" s="405"/>
      <c r="Q32" s="405"/>
      <c r="R32" s="405"/>
      <c r="S32" s="405"/>
      <c r="T32" s="405"/>
      <c r="U32" s="405"/>
      <c r="V32" s="405"/>
      <c r="W32" s="405"/>
      <c r="X32" s="405"/>
      <c r="Y32" s="405"/>
    </row>
    <row r="33" spans="5:25">
      <c r="E33" s="306"/>
      <c r="F33" s="405"/>
      <c r="G33" s="405"/>
      <c r="H33" s="405"/>
      <c r="I33" s="405"/>
      <c r="J33" s="374"/>
      <c r="K33" s="405"/>
      <c r="L33" s="270"/>
      <c r="M33" s="405"/>
      <c r="N33" s="405"/>
      <c r="O33" s="374"/>
      <c r="P33" s="405"/>
      <c r="Q33" s="270"/>
      <c r="R33" s="405"/>
      <c r="S33" s="405"/>
      <c r="T33" s="405"/>
      <c r="U33" s="405"/>
      <c r="V33" s="405"/>
      <c r="W33" s="405"/>
      <c r="X33" s="405"/>
      <c r="Y33" s="405"/>
    </row>
  </sheetData>
  <mergeCells count="4">
    <mergeCell ref="U9:X9"/>
    <mergeCell ref="K9:N9"/>
    <mergeCell ref="P9:S9"/>
    <mergeCell ref="F9:I9"/>
  </mergeCells>
  <phoneticPr fontId="0" type="noConversion"/>
  <printOptions horizontalCentered="1"/>
  <pageMargins left="0.23622047244094491" right="0.23622047244094491" top="0.15748031496062992" bottom="0.15748031496062992" header="0" footer="0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Front page</vt:lpstr>
      <vt:lpstr>Most significant figures</vt:lpstr>
      <vt:lpstr>Balance sheet</vt:lpstr>
      <vt:lpstr>Managed funds</vt:lpstr>
      <vt:lpstr>Lending</vt:lpstr>
      <vt:lpstr>Risk management</vt:lpstr>
      <vt:lpstr>Solvency</vt:lpstr>
      <vt:lpstr>P&amp;L</vt:lpstr>
      <vt:lpstr>Quarterly yields &amp; costs</vt:lpstr>
      <vt:lpstr>P&amp;L q-y-q</vt:lpstr>
      <vt:lpstr>Foreclosed assets1</vt:lpstr>
      <vt:lpstr>Foreclosed assets_ant</vt:lpstr>
      <vt:lpstr>'Balance sheet'!Área_de_impresión</vt:lpstr>
      <vt:lpstr>'Foreclosed assets_ant'!Área_de_impresión</vt:lpstr>
      <vt:lpstr>'Foreclosed assets1'!Área_de_impresión</vt:lpstr>
      <vt:lpstr>Lending!Área_de_impresión</vt:lpstr>
      <vt:lpstr>'Managed funds'!Área_de_impresión</vt:lpstr>
      <vt:lpstr>'Most significant figures'!Área_de_impresión</vt:lpstr>
      <vt:lpstr>'P&amp;L'!Área_de_impresión</vt:lpstr>
      <vt:lpstr>'P&amp;L q-y-q'!Área_de_impresión</vt:lpstr>
      <vt:lpstr>'Quarterly yields &amp; costs'!Área_de_impresión</vt:lpstr>
      <vt:lpstr>'Risk management'!Área_de_impresión</vt:lpstr>
      <vt:lpstr>Solvency!Área_de_impresión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2025-07-29T10:13:40Z</dcterms:created>
  <dcterms:modified xsi:type="dcterms:W3CDTF">2025-07-29T10:15:59Z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8a3a36-ea03-4d36-8ac8-106251a413e5_Enabled">
    <vt:lpwstr>true</vt:lpwstr>
  </property>
  <property fmtid="{D5CDD505-2E9C-101B-9397-08002B2CF9AE}" pid="3" name="MSIP_Label_048a3a36-ea03-4d36-8ac8-106251a413e5_SetDate">
    <vt:lpwstr>2025-07-29T10:14:13Z</vt:lpwstr>
  </property>
  <property fmtid="{D5CDD505-2E9C-101B-9397-08002B2CF9AE}" pid="4" name="MSIP_Label_048a3a36-ea03-4d36-8ac8-106251a413e5_Method">
    <vt:lpwstr>Privileged</vt:lpwstr>
  </property>
  <property fmtid="{D5CDD505-2E9C-101B-9397-08002B2CF9AE}" pid="5" name="MSIP_Label_048a3a36-ea03-4d36-8ac8-106251a413e5_Name">
    <vt:lpwstr>Pública</vt:lpwstr>
  </property>
  <property fmtid="{D5CDD505-2E9C-101B-9397-08002B2CF9AE}" pid="6" name="MSIP_Label_048a3a36-ea03-4d36-8ac8-106251a413e5_SiteId">
    <vt:lpwstr>952b0d9a-07ed-40de-a91c-1b17472d382e</vt:lpwstr>
  </property>
  <property fmtid="{D5CDD505-2E9C-101B-9397-08002B2CF9AE}" pid="7" name="MSIP_Label_048a3a36-ea03-4d36-8ac8-106251a413e5_ActionId">
    <vt:lpwstr>541d7d0a-fc33-482e-9f32-3bb879488481</vt:lpwstr>
  </property>
  <property fmtid="{D5CDD505-2E9C-101B-9397-08002B2CF9AE}" pid="8" name="MSIP_Label_048a3a36-ea03-4d36-8ac8-106251a413e5_ContentBits">
    <vt:lpwstr>0</vt:lpwstr>
  </property>
  <property fmtid="{D5CDD505-2E9C-101B-9397-08002B2CF9AE}" pid="9" name="MSIP_Label_048a3a36-ea03-4d36-8ac8-106251a413e5_Tag">
    <vt:lpwstr>10, 0, 1, 1</vt:lpwstr>
  </property>
</Properties>
</file>