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BBA95681-E688-4FF2-ACD4-94ACE9C3938E}" xr6:coauthVersionLast="47" xr6:coauthVersionMax="47" xr10:uidLastSave="{00000000-0000-0000-0000-000000000000}"/>
  <bookViews>
    <workbookView xWindow="-108" yWindow="-108" windowWidth="41496" windowHeight="16896" tabRatio="830" activeTab="1" xr2:uid="{00000000-000D-0000-FFFF-FFFF00000000}"/>
  </bookViews>
  <sheets>
    <sheet name="Portada" sheetId="32" r:id="rId1"/>
    <sheet name="Datos significativos" sheetId="1" r:id="rId2"/>
    <sheet name="Balance" sheetId="39" r:id="rId3"/>
    <sheet name="Recursos gestionados" sheetId="19" r:id="rId4"/>
    <sheet name="Credito a la clientela" sheetId="38" r:id="rId5"/>
    <sheet name="Gestion del riesgo" sheetId="5" r:id="rId6"/>
    <sheet name="Solvencia" sheetId="31" r:id="rId7"/>
    <sheet name="Rdos consolidados y rentab" sheetId="8" r:id="rId8"/>
    <sheet name="Rendimientos y costes" sheetId="26" r:id="rId9"/>
  </sheets>
  <definedNames>
    <definedName name="_xlnm.Print_Area" localSheetId="2">Balance!$B$3:$T$63</definedName>
    <definedName name="_xlnm.Print_Area" localSheetId="4">'Credito a la clientela'!$C$3:$T$33</definedName>
    <definedName name="_xlnm.Print_Area" localSheetId="1">'Datos significativos'!$C$3:$T$74</definedName>
    <definedName name="_xlnm.Print_Area" localSheetId="5">'Gestion del riesgo'!$C$3:$T$82</definedName>
    <definedName name="_xlnm.Print_Area" localSheetId="7">'Rdos consolidados y rentab'!$C$3:$O$37</definedName>
    <definedName name="_xlnm.Print_Area" localSheetId="3">'Recursos gestionados'!$C$3:$T$34</definedName>
    <definedName name="_xlnm.Print_Area" localSheetId="8">'Rendimientos y costes'!$C$4:$X$31</definedName>
    <definedName name="_xlnm.Print_Area" localSheetId="6">Solvencia!$C$3:$T$62</definedName>
    <definedName name="_xlnm.Database">#REF!</definedName>
    <definedName name="dATOSSFINAL2003X">#REF!</definedName>
    <definedName name="dtal1">"[cuadrosispamarmensual2004.xls]rentbdtal2004!af96"</definedName>
    <definedName name="rango4">#REF!,#REF!,#REF!,#REF!,#REF!,#REF!,#REF!,#REF!,#REF!,#REF!</definedName>
    <definedName name="RangoCompleto">#REF!</definedName>
    <definedName name="RangoPrimeraColumna">#REF!</definedName>
    <definedName name="RangoPrimeraFi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6" i="5" l="1"/>
  <c r="M76" i="5"/>
  <c r="P76" i="5"/>
  <c r="Q76" i="5"/>
  <c r="N76" i="5"/>
  <c r="S76" i="5"/>
  <c r="P66" i="5" l="1"/>
  <c r="T68" i="5"/>
  <c r="S66" i="5"/>
  <c r="T66" i="5"/>
  <c r="Q66" i="5"/>
  <c r="M68" i="5"/>
  <c r="Q68" i="5"/>
  <c r="N68" i="5"/>
  <c r="S68" i="5"/>
  <c r="P68" i="5"/>
  <c r="Q67" i="5" l="1"/>
  <c r="T67" i="5"/>
  <c r="S67" i="5"/>
  <c r="P67" i="5"/>
  <c r="Q21" i="5"/>
  <c r="T21" i="5"/>
  <c r="S21" i="5"/>
  <c r="P21" i="5"/>
  <c r="N21" i="5" l="1"/>
  <c r="M21" i="5"/>
  <c r="P72" i="5"/>
  <c r="T74" i="5"/>
  <c r="S74" i="5"/>
  <c r="M72" i="5"/>
  <c r="S72" i="5"/>
  <c r="T72" i="5"/>
  <c r="Q74" i="5"/>
  <c r="Q72" i="5"/>
  <c r="N72" i="5"/>
  <c r="P74" i="5"/>
  <c r="P70" i="5" l="1"/>
  <c r="T70" i="5"/>
  <c r="S70" i="5"/>
  <c r="Q70" i="5"/>
  <c r="P71" i="5"/>
  <c r="Q71" i="5"/>
  <c r="N71" i="5"/>
  <c r="S71" i="5"/>
  <c r="T71" i="5"/>
  <c r="M71" i="5"/>
  <c r="S80" i="5"/>
  <c r="M80" i="5"/>
  <c r="P80" i="5"/>
  <c r="S75" i="5"/>
  <c r="T75" i="5"/>
  <c r="P75" i="5"/>
  <c r="Q75" i="5"/>
  <c r="Q23" i="5"/>
  <c r="T23" i="5"/>
  <c r="Q22" i="5"/>
  <c r="T22" i="5"/>
  <c r="P22" i="5"/>
  <c r="S22" i="5"/>
  <c r="S23" i="5"/>
  <c r="P23" i="5"/>
  <c r="M23" i="5" l="1"/>
  <c r="M22" i="5"/>
  <c r="N23" i="5"/>
  <c r="N22" i="5"/>
  <c r="P79" i="5"/>
  <c r="S79" i="5"/>
  <c r="S78" i="5"/>
  <c r="P78" i="5"/>
  <c r="S25" i="5" l="1"/>
  <c r="P25" i="5"/>
  <c r="M66" i="5" l="1"/>
  <c r="N66" i="5"/>
  <c r="N67" i="5" l="1"/>
  <c r="M67" i="5"/>
  <c r="M25" i="5" l="1"/>
  <c r="M79" i="5"/>
  <c r="N74" i="5" l="1"/>
  <c r="M74" i="5"/>
  <c r="M70" i="5" l="1"/>
  <c r="N70" i="5"/>
  <c r="M78" i="5" l="1"/>
  <c r="N75" i="5"/>
  <c r="M75" i="5"/>
  <c r="T59" i="39" l="1"/>
  <c r="T40" i="39"/>
  <c r="T45" i="39"/>
  <c r="T33" i="39"/>
  <c r="T48" i="39"/>
  <c r="T52" i="39"/>
  <c r="T31" i="39"/>
  <c r="T41" i="39"/>
  <c r="T57" i="39"/>
  <c r="T35" i="39"/>
  <c r="T60" i="39"/>
  <c r="T44" i="39"/>
  <c r="T56" i="39"/>
  <c r="T47" i="39"/>
  <c r="T24" i="1"/>
  <c r="T58" i="39"/>
  <c r="S41" i="39"/>
  <c r="P41" i="39"/>
  <c r="M41" i="39"/>
  <c r="Q41" i="39"/>
  <c r="N41" i="39"/>
  <c r="S50" i="39"/>
  <c r="M50" i="39"/>
  <c r="P50" i="39"/>
  <c r="Q50" i="39"/>
  <c r="N50" i="39"/>
  <c r="P40" i="39"/>
  <c r="M40" i="39"/>
  <c r="S40" i="39"/>
  <c r="Q40" i="39"/>
  <c r="N40" i="39"/>
  <c r="M35" i="39"/>
  <c r="S35" i="39"/>
  <c r="P35" i="39"/>
  <c r="Q35" i="39"/>
  <c r="N35" i="39"/>
  <c r="S56" i="39"/>
  <c r="M56" i="39"/>
  <c r="P56" i="39"/>
  <c r="Q56" i="39"/>
  <c r="N56" i="39"/>
  <c r="S45" i="39"/>
  <c r="P45" i="39"/>
  <c r="M45" i="39"/>
  <c r="N45" i="39"/>
  <c r="Q45" i="39"/>
  <c r="P59" i="39"/>
  <c r="S59" i="39"/>
  <c r="M59" i="39"/>
  <c r="Q59" i="39"/>
  <c r="N59" i="39"/>
  <c r="T50" i="39"/>
  <c r="P31" i="39"/>
  <c r="M31" i="39"/>
  <c r="S31" i="39"/>
  <c r="Q31" i="39"/>
  <c r="N31" i="39"/>
  <c r="S44" i="39"/>
  <c r="M44" i="39"/>
  <c r="N44" i="39"/>
  <c r="M60" i="39"/>
  <c r="P60" i="39"/>
  <c r="S60" i="39"/>
  <c r="Q60" i="39"/>
  <c r="N60" i="39"/>
  <c r="P52" i="39"/>
  <c r="M52" i="39"/>
  <c r="S52" i="39"/>
  <c r="Q52" i="39"/>
  <c r="N52" i="39"/>
  <c r="M33" i="39"/>
  <c r="S33" i="39"/>
  <c r="P33" i="39"/>
  <c r="Q33" i="39"/>
  <c r="N33" i="39"/>
  <c r="P57" i="39"/>
  <c r="M57" i="39"/>
  <c r="S57" i="39"/>
  <c r="Q57" i="39"/>
  <c r="N57" i="39"/>
  <c r="S24" i="1"/>
  <c r="P24" i="1"/>
  <c r="M24" i="1"/>
  <c r="Q24" i="1"/>
  <c r="N24" i="1"/>
  <c r="S48" i="39"/>
  <c r="M48" i="39"/>
  <c r="P48" i="39"/>
  <c r="Q48" i="39"/>
  <c r="N48" i="39"/>
  <c r="M47" i="39"/>
  <c r="P47" i="39"/>
  <c r="S47" i="39"/>
  <c r="Q47" i="39"/>
  <c r="N47" i="39"/>
  <c r="S58" i="39"/>
  <c r="P58" i="39"/>
  <c r="M58" i="39"/>
  <c r="Q58" i="39"/>
  <c r="N58" i="39"/>
  <c r="T54" i="39" l="1"/>
  <c r="S54" i="39"/>
  <c r="M54" i="39"/>
  <c r="P54" i="39"/>
  <c r="Q54" i="39"/>
  <c r="N54" i="39"/>
  <c r="P55" i="39"/>
  <c r="M55" i="39"/>
  <c r="S55" i="39"/>
  <c r="N55" i="39"/>
  <c r="Q55" i="39"/>
  <c r="T55" i="39"/>
  <c r="M12" i="39" l="1"/>
  <c r="S12" i="39"/>
  <c r="N12" i="39"/>
  <c r="Q12" i="39"/>
  <c r="T12" i="39"/>
  <c r="P12" i="39"/>
  <c r="T15" i="39"/>
  <c r="Q15" i="39"/>
  <c r="M15" i="39"/>
  <c r="S15" i="39"/>
  <c r="P15" i="39"/>
  <c r="N15" i="39"/>
  <c r="S28" i="39"/>
  <c r="M28" i="39"/>
  <c r="T28" i="39"/>
  <c r="P28" i="39"/>
  <c r="N28" i="39"/>
  <c r="Q28" i="39"/>
  <c r="S19" i="39"/>
  <c r="N19" i="39"/>
  <c r="Q19" i="39"/>
  <c r="T19" i="39"/>
  <c r="M19" i="39"/>
  <c r="P19" i="39"/>
  <c r="T11" i="39"/>
  <c r="M11" i="39"/>
  <c r="S11" i="39"/>
  <c r="P11" i="39"/>
  <c r="Q11" i="39"/>
  <c r="N11" i="39"/>
  <c r="M18" i="39"/>
  <c r="S18" i="39"/>
  <c r="N18" i="39"/>
  <c r="Q18" i="39"/>
  <c r="T18" i="39"/>
  <c r="P18" i="39"/>
  <c r="S10" i="39"/>
  <c r="T10" i="39"/>
  <c r="P10" i="39"/>
  <c r="Q10" i="39"/>
  <c r="N10" i="39"/>
  <c r="M10" i="39"/>
  <c r="P22" i="39"/>
  <c r="M22" i="39"/>
  <c r="S22" i="39"/>
  <c r="Q22" i="39"/>
  <c r="T22" i="39"/>
  <c r="N22" i="39"/>
  <c r="M14" i="39"/>
  <c r="P14" i="39"/>
  <c r="S14" i="39"/>
  <c r="Q14" i="39"/>
  <c r="N14" i="39"/>
  <c r="T14" i="39"/>
  <c r="T17" i="39"/>
  <c r="S17" i="39"/>
  <c r="N17" i="39"/>
  <c r="P17" i="39"/>
  <c r="M17" i="39"/>
  <c r="Q17" i="39"/>
  <c r="T30" i="39"/>
  <c r="M30" i="39"/>
  <c r="P30" i="39"/>
  <c r="S30" i="39"/>
  <c r="Q30" i="39"/>
  <c r="N30" i="39"/>
  <c r="S27" i="39"/>
  <c r="M27" i="39"/>
  <c r="T27" i="39"/>
  <c r="Q27" i="39"/>
  <c r="P27" i="39"/>
  <c r="N27" i="39"/>
  <c r="S24" i="39"/>
  <c r="P24" i="39"/>
  <c r="M24" i="39"/>
  <c r="Q24" i="39"/>
  <c r="N24" i="39"/>
  <c r="T24" i="39"/>
  <c r="N21" i="39"/>
  <c r="T21" i="39"/>
  <c r="S21" i="39"/>
  <c r="P21" i="39"/>
  <c r="M21" i="39"/>
  <c r="Q21" i="39"/>
  <c r="M29" i="39"/>
  <c r="P29" i="39"/>
  <c r="S29" i="39"/>
  <c r="Q29" i="39"/>
  <c r="N29" i="39"/>
  <c r="T29" i="39"/>
  <c r="N26" i="39"/>
  <c r="P26" i="39"/>
  <c r="Q26" i="39"/>
  <c r="T26" i="39"/>
  <c r="S26" i="39"/>
  <c r="M26" i="39"/>
  <c r="Q44" i="39" l="1"/>
  <c r="P44" i="39"/>
  <c r="S58" i="31" l="1"/>
  <c r="T54" i="31"/>
  <c r="S54" i="31"/>
  <c r="T55" i="31"/>
  <c r="S55" i="31"/>
  <c r="T56" i="31"/>
  <c r="S56" i="31"/>
  <c r="T57" i="31"/>
  <c r="S57" i="31"/>
  <c r="T59" i="31"/>
  <c r="S59" i="31"/>
  <c r="S60" i="31"/>
  <c r="S19" i="31" l="1"/>
  <c r="T40" i="31"/>
  <c r="S40" i="31"/>
  <c r="T18" i="31"/>
  <c r="S18" i="31"/>
  <c r="S56" i="1"/>
  <c r="T32" i="31"/>
  <c r="S32" i="31"/>
  <c r="T37" i="31"/>
  <c r="S37" i="31"/>
  <c r="S55" i="1"/>
  <c r="S57" i="1"/>
  <c r="T10" i="31"/>
  <c r="S10" i="31"/>
  <c r="T15" i="31"/>
  <c r="S15" i="31"/>
  <c r="T14" i="31"/>
  <c r="S14" i="31"/>
  <c r="T12" i="31"/>
  <c r="S12" i="31"/>
  <c r="T24" i="31"/>
  <c r="S24" i="31"/>
  <c r="S41" i="31"/>
  <c r="T36" i="31"/>
  <c r="S36" i="31"/>
  <c r="T46" i="31"/>
  <c r="S46" i="31"/>
  <c r="T21" i="31"/>
  <c r="S21" i="31"/>
  <c r="S16" i="31"/>
  <c r="S38" i="31"/>
  <c r="S49" i="1"/>
  <c r="S22" i="31"/>
  <c r="S44" i="31"/>
  <c r="T43" i="31"/>
  <c r="S43" i="31"/>
  <c r="T34" i="31"/>
  <c r="S34" i="31"/>
  <c r="S48" i="1"/>
  <c r="S50" i="1"/>
  <c r="S51" i="1"/>
  <c r="T71" i="1"/>
  <c r="S71" i="1"/>
  <c r="T72" i="1"/>
  <c r="S72" i="1"/>
  <c r="T11" i="31" l="1"/>
  <c r="S11" i="31"/>
  <c r="T33" i="31"/>
  <c r="S33" i="31"/>
  <c r="T46" i="5" l="1"/>
  <c r="S46" i="5"/>
  <c r="T60" i="5"/>
  <c r="S60" i="5"/>
  <c r="T62" i="5"/>
  <c r="S62" i="5"/>
  <c r="T42" i="5" l="1"/>
  <c r="S42" i="5"/>
  <c r="T61" i="5"/>
  <c r="S61" i="5"/>
  <c r="T26" i="31" l="1"/>
  <c r="S26" i="31"/>
  <c r="T48" i="31"/>
  <c r="S48" i="31"/>
  <c r="T47" i="31"/>
  <c r="S47" i="31"/>
  <c r="T25" i="31"/>
  <c r="S25" i="31"/>
  <c r="S43" i="1"/>
  <c r="T20" i="38"/>
  <c r="S20" i="38"/>
  <c r="S42" i="1"/>
  <c r="S41" i="1"/>
  <c r="T49" i="31" l="1"/>
  <c r="S49" i="31"/>
  <c r="T70" i="1"/>
  <c r="S70" i="1"/>
  <c r="T27" i="31"/>
  <c r="S27" i="31"/>
  <c r="Q60" i="5" l="1"/>
  <c r="P60" i="5"/>
  <c r="Q62" i="5"/>
  <c r="P62" i="5"/>
  <c r="Q46" i="5"/>
  <c r="P46" i="5"/>
  <c r="Q42" i="5" l="1"/>
  <c r="P42" i="5"/>
  <c r="Q61" i="5"/>
  <c r="P61" i="5"/>
  <c r="Q54" i="31" l="1"/>
  <c r="P54" i="31"/>
  <c r="Q55" i="31"/>
  <c r="P55" i="31"/>
  <c r="Q56" i="31"/>
  <c r="P56" i="31"/>
  <c r="Q57" i="31"/>
  <c r="P57" i="31"/>
  <c r="P58" i="31"/>
  <c r="Q59" i="31"/>
  <c r="P59" i="31"/>
  <c r="P60" i="31"/>
  <c r="Q46" i="31" l="1"/>
  <c r="P46" i="31"/>
  <c r="Q43" i="31"/>
  <c r="P43" i="31"/>
  <c r="P51" i="1"/>
  <c r="Q26" i="31"/>
  <c r="P26" i="31"/>
  <c r="P19" i="31"/>
  <c r="Q37" i="31"/>
  <c r="P37" i="31"/>
  <c r="Q10" i="31"/>
  <c r="P10" i="31"/>
  <c r="Q12" i="31"/>
  <c r="P12" i="31"/>
  <c r="Q48" i="31"/>
  <c r="P48" i="31"/>
  <c r="Q21" i="31"/>
  <c r="P21" i="31"/>
  <c r="P44" i="31"/>
  <c r="Q24" i="31"/>
  <c r="P24" i="31"/>
  <c r="Q36" i="31"/>
  <c r="P36" i="31"/>
  <c r="Q32" i="31"/>
  <c r="P32" i="31"/>
  <c r="P16" i="31"/>
  <c r="Q25" i="31"/>
  <c r="P25" i="31"/>
  <c r="P41" i="31"/>
  <c r="Q15" i="31"/>
  <c r="P15" i="31"/>
  <c r="Q40" i="31"/>
  <c r="P40" i="31"/>
  <c r="P22" i="31"/>
  <c r="P38" i="31"/>
  <c r="Q47" i="31"/>
  <c r="P47" i="31"/>
  <c r="Q14" i="31"/>
  <c r="P14" i="31"/>
  <c r="Q18" i="31"/>
  <c r="P18" i="31"/>
  <c r="Q34" i="31"/>
  <c r="P34" i="31"/>
  <c r="Q20" i="38"/>
  <c r="P20" i="38"/>
  <c r="Q71" i="1"/>
  <c r="P71" i="1"/>
  <c r="P42" i="1"/>
  <c r="Q72" i="1"/>
  <c r="P72" i="1"/>
  <c r="P41" i="1"/>
  <c r="P43" i="1"/>
  <c r="Q70" i="1" l="1"/>
  <c r="P70" i="1"/>
  <c r="P48" i="1"/>
  <c r="Q49" i="31"/>
  <c r="P49" i="31"/>
  <c r="P56" i="1"/>
  <c r="P57" i="1"/>
  <c r="P55" i="1"/>
  <c r="P50" i="1"/>
  <c r="Q27" i="31"/>
  <c r="P27" i="31"/>
  <c r="Q33" i="31"/>
  <c r="P33" i="31"/>
  <c r="Q11" i="31"/>
  <c r="P11" i="31"/>
  <c r="P49" i="1"/>
  <c r="M43" i="1" l="1"/>
  <c r="N60" i="5" l="1"/>
  <c r="M60" i="5"/>
  <c r="N46" i="5"/>
  <c r="M46" i="5"/>
  <c r="N62" i="5"/>
  <c r="M62" i="5"/>
  <c r="N42" i="5" l="1"/>
  <c r="M42" i="5"/>
  <c r="N61" i="5"/>
  <c r="M61" i="5"/>
  <c r="N54" i="31" l="1"/>
  <c r="M54" i="31"/>
  <c r="N55" i="31"/>
  <c r="M55" i="31"/>
  <c r="N56" i="31"/>
  <c r="M56" i="31"/>
  <c r="N57" i="31"/>
  <c r="M57" i="31"/>
  <c r="N59" i="31"/>
  <c r="M59" i="31"/>
  <c r="M60" i="31"/>
  <c r="M58" i="31"/>
  <c r="N14" i="31" l="1"/>
  <c r="M14" i="31"/>
  <c r="N10" i="31"/>
  <c r="M10" i="31"/>
  <c r="N36" i="31"/>
  <c r="M36" i="31"/>
  <c r="N18" i="31"/>
  <c r="M18" i="31"/>
  <c r="M44" i="31"/>
  <c r="M51" i="1"/>
  <c r="N43" i="31"/>
  <c r="M43" i="31"/>
  <c r="M50" i="1"/>
  <c r="M57" i="1"/>
  <c r="N26" i="31"/>
  <c r="M26" i="31"/>
  <c r="N32" i="31"/>
  <c r="M32" i="31"/>
  <c r="N34" i="31"/>
  <c r="M34" i="31"/>
  <c r="M48" i="1"/>
  <c r="N48" i="31"/>
  <c r="M48" i="31"/>
  <c r="N40" i="31"/>
  <c r="M40" i="31"/>
  <c r="N21" i="31"/>
  <c r="M21" i="31"/>
  <c r="M16" i="31"/>
  <c r="N46" i="31"/>
  <c r="M46" i="31"/>
  <c r="N25" i="31"/>
  <c r="M25" i="31"/>
  <c r="N37" i="31"/>
  <c r="M37" i="31"/>
  <c r="N47" i="31"/>
  <c r="M47" i="31"/>
  <c r="M56" i="1"/>
  <c r="M49" i="1"/>
  <c r="N15" i="31"/>
  <c r="M15" i="31"/>
  <c r="M38" i="31"/>
  <c r="M41" i="31"/>
  <c r="N24" i="31"/>
  <c r="M24" i="31"/>
  <c r="M22" i="31"/>
  <c r="N12" i="31"/>
  <c r="M12" i="31"/>
  <c r="M55" i="1"/>
  <c r="M19" i="31"/>
  <c r="N72" i="1"/>
  <c r="M72" i="1"/>
  <c r="N20" i="38"/>
  <c r="M20" i="38"/>
  <c r="M42" i="1"/>
  <c r="M41" i="1"/>
  <c r="N71" i="1"/>
  <c r="M71" i="1"/>
  <c r="N27" i="31" l="1"/>
  <c r="M27" i="31"/>
  <c r="N70" i="1"/>
  <c r="M70" i="1"/>
  <c r="N33" i="31"/>
  <c r="M33" i="31"/>
  <c r="N11" i="31"/>
  <c r="M11" i="31"/>
  <c r="N49" i="31"/>
  <c r="M49" i="31"/>
  <c r="T51" i="5" l="1"/>
  <c r="T32" i="1"/>
  <c r="T28" i="38"/>
  <c r="T34" i="1"/>
  <c r="T27" i="38" l="1"/>
  <c r="M11" i="38"/>
  <c r="P11" i="38"/>
  <c r="S11" i="38"/>
  <c r="N11" i="38"/>
  <c r="Q11" i="38"/>
  <c r="M50" i="5"/>
  <c r="P50" i="5"/>
  <c r="S50" i="5"/>
  <c r="N50" i="5"/>
  <c r="Q50" i="5"/>
  <c r="M27" i="38"/>
  <c r="P27" i="38"/>
  <c r="S27" i="38"/>
  <c r="N27" i="38"/>
  <c r="Q27" i="38"/>
  <c r="T11" i="38"/>
  <c r="M32" i="1"/>
  <c r="P32" i="1"/>
  <c r="S32" i="1"/>
  <c r="N32" i="1"/>
  <c r="Q32" i="1"/>
  <c r="M34" i="1"/>
  <c r="P34" i="1"/>
  <c r="S34" i="1"/>
  <c r="N34" i="1"/>
  <c r="Q34" i="1"/>
  <c r="M28" i="38"/>
  <c r="P28" i="38"/>
  <c r="S28" i="38"/>
  <c r="N28" i="38"/>
  <c r="Q28" i="38"/>
  <c r="M51" i="5"/>
  <c r="P51" i="5"/>
  <c r="S51" i="5"/>
  <c r="N51" i="5"/>
  <c r="Q51" i="5"/>
  <c r="T50" i="5"/>
  <c r="T10" i="19" l="1"/>
  <c r="T19" i="19"/>
  <c r="M38" i="39"/>
  <c r="P38" i="39"/>
  <c r="S38" i="39"/>
  <c r="N38" i="39"/>
  <c r="Q38" i="39"/>
  <c r="T36" i="5"/>
  <c r="T38" i="39"/>
  <c r="Q23" i="38"/>
  <c r="T10" i="38"/>
  <c r="T20" i="19"/>
  <c r="M21" i="19" l="1"/>
  <c r="S21" i="19"/>
  <c r="P21" i="19"/>
  <c r="N21" i="19"/>
  <c r="T21" i="19"/>
  <c r="Q21" i="19"/>
  <c r="T23" i="38"/>
  <c r="M36" i="5"/>
  <c r="P36" i="5"/>
  <c r="S36" i="5"/>
  <c r="N36" i="5"/>
  <c r="Q36" i="5"/>
  <c r="M10" i="38"/>
  <c r="P10" i="38"/>
  <c r="S10" i="38"/>
  <c r="N10" i="38"/>
  <c r="Q10" i="38"/>
  <c r="M19" i="19"/>
  <c r="P19" i="19"/>
  <c r="S19" i="19"/>
  <c r="N19" i="19"/>
  <c r="Q19" i="19"/>
  <c r="M10" i="19"/>
  <c r="P10" i="19"/>
  <c r="S10" i="19"/>
  <c r="N10" i="19"/>
  <c r="Q10" i="19"/>
  <c r="M23" i="38"/>
  <c r="P23" i="38"/>
  <c r="S23" i="38"/>
  <c r="N23" i="38"/>
  <c r="M20" i="19"/>
  <c r="P20" i="19"/>
  <c r="S20" i="19"/>
  <c r="N20" i="19"/>
  <c r="Q20" i="19"/>
  <c r="M17" i="1" l="1"/>
  <c r="N17" i="1"/>
  <c r="K14" i="8"/>
  <c r="L14" i="8"/>
  <c r="K10" i="8"/>
  <c r="L10" i="8"/>
  <c r="K17" i="8"/>
  <c r="L17" i="8"/>
  <c r="K35" i="8"/>
  <c r="L35" i="8"/>
  <c r="M18" i="1"/>
  <c r="N18" i="1"/>
  <c r="K19" i="8"/>
  <c r="L19" i="8"/>
  <c r="K11" i="8"/>
  <c r="L11" i="8"/>
  <c r="K30" i="8"/>
  <c r="L30" i="8"/>
  <c r="K31" i="8"/>
  <c r="L31" i="8"/>
  <c r="K32" i="8"/>
  <c r="L32" i="8"/>
  <c r="K22" i="8"/>
  <c r="L22" i="8"/>
  <c r="K21" i="8"/>
  <c r="L21" i="8"/>
  <c r="K26" i="8"/>
  <c r="L26" i="8"/>
  <c r="K13" i="8"/>
  <c r="L13" i="8"/>
  <c r="K33" i="8"/>
  <c r="L33" i="8"/>
  <c r="K23" i="8"/>
  <c r="L23" i="8"/>
  <c r="K24" i="8"/>
  <c r="L24" i="8"/>
  <c r="K34" i="8"/>
  <c r="L34" i="8"/>
  <c r="K27" i="8"/>
  <c r="L27" i="8"/>
  <c r="K15" i="8" l="1"/>
  <c r="L15" i="8"/>
  <c r="M12" i="1"/>
  <c r="N12" i="1"/>
  <c r="S63" i="1"/>
  <c r="M63" i="1"/>
  <c r="P63" i="1"/>
  <c r="K18" i="8"/>
  <c r="L18" i="8"/>
  <c r="K12" i="8"/>
  <c r="L12" i="8"/>
  <c r="K16" i="8"/>
  <c r="L16" i="8"/>
  <c r="K20" i="8" l="1"/>
  <c r="L20" i="8"/>
  <c r="M13" i="1"/>
  <c r="N13" i="1"/>
  <c r="Q38" i="5" l="1"/>
  <c r="M15" i="1"/>
  <c r="N15" i="1"/>
  <c r="N38" i="5"/>
  <c r="P37" i="5"/>
  <c r="M37" i="5"/>
  <c r="S37" i="5"/>
  <c r="N37" i="5"/>
  <c r="T37" i="5"/>
  <c r="M15" i="5"/>
  <c r="P15" i="5"/>
  <c r="S15" i="5"/>
  <c r="N15" i="5"/>
  <c r="Q15" i="5"/>
  <c r="Q37" i="5"/>
  <c r="S38" i="5"/>
  <c r="M38" i="5"/>
  <c r="P38" i="5"/>
  <c r="T15" i="5"/>
  <c r="T38" i="5"/>
  <c r="K28" i="8"/>
  <c r="L28" i="8"/>
  <c r="M65" i="1"/>
  <c r="S65" i="1"/>
  <c r="P65" i="1"/>
  <c r="K25" i="8"/>
  <c r="L25" i="8"/>
  <c r="M64" i="1" l="1"/>
  <c r="P64" i="1" l="1"/>
  <c r="T24" i="38"/>
  <c r="P24" i="38"/>
  <c r="S24" i="38"/>
  <c r="M24" i="38"/>
  <c r="N24" i="38"/>
  <c r="Q24" i="38"/>
  <c r="S64" i="1" l="1"/>
  <c r="S62" i="1"/>
  <c r="M62" i="1"/>
  <c r="P62" i="1"/>
  <c r="N53" i="5" l="1"/>
  <c r="Q52" i="5" l="1"/>
  <c r="N52" i="5"/>
  <c r="M52" i="5"/>
  <c r="P52" i="5"/>
  <c r="S52" i="5"/>
  <c r="M53" i="5"/>
  <c r="S53" i="5"/>
  <c r="P53" i="5"/>
  <c r="Q53" i="5"/>
  <c r="T52" i="5"/>
  <c r="T53" i="5"/>
  <c r="Q54" i="5" l="1"/>
  <c r="Q44" i="5"/>
  <c r="M33" i="1"/>
  <c r="S33" i="1"/>
  <c r="P33" i="1"/>
  <c r="N33" i="1"/>
  <c r="M13" i="38"/>
  <c r="S13" i="38"/>
  <c r="N13" i="38"/>
  <c r="Q33" i="1"/>
  <c r="M54" i="5"/>
  <c r="S54" i="5"/>
  <c r="P54" i="5"/>
  <c r="N54" i="5"/>
  <c r="T54" i="5"/>
  <c r="M18" i="38"/>
  <c r="P18" i="38"/>
  <c r="S18" i="38"/>
  <c r="N18" i="38"/>
  <c r="M44" i="5"/>
  <c r="P44" i="5"/>
  <c r="S44" i="5"/>
  <c r="N44" i="5"/>
  <c r="N18" i="19"/>
  <c r="T13" i="38"/>
  <c r="T44" i="5"/>
  <c r="T18" i="38"/>
  <c r="Q18" i="38"/>
  <c r="T33" i="1"/>
  <c r="T30" i="38" l="1"/>
  <c r="Q18" i="19"/>
  <c r="Q30" i="38"/>
  <c r="T37" i="39"/>
  <c r="M37" i="39"/>
  <c r="P37" i="39"/>
  <c r="S37" i="39"/>
  <c r="N37" i="39"/>
  <c r="Q37" i="39"/>
  <c r="T11" i="5"/>
  <c r="M11" i="5"/>
  <c r="S11" i="5"/>
  <c r="P11" i="5"/>
  <c r="N11" i="5"/>
  <c r="S18" i="19"/>
  <c r="Q23" i="19"/>
  <c r="M30" i="38"/>
  <c r="P30" i="38"/>
  <c r="S30" i="38"/>
  <c r="N30" i="38"/>
  <c r="M18" i="19"/>
  <c r="P18" i="19"/>
  <c r="Q11" i="5"/>
  <c r="P16" i="5"/>
  <c r="S16" i="5"/>
  <c r="M16" i="5"/>
  <c r="M36" i="1"/>
  <c r="P36" i="1"/>
  <c r="S36" i="1"/>
  <c r="T12" i="38" l="1"/>
  <c r="Q13" i="38"/>
  <c r="P13" i="38"/>
  <c r="M11" i="19"/>
  <c r="P11" i="19"/>
  <c r="N11" i="19"/>
  <c r="T18" i="19"/>
  <c r="M23" i="19"/>
  <c r="P23" i="19"/>
  <c r="S23" i="19"/>
  <c r="N23" i="19"/>
  <c r="M12" i="38"/>
  <c r="P12" i="38"/>
  <c r="S12" i="38"/>
  <c r="N12" i="38"/>
  <c r="Q12" i="38"/>
  <c r="T23" i="19"/>
  <c r="Q11" i="19"/>
  <c r="T43" i="5"/>
  <c r="S43" i="5"/>
  <c r="M43" i="5"/>
  <c r="P43" i="5"/>
  <c r="N43" i="5"/>
  <c r="P30" i="5"/>
  <c r="Q43" i="5"/>
  <c r="M30" i="5"/>
  <c r="S30" i="5"/>
  <c r="Q25" i="1" l="1"/>
  <c r="T11" i="19"/>
  <c r="Q14" i="38"/>
  <c r="Q12" i="19"/>
  <c r="Q31" i="1"/>
  <c r="Q14" i="19"/>
  <c r="M31" i="1"/>
  <c r="P31" i="1"/>
  <c r="S31" i="1"/>
  <c r="N31" i="1"/>
  <c r="S11" i="19"/>
  <c r="M25" i="1"/>
  <c r="P25" i="1"/>
  <c r="N25" i="1"/>
  <c r="M21" i="38"/>
  <c r="P21" i="38"/>
  <c r="S21" i="38"/>
  <c r="N21" i="38"/>
  <c r="M14" i="19"/>
  <c r="P14" i="19"/>
  <c r="N14" i="19"/>
  <c r="Q39" i="39"/>
  <c r="M25" i="19"/>
  <c r="N25" i="19"/>
  <c r="M39" i="39"/>
  <c r="P39" i="39"/>
  <c r="N39" i="39"/>
  <c r="T31" i="1"/>
  <c r="T21" i="38"/>
  <c r="Q21" i="38"/>
  <c r="M12" i="19"/>
  <c r="P12" i="19"/>
  <c r="N12" i="19"/>
  <c r="M14" i="38"/>
  <c r="S14" i="38"/>
  <c r="P14" i="38"/>
  <c r="N14" i="38"/>
  <c r="T14" i="38"/>
  <c r="Q25" i="19" l="1"/>
  <c r="T29" i="38"/>
  <c r="T25" i="1"/>
  <c r="T39" i="39"/>
  <c r="Q12" i="5"/>
  <c r="T14" i="19"/>
  <c r="T12" i="19"/>
  <c r="Q29" i="38"/>
  <c r="T27" i="1"/>
  <c r="T22" i="38"/>
  <c r="S14" i="19"/>
  <c r="Q27" i="1"/>
  <c r="Q22" i="38"/>
  <c r="P25" i="19"/>
  <c r="S25" i="1"/>
  <c r="M12" i="5"/>
  <c r="S12" i="5"/>
  <c r="P12" i="5"/>
  <c r="N12" i="5"/>
  <c r="S12" i="19"/>
  <c r="S39" i="39"/>
  <c r="M27" i="1"/>
  <c r="S27" i="1"/>
  <c r="P27" i="1"/>
  <c r="N27" i="1"/>
  <c r="M22" i="38"/>
  <c r="P22" i="38"/>
  <c r="S22" i="38"/>
  <c r="N22" i="38"/>
  <c r="M29" i="38"/>
  <c r="P29" i="38"/>
  <c r="S29" i="38"/>
  <c r="N29" i="38"/>
  <c r="T12" i="5"/>
  <c r="S28" i="5"/>
  <c r="M18" i="5"/>
  <c r="S18" i="5"/>
  <c r="P18" i="5"/>
  <c r="M28" i="5"/>
  <c r="M32" i="5"/>
  <c r="M14" i="5" l="1"/>
  <c r="P14" i="5"/>
  <c r="S14" i="5"/>
  <c r="M35" i="1"/>
  <c r="P35" i="1"/>
  <c r="S35" i="1"/>
  <c r="T25" i="19"/>
  <c r="S25" i="19"/>
  <c r="P32" i="5"/>
  <c r="P28" i="5"/>
  <c r="S32" i="5"/>
  <c r="M37" i="1" l="1"/>
  <c r="S37" i="1"/>
  <c r="P37" i="1"/>
  <c r="M28" i="19" l="1"/>
  <c r="P28" i="19"/>
  <c r="S28" i="19"/>
  <c r="N28" i="19"/>
  <c r="Q28" i="19"/>
  <c r="T28" i="19"/>
  <c r="M27" i="19"/>
  <c r="P27" i="19"/>
  <c r="S27" i="19"/>
  <c r="N27" i="19"/>
  <c r="Q27" i="19"/>
  <c r="T27" i="19"/>
  <c r="S26" i="19" l="1"/>
  <c r="M26" i="19"/>
  <c r="P26" i="19"/>
  <c r="N26" i="19"/>
  <c r="Q26" i="19"/>
  <c r="T26" i="19"/>
  <c r="I31" i="19" l="1"/>
  <c r="K31" i="19"/>
  <c r="M29" i="19" l="1"/>
  <c r="S29" i="19"/>
  <c r="P29" i="19"/>
  <c r="Q29" i="19"/>
  <c r="N29" i="19"/>
  <c r="T29" i="19"/>
  <c r="G31" i="19" l="1"/>
  <c r="M26" i="1"/>
  <c r="S26" i="1"/>
  <c r="P26" i="1"/>
  <c r="Q26" i="1"/>
  <c r="N26" i="1"/>
  <c r="T26" i="1"/>
  <c r="S30" i="19"/>
  <c r="M30" i="19"/>
  <c r="E31" i="19"/>
  <c r="P30" i="19"/>
  <c r="N30" i="19"/>
  <c r="Q30" i="19"/>
  <c r="T30" i="19"/>
  <c r="P31" i="19" l="1"/>
  <c r="M31" i="19"/>
  <c r="S31" i="19"/>
  <c r="N31" i="19"/>
  <c r="Q31" i="19"/>
  <c r="T31" i="19"/>
  <c r="P32" i="19"/>
  <c r="M32" i="19"/>
  <c r="S32" i="19"/>
  <c r="Q32" i="19"/>
  <c r="N32" i="19"/>
  <c r="T32" i="19"/>
  <c r="T44" i="1" l="1"/>
  <c r="M44" i="1"/>
  <c r="P44" i="1"/>
  <c r="S44" i="1"/>
  <c r="N44" i="1"/>
  <c r="Q44" i="1"/>
</calcChain>
</file>

<file path=xl/sharedStrings.xml><?xml version="1.0" encoding="utf-8"?>
<sst xmlns="http://schemas.openxmlformats.org/spreadsheetml/2006/main" count="541" uniqueCount="225">
  <si>
    <t>Activos totales en balance</t>
  </si>
  <si>
    <t>Margen de intereses</t>
  </si>
  <si>
    <t>Margen bruto</t>
  </si>
  <si>
    <t>Resultado antes de impuestos</t>
  </si>
  <si>
    <t>ROA (%)</t>
  </si>
  <si>
    <t>ROE (%)</t>
  </si>
  <si>
    <t>Depósitos con entidades de contrapartida central</t>
  </si>
  <si>
    <t>Depósitos a plazo</t>
  </si>
  <si>
    <t>Fondos propios</t>
  </si>
  <si>
    <t>Rendimientos y costes</t>
  </si>
  <si>
    <t>(Datos en miles de euros y tipos elevados al año)</t>
  </si>
  <si>
    <t>Saldos medios</t>
  </si>
  <si>
    <t>Peso (%)</t>
  </si>
  <si>
    <t>Productos o costes</t>
  </si>
  <si>
    <t>Tipos (%)</t>
  </si>
  <si>
    <t>Comisiones netas</t>
  </si>
  <si>
    <t xml:space="preserve">           </t>
  </si>
  <si>
    <t xml:space="preserve">  </t>
  </si>
  <si>
    <t>%</t>
  </si>
  <si>
    <t xml:space="preserve"> </t>
  </si>
  <si>
    <t>Datos significativos</t>
  </si>
  <si>
    <t>(Datos en miles de €)</t>
  </si>
  <si>
    <t>Volumen de negocio</t>
  </si>
  <si>
    <t>Gestión del riesgo</t>
  </si>
  <si>
    <t>Resultados</t>
  </si>
  <si>
    <t>Rentabilidad y eficiencia</t>
  </si>
  <si>
    <t>Otros datos</t>
  </si>
  <si>
    <t>Balance</t>
  </si>
  <si>
    <t>Recursos gestionados</t>
  </si>
  <si>
    <t>Resultados consolidados y rentabilidad</t>
  </si>
  <si>
    <t>Intermediarios financieros</t>
  </si>
  <si>
    <t>Cartera de valores</t>
  </si>
  <si>
    <t>Otros activos</t>
  </si>
  <si>
    <t xml:space="preserve">    Total empleos (b)</t>
  </si>
  <si>
    <t>Otros recursos</t>
  </si>
  <si>
    <t>Recursos propios</t>
  </si>
  <si>
    <t xml:space="preserve">        Total recursos (d)</t>
  </si>
  <si>
    <t>Margen con clientes (a-c)</t>
  </si>
  <si>
    <t>Margen de intereses (b-d)</t>
  </si>
  <si>
    <t>Capital</t>
  </si>
  <si>
    <t>RORWA (%)</t>
  </si>
  <si>
    <t>Deducciones capital ordinario</t>
  </si>
  <si>
    <t>Capital de nivel 1 ordinario</t>
  </si>
  <si>
    <t>Recursos fuera de balance</t>
  </si>
  <si>
    <t>Interanual</t>
  </si>
  <si>
    <t xml:space="preserve">Margen explotación </t>
  </si>
  <si>
    <t>Anual</t>
  </si>
  <si>
    <t>PASIVO</t>
  </si>
  <si>
    <t>Abs.</t>
  </si>
  <si>
    <t>ACTIVO</t>
  </si>
  <si>
    <t>Recursos propios computables</t>
  </si>
  <si>
    <t>Capital de nivel 2</t>
  </si>
  <si>
    <t>%ATM</t>
  </si>
  <si>
    <t>Empleados</t>
  </si>
  <si>
    <t>Socios</t>
  </si>
  <si>
    <t>MARGEN DE INTERESES</t>
  </si>
  <si>
    <t>Resultado entidades valoradas por método de la participación</t>
  </si>
  <si>
    <t>Otros Productos/Cargas de explotación</t>
  </si>
  <si>
    <t>MARGEN BRUTO</t>
  </si>
  <si>
    <t>Gastos de Administración</t>
  </si>
  <si>
    <t xml:space="preserve">Gastos de personal </t>
  </si>
  <si>
    <t xml:space="preserve">Otros gastos generales de administración </t>
  </si>
  <si>
    <t xml:space="preserve">Amortización </t>
  </si>
  <si>
    <t>MARGEN DE EXPLOTACIÓN</t>
  </si>
  <si>
    <t xml:space="preserve">Dotaciones a provisiones (neto) </t>
  </si>
  <si>
    <t>RESULTADO DE LA ACTIVIDAD DE EXPLOTACIÓN</t>
  </si>
  <si>
    <t xml:space="preserve">RESULTADO ANTES DE IMPUESTOS </t>
  </si>
  <si>
    <t xml:space="preserve">RESULTADO CONSOLIDADO DEL EJERCICIO </t>
  </si>
  <si>
    <t>Activos dudosos de la Inversión Crediticia</t>
  </si>
  <si>
    <t>LTD (%)</t>
  </si>
  <si>
    <t>CET 1 (%)</t>
  </si>
  <si>
    <t>Tier 2 (%)</t>
  </si>
  <si>
    <t>Coeficiente de solvencia (%)</t>
  </si>
  <si>
    <t>Ratio de Eficiencia (%)</t>
  </si>
  <si>
    <t>Resultado consolidado del ejercicio</t>
  </si>
  <si>
    <t>Depósitos de clientes</t>
  </si>
  <si>
    <t>Coeficiente de Solvencia (%)</t>
  </si>
  <si>
    <t>Liquidez</t>
  </si>
  <si>
    <t>NSFR (%)</t>
  </si>
  <si>
    <t>Diferencias de cambio</t>
  </si>
  <si>
    <t>Pérdidas por deterioro de activos financieros</t>
  </si>
  <si>
    <t>Pérdidas por deterioro del resto de activos</t>
  </si>
  <si>
    <t>Fondos de inversión</t>
  </si>
  <si>
    <t>Planes de pensiones</t>
  </si>
  <si>
    <t>Seguros de ahorro</t>
  </si>
  <si>
    <t>Renta fija y variable</t>
  </si>
  <si>
    <t>Efectivo, saldos en efectivo en bancos centrales y otros depósitos a la vista</t>
  </si>
  <si>
    <t>Activos financieros designados a valor razonable con cambios en resultados</t>
  </si>
  <si>
    <t>Derivados - contabilidad de coberturas</t>
  </si>
  <si>
    <t>Inversiones en negocios conjuntos y asociadas</t>
  </si>
  <si>
    <t>Activos tangibles</t>
  </si>
  <si>
    <t>Activos intangibles</t>
  </si>
  <si>
    <t>Activos por impuestos</t>
  </si>
  <si>
    <t>Pasivos financieros a coste amortizado</t>
  </si>
  <si>
    <t>Provisiones</t>
  </si>
  <si>
    <t>Pasivos por impuestos</t>
  </si>
  <si>
    <t>Otros pasivos</t>
  </si>
  <si>
    <t xml:space="preserve">  De los cuales: fondo de la obra social (solo cajas de ahorros y cooperativas de crédito)</t>
  </si>
  <si>
    <t>Resultados atribuibles a los propietarios de la dominante</t>
  </si>
  <si>
    <t>Otro resultado global acumulado</t>
  </si>
  <si>
    <t>Intereses minoritarios [participaciones no dominantes]</t>
  </si>
  <si>
    <t xml:space="preserve">  Administraciones públicas</t>
  </si>
  <si>
    <t xml:space="preserve">  Otras sociedades financieras</t>
  </si>
  <si>
    <t xml:space="preserve">  Sociedades no financieras</t>
  </si>
  <si>
    <t xml:space="preserve">  Hogares</t>
  </si>
  <si>
    <t>Corrección por Riesgo de Crédito de la clientela</t>
  </si>
  <si>
    <t>Ingresos por intereses</t>
  </si>
  <si>
    <t>Gastos por intereses</t>
  </si>
  <si>
    <t>Ingresos por dividendos</t>
  </si>
  <si>
    <t>Ganancias/Pérdidas por activos y pasivos financieros</t>
  </si>
  <si>
    <t>De los que: Contribución al FEP</t>
  </si>
  <si>
    <t>Ganancias/pérdidas al dar de baja en cuentas activos no financieros y participaciones, netas</t>
  </si>
  <si>
    <t>Ganancias/pérdidas procedentes de activos no corrientes</t>
  </si>
  <si>
    <t>Recursos mayoristas</t>
  </si>
  <si>
    <t>Inversión Crediticia Bruta</t>
  </si>
  <si>
    <t>Inversión Crediticia Sana</t>
  </si>
  <si>
    <t xml:space="preserve">    Vista</t>
  </si>
  <si>
    <t xml:space="preserve">    Plazo</t>
  </si>
  <si>
    <t>Entidades de crédito pasivas</t>
  </si>
  <si>
    <t>Dividendos a cuenta</t>
  </si>
  <si>
    <t>De los que:</t>
  </si>
  <si>
    <t>Préstamos y anticipos de la clientela</t>
  </si>
  <si>
    <t>Depósitos en bancos centrales</t>
  </si>
  <si>
    <t>Valores representativos de deuda emitidos</t>
  </si>
  <si>
    <t>Ganancias acumuladas/Reservas de revalorización/otras reservas</t>
  </si>
  <si>
    <t>Capital/Instrumentos de capital/prima de emisión/valores propios</t>
  </si>
  <si>
    <t>Recursos minoristas de balance</t>
  </si>
  <si>
    <t>Participaciones emitidas + cédulas *</t>
  </si>
  <si>
    <t>* Cédulas =  cédulas hipotecarias + cédulas territoriales</t>
  </si>
  <si>
    <t>Ratio de Apalancamiento (%)</t>
  </si>
  <si>
    <t>Cobertura de dudosos</t>
  </si>
  <si>
    <t>Cobertura de no dudosos</t>
  </si>
  <si>
    <t>Total coberturas</t>
  </si>
  <si>
    <t>Dudosos &gt; 90 días</t>
  </si>
  <si>
    <t>Total</t>
  </si>
  <si>
    <t>Cobertura de la Inversión Crediticia</t>
  </si>
  <si>
    <t>Préstamos reestructurados</t>
  </si>
  <si>
    <t>Total préstamos reestructurados</t>
  </si>
  <si>
    <t>Solvencia</t>
  </si>
  <si>
    <t>Phased in</t>
  </si>
  <si>
    <t>Fully loaded</t>
  </si>
  <si>
    <t>Dudosos subjetivos</t>
  </si>
  <si>
    <t>Detalle de crédito dudoso</t>
  </si>
  <si>
    <t>Detalle de crédito dudoso por segmento</t>
  </si>
  <si>
    <t>Dudoso</t>
  </si>
  <si>
    <t>No dudoso</t>
  </si>
  <si>
    <t xml:space="preserve">Detalle coberturas </t>
  </si>
  <si>
    <t>Activos adjudicados</t>
  </si>
  <si>
    <t>* Principalmente adquisición temporal de activos.</t>
  </si>
  <si>
    <t>Riesgos dudosos totales</t>
  </si>
  <si>
    <t>Riesgos contingentes</t>
  </si>
  <si>
    <t>Riesgos totales</t>
  </si>
  <si>
    <t>Tasa de cobertura de la morosidad (%)</t>
  </si>
  <si>
    <t>Tasa de morosidad (%)</t>
  </si>
  <si>
    <t>Total Inversión Crediticia</t>
  </si>
  <si>
    <t>Riesgos fuera de balance</t>
  </si>
  <si>
    <t>de los que: riesgos contingentes dudosos</t>
  </si>
  <si>
    <t>Activos financieros mantenidos para negociar</t>
  </si>
  <si>
    <t>Activos financieros no destinados a negociación valorados obligatoriamente a valor razonable con cambios en resultados</t>
  </si>
  <si>
    <t>Activos financieros a coste amortizado</t>
  </si>
  <si>
    <t>Activos financieros a valor razonable con cambios en otro resultado global</t>
  </si>
  <si>
    <t>Activos no corrientes y grupos enajenables de elementos que se han clasificado como mantenidos para la venta</t>
  </si>
  <si>
    <t>Pasivos financieros mantenidos para negociar</t>
  </si>
  <si>
    <t>Inversión Crediticia</t>
  </si>
  <si>
    <t>Crédito a la clientela minorista bruto (a)</t>
  </si>
  <si>
    <t>Riesgos contingentes dudosos</t>
  </si>
  <si>
    <t>Crédito a la clientela minorista (bruto)</t>
  </si>
  <si>
    <t>Cartera de renta fija de clientes</t>
  </si>
  <si>
    <t>Total recursos en balance</t>
  </si>
  <si>
    <t>Recursos gestionados minoristas</t>
  </si>
  <si>
    <t>Total Recursos gestionados</t>
  </si>
  <si>
    <t>Activos ponderados por riesgo</t>
  </si>
  <si>
    <t>Por riesgo de crédito</t>
  </si>
  <si>
    <t>Por riesgo operacional</t>
  </si>
  <si>
    <t>Por otros riesgos</t>
  </si>
  <si>
    <t>Trimestral</t>
  </si>
  <si>
    <t>Pág. 7/8</t>
  </si>
  <si>
    <t>Gap de Negocio</t>
  </si>
  <si>
    <t>LCR (%)</t>
  </si>
  <si>
    <t>Solvencia phased In</t>
  </si>
  <si>
    <t>Solvencia fully loaded</t>
  </si>
  <si>
    <t>Reservas y Resultados</t>
  </si>
  <si>
    <t>Plusvalías AFDV/Otros</t>
  </si>
  <si>
    <t>Operaciones del mercado monetario</t>
  </si>
  <si>
    <t>Ratio de activo irregular (%)</t>
  </si>
  <si>
    <t>Tasa de cobertura activo irregular (%)</t>
  </si>
  <si>
    <t>Activo Irregular</t>
  </si>
  <si>
    <t>Detalle Préstamos reestructurados</t>
  </si>
  <si>
    <t>Cobertura de Activos adjudicados</t>
  </si>
  <si>
    <t>Activos inmobiliarios con origen adjudicado</t>
  </si>
  <si>
    <t>Activos inmobiliarios con origen adjudicado (Cobertura)</t>
  </si>
  <si>
    <t>Activos inmobiliarios con origen adjudicado (% Cobertura)</t>
  </si>
  <si>
    <t>Depósitos a la vista</t>
  </si>
  <si>
    <t>Recursos minoristas: (c)</t>
  </si>
  <si>
    <t>Texas ratio</t>
  </si>
  <si>
    <r>
      <t>Tasa de cobertura activos adjudicados (%)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</si>
  <si>
    <t>Activos inmobiliarios con origen adjudicado (Neto)</t>
  </si>
  <si>
    <t xml:space="preserve">Activos adjudicados (netos) </t>
  </si>
  <si>
    <t xml:space="preserve"> PATRIMONIO NETO</t>
  </si>
  <si>
    <t>Pasivos subordinados/ Deuda senior preferred</t>
  </si>
  <si>
    <t>Tasa de morosidad neta (%)</t>
  </si>
  <si>
    <t>Ratio de activo irregular neta (%)</t>
  </si>
  <si>
    <t>Reservas y Resultados (*)</t>
  </si>
  <si>
    <t>(*) Reservas y resultados (phased in): incluye IFRS9</t>
  </si>
  <si>
    <t>MREL</t>
  </si>
  <si>
    <t>Pasivos computables MREL</t>
  </si>
  <si>
    <t>Deuda senior preferred (DSP)</t>
  </si>
  <si>
    <t>Otros pasivos MREL</t>
  </si>
  <si>
    <t>MREL TREA disponible (%)</t>
  </si>
  <si>
    <t>MREL LRE disponible (%)</t>
  </si>
  <si>
    <t>Exposición (LRE)</t>
  </si>
  <si>
    <r>
      <t xml:space="preserve">Activos Adjudicados </t>
    </r>
    <r>
      <rPr>
        <b/>
        <vertAlign val="superscript"/>
        <sz val="11"/>
        <color rgb="FF006A78"/>
        <rFont val="Calibri"/>
        <family val="2"/>
        <scheme val="minor"/>
      </rPr>
      <t>(*)</t>
    </r>
  </si>
  <si>
    <t>Activos de calidad</t>
  </si>
  <si>
    <t>Activos inmobiliarios con origen adjudicado (brutos en libros)</t>
  </si>
  <si>
    <t xml:space="preserve">Activos adjudicados (bruto en libros) </t>
  </si>
  <si>
    <r>
      <rPr>
        <vertAlign val="superscript"/>
        <sz val="9"/>
        <color rgb="FF006A78"/>
        <rFont val="Calibri"/>
        <family val="2"/>
        <scheme val="minor"/>
      </rPr>
      <t>(*)</t>
    </r>
    <r>
      <rPr>
        <sz val="9"/>
        <color rgb="FF006A78"/>
        <rFont val="Calibri"/>
        <family val="2"/>
        <scheme val="minor"/>
      </rPr>
      <t xml:space="preserve"> No incluye los activos de calidad</t>
    </r>
  </si>
  <si>
    <t>Puntos de venta</t>
  </si>
  <si>
    <t>Impuestos</t>
  </si>
  <si>
    <t>Pág. 1/8</t>
  </si>
  <si>
    <t>Pág. 2/8</t>
  </si>
  <si>
    <t>Pág. 3/8</t>
  </si>
  <si>
    <t>Pág. 4/8</t>
  </si>
  <si>
    <t>Pág.5/8</t>
  </si>
  <si>
    <t>Pág. 6/8</t>
  </si>
  <si>
    <t>Pág.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</si>
</sst>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);\(#,##0\);\ &quot; - &quot;"/>
    <numFmt numFmtId="166" formatCode="#,##0.0_);\(#,##0.0\);\ &quot; - &quot;"/>
    <numFmt numFmtId="167" formatCode="_-* #,##0.00\ _P_t_a_-;\-* #,##0.00\ _P_t_a_-;_-* &quot;-&quot;??\ _P_t_a_-;_-@_-"/>
    <numFmt numFmtId="168" formatCode="#,##0;\(#,##0\)"/>
    <numFmt numFmtId="169" formatCode="#,##0.00;\(#,##0.00\)"/>
    <numFmt numFmtId="170" formatCode="#,##0;\(#,##0\);\ &quot; - &quot;"/>
    <numFmt numFmtId="171" formatCode="0.00%;\(0.00%\);\-"/>
    <numFmt numFmtId="172" formatCode="0.0%;\(0.0%\);\-"/>
    <numFmt numFmtId="173" formatCode="#,##0.00;\(#,##0.00\);\ &quot; - &quot;"/>
    <numFmt numFmtId="174" formatCode="#,##0.00%\ ;\(#,##0.00%\);\-"/>
    <numFmt numFmtId="175" formatCode="#,##0;\(#,##0\);\-"/>
    <numFmt numFmtId="176" formatCode="#,"/>
    <numFmt numFmtId="177" formatCode="_-* #,##0.00\ [$€]_-;\-* #,##0.00\ [$€]_-;_-* &quot;-&quot;??\ [$€]_-;_-@_-"/>
    <numFmt numFmtId="178" formatCode="#,#00"/>
    <numFmt numFmtId="179" formatCode="#.##000"/>
    <numFmt numFmtId="180" formatCode="\$#,#00"/>
    <numFmt numFmtId="181" formatCode="0.0%"/>
    <numFmt numFmtId="182" formatCode="&quot;$&quot;#,##0_);[Red]\(&quot;$&quot;#,##0\)"/>
    <numFmt numFmtId="183" formatCode="dd\ mmmyy"/>
    <numFmt numFmtId="184" formatCode="dd\ mmmyy\ hh:mm"/>
    <numFmt numFmtId="185" formatCode="#,##0.0%\ ;\(#,##0.0%\);\-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b/>
      <sz val="10"/>
      <color theme="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6"/>
      <color theme="1"/>
      <name val="Calibri"/>
      <family val="2"/>
      <scheme val="minor"/>
    </font>
    <font>
      <sz val="8"/>
      <color rgb="FF096A8D"/>
      <name val="Calibri"/>
      <family val="2"/>
      <scheme val="minor"/>
    </font>
    <font>
      <b/>
      <sz val="8"/>
      <color rgb="FF0A749A"/>
      <name val="Calibri"/>
      <family val="2"/>
      <scheme val="minor"/>
    </font>
    <font>
      <sz val="8"/>
      <color theme="1"/>
      <name val="Arial"/>
      <family val="2"/>
    </font>
    <font>
      <sz val="8"/>
      <color indexed="12"/>
      <name val="Arial"/>
      <family val="2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1"/>
      <name val="??"/>
      <family val="3"/>
      <charset val="129"/>
    </font>
    <font>
      <b/>
      <sz val="9"/>
      <name val="Tahoma"/>
      <family val="2"/>
    </font>
    <font>
      <b/>
      <u/>
      <sz val="11"/>
      <color indexed="37"/>
      <name val="Arial"/>
      <family val="2"/>
    </font>
    <font>
      <b/>
      <sz val="9"/>
      <color indexed="42"/>
      <name val="Tahoma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8.4"/>
      <color indexed="12"/>
      <name val="Arial"/>
      <family val="2"/>
    </font>
    <font>
      <b/>
      <sz val="9"/>
      <color indexed="20"/>
      <name val="Tahoma"/>
      <family val="2"/>
    </font>
    <font>
      <b/>
      <sz val="10"/>
      <color indexed="12"/>
      <name val="Arial Super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Arial MT"/>
    </font>
    <font>
      <b/>
      <i/>
      <sz val="16"/>
      <name val="Helv"/>
    </font>
    <font>
      <sz val="10"/>
      <name val="Book Antiqua"/>
      <family val="1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  <scheme val="minor"/>
    </font>
    <font>
      <sz val="9"/>
      <color indexed="60"/>
      <name val="Calibri"/>
      <family val="2"/>
      <scheme val="minor"/>
    </font>
    <font>
      <b/>
      <sz val="9"/>
      <color indexed="60"/>
      <name val="Calibri"/>
      <family val="2"/>
      <scheme val="minor"/>
    </font>
    <font>
      <sz val="10"/>
      <color indexed="60"/>
      <name val="Calibri"/>
      <family val="2"/>
      <scheme val="minor"/>
    </font>
    <font>
      <b/>
      <sz val="20"/>
      <color rgb="FF006A78"/>
      <name val="Calibri"/>
      <family val="2"/>
      <scheme val="minor"/>
    </font>
    <font>
      <b/>
      <sz val="10"/>
      <color indexed="6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6A7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rgb="FF006A78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8"/>
      <color rgb="FF006A78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rgb="FF006A78"/>
      <name val="Calibri"/>
      <family val="2"/>
      <scheme val="minor"/>
    </font>
    <font>
      <sz val="10"/>
      <color indexed="23"/>
      <name val="Calibri"/>
      <family val="2"/>
      <scheme val="minor"/>
    </font>
    <font>
      <sz val="9"/>
      <color rgb="FF006A78"/>
      <name val="Calibri"/>
      <family val="2"/>
      <scheme val="minor"/>
    </font>
    <font>
      <sz val="8"/>
      <color rgb="FF006A78"/>
      <name val="Calibri"/>
      <family val="2"/>
      <scheme val="minor"/>
    </font>
    <font>
      <sz val="7"/>
      <color indexed="60"/>
      <name val="Calibri"/>
      <family val="2"/>
      <scheme val="minor"/>
    </font>
    <font>
      <b/>
      <sz val="7"/>
      <color indexed="6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006A78"/>
      <name val="Calibri"/>
      <family val="2"/>
      <scheme val="minor"/>
    </font>
    <font>
      <b/>
      <i/>
      <sz val="10"/>
      <color rgb="FF006A7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8"/>
      <color indexed="60"/>
      <name val="Calibri"/>
      <family val="2"/>
      <scheme val="minor"/>
    </font>
    <font>
      <b/>
      <sz val="16"/>
      <color rgb="FF006A78"/>
      <name val="Calibri"/>
      <family val="2"/>
      <scheme val="minor"/>
    </font>
    <font>
      <b/>
      <sz val="12"/>
      <color indexed="2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vertAlign val="superscript"/>
      <sz val="9"/>
      <color rgb="FF006A78"/>
      <name val="Calibri"/>
      <family val="2"/>
      <scheme val="minor"/>
    </font>
    <font>
      <b/>
      <sz val="14"/>
      <color rgb="FF006A78"/>
      <name val="Calibri"/>
      <family val="2"/>
      <scheme val="minor"/>
    </font>
    <font>
      <b/>
      <vertAlign val="superscript"/>
      <sz val="11"/>
      <color rgb="FF006A78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sz val="6"/>
      <color theme="9" tint="-0.499984740745262"/>
      <name val="Arial Narrow"/>
      <family val="2"/>
    </font>
    <font>
      <sz val="11"/>
      <color theme="0" tint="-0.249977111117893"/>
      <name val="Arial Narrow"/>
      <family val="2"/>
    </font>
    <font>
      <sz val="11"/>
      <color theme="1"/>
      <name val="Arial Narrow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8A9B"/>
        <bgColor indexed="64"/>
      </patternFill>
    </fill>
    <fill>
      <patternFill patternType="solid">
        <fgColor rgb="FFE0EEF0"/>
        <bgColor indexed="64"/>
      </patternFill>
    </fill>
    <fill>
      <patternFill patternType="solid">
        <fgColor rgb="FFE0EEF3"/>
        <bgColor indexed="64"/>
      </patternFill>
    </fill>
    <fill>
      <patternFill patternType="solid">
        <fgColor rgb="FFB9DBDF"/>
        <bgColor indexed="64"/>
      </patternFill>
    </fill>
    <fill>
      <patternFill patternType="solid">
        <fgColor rgb="FF006A7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rgb="FF1D5B8F"/>
      </right>
      <top style="thin">
        <color rgb="FF1D5B8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81C2CA"/>
      </left>
      <right style="thin">
        <color rgb="FF81C2CA"/>
      </right>
      <top style="thin">
        <color rgb="FF81C2CA"/>
      </top>
      <bottom/>
      <diagonal/>
    </border>
    <border>
      <left/>
      <right style="thin">
        <color rgb="FF1D5B8F"/>
      </right>
      <top/>
      <bottom style="thin">
        <color rgb="FF1D5B8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1D5B8F"/>
      </top>
      <bottom/>
      <diagonal/>
    </border>
    <border>
      <left/>
      <right/>
      <top/>
      <bottom style="thin">
        <color rgb="FF1D5B8F"/>
      </bottom>
      <diagonal/>
    </border>
    <border>
      <left style="thin">
        <color rgb="FF006A78"/>
      </left>
      <right style="thin">
        <color rgb="FF006A78"/>
      </right>
      <top style="thin">
        <color rgb="FF006A78"/>
      </top>
      <bottom/>
      <diagonal/>
    </border>
    <border>
      <left style="thin">
        <color rgb="FF006A78"/>
      </left>
      <right style="thin">
        <color rgb="FF006A78"/>
      </right>
      <top/>
      <bottom style="thin">
        <color rgb="FF006A7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8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7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22" borderId="7" applyNumberFormat="0" applyFont="0" applyAlignment="0" applyProtection="0"/>
    <xf numFmtId="0" fontId="22" fillId="20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2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1" borderId="23" applyNumberFormat="0" applyAlignment="0" applyProtection="0"/>
    <xf numFmtId="0" fontId="35" fillId="32" borderId="24" applyNumberFormat="0" applyAlignment="0" applyProtection="0"/>
    <xf numFmtId="0" fontId="36" fillId="32" borderId="23" applyNumberFormat="0" applyAlignment="0" applyProtection="0"/>
    <xf numFmtId="0" fontId="37" fillId="0" borderId="25" applyNumberFormat="0" applyFill="0" applyAlignment="0" applyProtection="0"/>
    <xf numFmtId="0" fontId="38" fillId="33" borderId="26" applyNumberFormat="0" applyAlignment="0" applyProtection="0"/>
    <xf numFmtId="0" fontId="39" fillId="0" borderId="0" applyNumberFormat="0" applyFill="0" applyBorder="0" applyAlignment="0" applyProtection="0"/>
    <xf numFmtId="0" fontId="40" fillId="34" borderId="27" applyNumberFormat="0" applyFont="0" applyAlignment="0" applyProtection="0"/>
    <xf numFmtId="0" fontId="41" fillId="0" borderId="0" applyNumberFormat="0" applyFill="0" applyBorder="0" applyAlignment="0" applyProtection="0"/>
    <xf numFmtId="0" fontId="42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3" fillId="52" borderId="0" applyNumberFormat="0" applyBorder="0" applyAlignment="0" applyProtection="0"/>
    <xf numFmtId="0" fontId="43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3" fillId="56" borderId="0" applyNumberFormat="0" applyBorder="0" applyAlignment="0" applyProtection="0"/>
    <xf numFmtId="0" fontId="43" fillId="57" borderId="0" applyNumberFormat="0" applyBorder="0" applyAlignment="0" applyProtection="0"/>
    <xf numFmtId="0" fontId="42" fillId="58" borderId="0" applyNumberFormat="0" applyBorder="0" applyAlignment="0" applyProtection="0"/>
    <xf numFmtId="0" fontId="4" fillId="0" borderId="0"/>
    <xf numFmtId="0" fontId="44" fillId="0" borderId="0"/>
    <xf numFmtId="0" fontId="4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53" fillId="0" borderId="0">
      <protection locked="0"/>
    </xf>
    <xf numFmtId="176" fontId="54" fillId="0" borderId="0">
      <protection locked="0"/>
    </xf>
    <xf numFmtId="176" fontId="54" fillId="0" borderId="0">
      <protection locked="0"/>
    </xf>
    <xf numFmtId="44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3" fillId="0" borderId="0">
      <protection locked="0"/>
    </xf>
    <xf numFmtId="179" fontId="53" fillId="0" borderId="0">
      <protection locked="0"/>
    </xf>
    <xf numFmtId="0" fontId="6" fillId="0" borderId="0" applyNumberFormat="0" applyFill="0" applyBorder="0" applyAlignment="0" applyProtection="0"/>
    <xf numFmtId="180" fontId="53" fillId="0" borderId="0">
      <protection locked="0"/>
    </xf>
    <xf numFmtId="0" fontId="5" fillId="0" borderId="0"/>
    <xf numFmtId="0" fontId="3" fillId="0" borderId="0"/>
    <xf numFmtId="0" fontId="3" fillId="0" borderId="0"/>
    <xf numFmtId="0" fontId="9" fillId="34" borderId="27" applyNumberFormat="0" applyFont="0" applyAlignment="0" applyProtection="0"/>
    <xf numFmtId="0" fontId="3" fillId="34" borderId="2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44" fillId="0" borderId="0"/>
    <xf numFmtId="0" fontId="1" fillId="0" borderId="0"/>
    <xf numFmtId="0" fontId="1" fillId="0" borderId="0"/>
    <xf numFmtId="0" fontId="2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5" fillId="60" borderId="29">
      <alignment horizontal="center" vertical="center"/>
    </xf>
    <xf numFmtId="0" fontId="55" fillId="61" borderId="0" applyNumberFormat="0" applyFont="0" applyAlignment="0" applyProtection="0">
      <protection locked="0"/>
    </xf>
    <xf numFmtId="0" fontId="56" fillId="62" borderId="0"/>
    <xf numFmtId="0" fontId="57" fillId="63" borderId="0">
      <alignment vertical="center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8" fillId="64" borderId="0"/>
    <xf numFmtId="0" fontId="58" fillId="64" borderId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6" fillId="65" borderId="0">
      <protection locked="0"/>
    </xf>
    <xf numFmtId="182" fontId="59" fillId="0" borderId="0">
      <protection locked="0"/>
    </xf>
    <xf numFmtId="183" fontId="56" fillId="0" borderId="0" applyFont="0" applyFill="0" applyBorder="0" applyAlignment="0" applyProtection="0"/>
    <xf numFmtId="184" fontId="60" fillId="64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6" borderId="0" applyNumberFormat="0" applyFont="0" applyBorder="0" applyAlignment="0" applyProtection="0">
      <protection locked="0"/>
    </xf>
    <xf numFmtId="0" fontId="5" fillId="0" borderId="0">
      <protection locked="0"/>
    </xf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67" borderId="0"/>
    <xf numFmtId="0" fontId="63" fillId="0" borderId="30" applyNumberFormat="0" applyAlignment="0" applyProtection="0">
      <alignment horizontal="left" vertical="center"/>
    </xf>
    <xf numFmtId="0" fontId="63" fillId="0" borderId="31">
      <alignment horizontal="left" vertical="center"/>
    </xf>
    <xf numFmtId="0" fontId="5" fillId="0" borderId="0">
      <protection locked="0"/>
    </xf>
    <xf numFmtId="0" fontId="5" fillId="0" borderId="0">
      <protection locked="0"/>
    </xf>
    <xf numFmtId="0" fontId="64" fillId="0" borderId="32" applyNumberFormat="0" applyFill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0" fontId="66" fillId="23" borderId="34">
      <protection locked="0"/>
    </xf>
    <xf numFmtId="0" fontId="67" fillId="62" borderId="35" applyNumberFormat="0" applyFill="0" applyProtection="0">
      <protection locked="0"/>
    </xf>
    <xf numFmtId="0" fontId="68" fillId="62" borderId="0"/>
    <xf numFmtId="0" fontId="69" fillId="68" borderId="34">
      <protection locked="0"/>
    </xf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5" fillId="0" borderId="0" applyNumberFormat="0" applyFill="0" applyBorder="0" applyAlignment="0" applyProtection="0"/>
    <xf numFmtId="37" fontId="71" fillId="0" borderId="0"/>
    <xf numFmtId="0" fontId="72" fillId="0" borderId="0"/>
    <xf numFmtId="0" fontId="7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22" borderId="7" applyNumberFormat="0" applyFont="0" applyAlignment="0" applyProtection="0"/>
    <xf numFmtId="0" fontId="74" fillId="22" borderId="7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64" borderId="0"/>
    <xf numFmtId="0" fontId="58" fillId="70" borderId="0"/>
    <xf numFmtId="0" fontId="60" fillId="64" borderId="0"/>
    <xf numFmtId="0" fontId="22" fillId="20" borderId="8" applyNumberFormat="0" applyAlignment="0" applyProtection="0"/>
    <xf numFmtId="0" fontId="22" fillId="20" borderId="8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6" fillId="0" borderId="36" applyNumberFormat="0" applyFill="0" applyAlignment="0" applyProtection="0"/>
    <xf numFmtId="0" fontId="5" fillId="0" borderId="37">
      <protection locked="0"/>
    </xf>
    <xf numFmtId="0" fontId="5" fillId="0" borderId="37">
      <protection locked="0"/>
    </xf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0" borderId="0"/>
    <xf numFmtId="37" fontId="6" fillId="71" borderId="0" applyNumberFormat="0" applyBorder="0" applyAlignment="0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3" fontId="49" fillId="0" borderId="32" applyProtection="0"/>
    <xf numFmtId="0" fontId="5" fillId="0" borderId="0"/>
  </cellStyleXfs>
  <cellXfs count="287">
    <xf numFmtId="0" fontId="0" fillId="0" borderId="0" xfId="0"/>
    <xf numFmtId="174" fontId="26" fillId="0" borderId="0" xfId="0" applyNumberFormat="1" applyFont="1" applyAlignment="1">
      <alignment horizontal="center"/>
    </xf>
    <xf numFmtId="0" fontId="25" fillId="0" borderId="0" xfId="0" applyFont="1"/>
    <xf numFmtId="0" fontId="47" fillId="0" borderId="0" xfId="94" applyFont="1" applyAlignment="1">
      <alignment vertical="center"/>
    </xf>
    <xf numFmtId="0" fontId="46" fillId="0" borderId="0" xfId="94" applyFont="1" applyAlignment="1">
      <alignment vertical="center" wrapText="1"/>
    </xf>
    <xf numFmtId="0" fontId="6" fillId="0" borderId="0" xfId="0" applyFont="1" applyAlignment="1">
      <alignment horizontal="center"/>
    </xf>
    <xf numFmtId="0" fontId="45" fillId="0" borderId="0" xfId="130" applyFont="1" applyAlignment="1">
      <alignment horizontal="right"/>
    </xf>
    <xf numFmtId="174" fontId="87" fillId="26" borderId="0" xfId="48" applyNumberFormat="1" applyFont="1" applyFill="1" applyBorder="1" applyAlignment="1">
      <alignment horizontal="right"/>
    </xf>
    <xf numFmtId="172" fontId="87" fillId="26" borderId="0" xfId="48" applyNumberFormat="1" applyFont="1" applyFill="1" applyBorder="1" applyAlignment="1">
      <alignment horizontal="right"/>
    </xf>
    <xf numFmtId="174" fontId="87" fillId="0" borderId="0" xfId="48" applyNumberFormat="1" applyFont="1" applyFill="1" applyBorder="1" applyAlignment="1">
      <alignment horizontal="right"/>
    </xf>
    <xf numFmtId="172" fontId="87" fillId="0" borderId="0" xfId="48" applyNumberFormat="1" applyFont="1" applyFill="1" applyBorder="1" applyAlignment="1">
      <alignment horizontal="right"/>
    </xf>
    <xf numFmtId="174" fontId="87" fillId="25" borderId="0" xfId="48" applyNumberFormat="1" applyFont="1" applyFill="1" applyBorder="1" applyAlignment="1">
      <alignment horizontal="right"/>
    </xf>
    <xf numFmtId="10" fontId="26" fillId="0" borderId="0" xfId="48" applyNumberFormat="1" applyFont="1" applyBorder="1" applyAlignment="1">
      <alignment horizontal="right"/>
    </xf>
    <xf numFmtId="0" fontId="84" fillId="24" borderId="0" xfId="0" applyFont="1" applyFill="1"/>
    <xf numFmtId="0" fontId="26" fillId="23" borderId="0" xfId="0" applyFont="1" applyFill="1"/>
    <xf numFmtId="0" fontId="26" fillId="0" borderId="0" xfId="0" applyFont="1"/>
    <xf numFmtId="14" fontId="88" fillId="0" borderId="0" xfId="0" applyNumberFormat="1" applyFont="1" applyAlignment="1">
      <alignment horizontal="right"/>
    </xf>
    <xf numFmtId="14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91" fillId="0" borderId="0" xfId="0" applyFont="1" applyAlignment="1">
      <alignment horizontal="left"/>
    </xf>
    <xf numFmtId="181" fontId="26" fillId="0" borderId="0" xfId="0" applyNumberFormat="1" applyFont="1" applyAlignment="1">
      <alignment horizontal="right"/>
    </xf>
    <xf numFmtId="17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right"/>
    </xf>
    <xf numFmtId="0" fontId="93" fillId="0" borderId="0" xfId="0" applyFont="1" applyAlignment="1">
      <alignment horizontal="left"/>
    </xf>
    <xf numFmtId="0" fontId="86" fillId="0" borderId="0" xfId="0" quotePrefix="1" applyFont="1"/>
    <xf numFmtId="181" fontId="26" fillId="0" borderId="0" xfId="48" applyNumberFormat="1" applyFont="1" applyBorder="1" applyAlignment="1">
      <alignment horizontal="right"/>
    </xf>
    <xf numFmtId="0" fontId="86" fillId="0" borderId="0" xfId="0" applyFont="1" applyAlignment="1">
      <alignment horizontal="right"/>
    </xf>
    <xf numFmtId="0" fontId="94" fillId="0" borderId="0" xfId="0" applyFont="1" applyAlignment="1">
      <alignment horizontal="left"/>
    </xf>
    <xf numFmtId="0" fontId="88" fillId="0" borderId="0" xfId="0" applyFont="1"/>
    <xf numFmtId="0" fontId="87" fillId="23" borderId="0" xfId="0" applyFont="1" applyFill="1"/>
    <xf numFmtId="0" fontId="87" fillId="0" borderId="0" xfId="0" applyFont="1"/>
    <xf numFmtId="165" fontId="87" fillId="0" borderId="0" xfId="0" applyNumberFormat="1" applyFont="1" applyAlignment="1">
      <alignment horizontal="left"/>
    </xf>
    <xf numFmtId="170" fontId="87" fillId="26" borderId="0" xfId="42" applyNumberFormat="1" applyFont="1" applyFill="1" applyAlignment="1">
      <alignment horizontal="right"/>
    </xf>
    <xf numFmtId="170" fontId="87" fillId="0" borderId="0" xfId="42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87" fillId="0" borderId="0" xfId="0" applyFont="1" applyAlignment="1">
      <alignment horizontal="left"/>
    </xf>
    <xf numFmtId="170" fontId="87" fillId="0" borderId="0" xfId="0" applyNumberFormat="1" applyFont="1"/>
    <xf numFmtId="0" fontId="87" fillId="0" borderId="0" xfId="0" applyFont="1" applyAlignment="1">
      <alignment vertical="center"/>
    </xf>
    <xf numFmtId="171" fontId="87" fillId="26" borderId="0" xfId="48" applyNumberFormat="1" applyFont="1" applyFill="1" applyBorder="1" applyAlignment="1">
      <alignment horizontal="right"/>
    </xf>
    <xf numFmtId="171" fontId="87" fillId="0" borderId="0" xfId="0" applyNumberFormat="1" applyFont="1"/>
    <xf numFmtId="171" fontId="87" fillId="0" borderId="0" xfId="48" applyNumberFormat="1" applyFont="1" applyFill="1" applyBorder="1" applyAlignment="1">
      <alignment horizontal="right"/>
    </xf>
    <xf numFmtId="173" fontId="87" fillId="0" borderId="0" xfId="42" applyNumberFormat="1" applyFont="1" applyAlignment="1">
      <alignment horizontal="right"/>
    </xf>
    <xf numFmtId="165" fontId="87" fillId="0" borderId="0" xfId="0" applyNumberFormat="1" applyFont="1" applyAlignment="1">
      <alignment horizontal="right"/>
    </xf>
    <xf numFmtId="170" fontId="84" fillId="24" borderId="0" xfId="0" applyNumberFormat="1" applyFont="1" applyFill="1"/>
    <xf numFmtId="171" fontId="26" fillId="0" borderId="0" xfId="0" applyNumberFormat="1" applyFont="1"/>
    <xf numFmtId="171" fontId="88" fillId="0" borderId="0" xfId="0" applyNumberFormat="1" applyFont="1"/>
    <xf numFmtId="171" fontId="84" fillId="24" borderId="0" xfId="0" applyNumberFormat="1" applyFont="1" applyFill="1"/>
    <xf numFmtId="0" fontId="26" fillId="0" borderId="0" xfId="0" quotePrefix="1" applyFont="1"/>
    <xf numFmtId="3" fontId="26" fillId="0" borderId="0" xfId="0" applyNumberFormat="1" applyFont="1" applyAlignment="1">
      <alignment horizontal="right"/>
    </xf>
    <xf numFmtId="0" fontId="85" fillId="0" borderId="0" xfId="0" applyFont="1" applyAlignment="1">
      <alignment horizontal="right"/>
    </xf>
    <xf numFmtId="0" fontId="77" fillId="0" borderId="0" xfId="39" applyFont="1"/>
    <xf numFmtId="14" fontId="77" fillId="0" borderId="0" xfId="0" applyNumberFormat="1" applyFont="1" applyAlignment="1">
      <alignment horizontal="right"/>
    </xf>
    <xf numFmtId="14" fontId="77" fillId="0" borderId="0" xfId="39" applyNumberFormat="1" applyFont="1"/>
    <xf numFmtId="0" fontId="78" fillId="0" borderId="0" xfId="0" applyFont="1"/>
    <xf numFmtId="0" fontId="79" fillId="0" borderId="0" xfId="0" applyFont="1" applyAlignment="1">
      <alignment horizontal="left"/>
    </xf>
    <xf numFmtId="17" fontId="79" fillId="0" borderId="0" xfId="0" applyNumberFormat="1" applyFont="1" applyAlignment="1">
      <alignment horizontal="right"/>
    </xf>
    <xf numFmtId="0" fontId="80" fillId="0" borderId="0" xfId="39" applyFont="1"/>
    <xf numFmtId="0" fontId="80" fillId="0" borderId="0" xfId="0" applyFont="1"/>
    <xf numFmtId="0" fontId="81" fillId="0" borderId="0" xfId="0" applyFont="1" applyAlignment="1">
      <alignment horizontal="left"/>
    </xf>
    <xf numFmtId="0" fontId="82" fillId="0" borderId="0" xfId="0" applyFont="1"/>
    <xf numFmtId="0" fontId="82" fillId="0" borderId="0" xfId="0" applyFont="1" applyAlignment="1">
      <alignment horizontal="right"/>
    </xf>
    <xf numFmtId="0" fontId="80" fillId="0" borderId="0" xfId="0" quotePrefix="1" applyFont="1" applyAlignment="1">
      <alignment horizontal="right"/>
    </xf>
    <xf numFmtId="0" fontId="80" fillId="0" borderId="0" xfId="0" applyFont="1" applyAlignment="1">
      <alignment horizontal="right"/>
    </xf>
    <xf numFmtId="0" fontId="83" fillId="0" borderId="0" xfId="0" applyFont="1" applyAlignment="1">
      <alignment horizontal="left"/>
    </xf>
    <xf numFmtId="181" fontId="82" fillId="0" borderId="0" xfId="48" applyNumberFormat="1" applyFont="1" applyFill="1" applyBorder="1" applyAlignment="1">
      <alignment horizontal="right"/>
    </xf>
    <xf numFmtId="0" fontId="97" fillId="0" borderId="0" xfId="39" applyFont="1"/>
    <xf numFmtId="0" fontId="98" fillId="0" borderId="0" xfId="39" applyFont="1"/>
    <xf numFmtId="0" fontId="82" fillId="0" borderId="0" xfId="39" applyFont="1"/>
    <xf numFmtId="0" fontId="80" fillId="0" borderId="0" xfId="39" quotePrefix="1" applyFont="1"/>
    <xf numFmtId="14" fontId="85" fillId="27" borderId="13" xfId="0" applyNumberFormat="1" applyFont="1" applyFill="1" applyBorder="1" applyAlignment="1">
      <alignment horizontal="center" vertical="center" wrapText="1"/>
    </xf>
    <xf numFmtId="14" fontId="85" fillId="27" borderId="13" xfId="0" applyNumberFormat="1" applyFont="1" applyFill="1" applyBorder="1" applyAlignment="1">
      <alignment horizontal="center" vertical="center"/>
    </xf>
    <xf numFmtId="0" fontId="26" fillId="0" borderId="0" xfId="39" applyFont="1"/>
    <xf numFmtId="0" fontId="91" fillId="0" borderId="0" xfId="39" applyFont="1" applyAlignment="1">
      <alignment horizontal="left"/>
    </xf>
    <xf numFmtId="0" fontId="99" fillId="0" borderId="0" xfId="93" applyFont="1" applyAlignment="1">
      <alignment horizontal="left"/>
    </xf>
    <xf numFmtId="0" fontId="87" fillId="0" borderId="0" xfId="39" applyFont="1"/>
    <xf numFmtId="165" fontId="85" fillId="0" borderId="0" xfId="0" applyNumberFormat="1" applyFont="1" applyAlignment="1">
      <alignment horizontal="left"/>
    </xf>
    <xf numFmtId="0" fontId="87" fillId="0" borderId="0" xfId="40" applyFont="1"/>
    <xf numFmtId="168" fontId="85" fillId="25" borderId="0" xfId="42" applyNumberFormat="1" applyFont="1" applyFill="1" applyAlignment="1">
      <alignment horizontal="right"/>
    </xf>
    <xf numFmtId="171" fontId="85" fillId="25" borderId="0" xfId="48" applyNumberFormat="1" applyFont="1" applyFill="1" applyBorder="1" applyAlignment="1">
      <alignment horizontal="right"/>
    </xf>
    <xf numFmtId="0" fontId="87" fillId="0" borderId="0" xfId="39" quotePrefix="1" applyFont="1"/>
    <xf numFmtId="168" fontId="85" fillId="0" borderId="0" xfId="42" applyNumberFormat="1" applyFont="1" applyAlignment="1">
      <alignment horizontal="right"/>
    </xf>
    <xf numFmtId="171" fontId="85" fillId="0" borderId="0" xfId="48" applyNumberFormat="1" applyFont="1" applyFill="1" applyBorder="1" applyAlignment="1">
      <alignment horizontal="right"/>
    </xf>
    <xf numFmtId="165" fontId="88" fillId="0" borderId="0" xfId="0" applyNumberFormat="1" applyFont="1" applyAlignment="1">
      <alignment horizontal="left"/>
    </xf>
    <xf numFmtId="0" fontId="80" fillId="0" borderId="0" xfId="40" applyFont="1"/>
    <xf numFmtId="168" fontId="88" fillId="0" borderId="0" xfId="42" applyNumberFormat="1" applyFont="1" applyAlignment="1">
      <alignment horizontal="right"/>
    </xf>
    <xf numFmtId="171" fontId="88" fillId="0" borderId="0" xfId="42" applyNumberFormat="1" applyFont="1" applyAlignment="1">
      <alignment horizontal="right"/>
    </xf>
    <xf numFmtId="0" fontId="26" fillId="24" borderId="0" xfId="39" applyFont="1" applyFill="1"/>
    <xf numFmtId="168" fontId="84" fillId="24" borderId="0" xfId="42" applyNumberFormat="1" applyFont="1" applyFill="1" applyAlignment="1">
      <alignment horizontal="right"/>
    </xf>
    <xf numFmtId="171" fontId="84" fillId="24" borderId="0" xfId="42" applyNumberFormat="1" applyFont="1" applyFill="1" applyAlignment="1">
      <alignment horizontal="right"/>
    </xf>
    <xf numFmtId="0" fontId="91" fillId="0" borderId="0" xfId="40" applyFont="1" applyAlignment="1">
      <alignment horizontal="left"/>
    </xf>
    <xf numFmtId="168" fontId="85" fillId="26" borderId="0" xfId="42" applyNumberFormat="1" applyFont="1" applyFill="1" applyAlignment="1">
      <alignment horizontal="right"/>
    </xf>
    <xf numFmtId="171" fontId="85" fillId="26" borderId="0" xfId="48" applyNumberFormat="1" applyFont="1" applyFill="1" applyBorder="1" applyAlignment="1">
      <alignment horizontal="right"/>
    </xf>
    <xf numFmtId="0" fontId="100" fillId="0" borderId="0" xfId="93" applyFont="1" applyAlignment="1">
      <alignment horizontal="left"/>
    </xf>
    <xf numFmtId="0" fontId="101" fillId="0" borderId="0" xfId="39" applyFont="1"/>
    <xf numFmtId="165" fontId="101" fillId="0" borderId="0" xfId="0" applyNumberFormat="1" applyFont="1" applyAlignment="1">
      <alignment horizontal="left" indent="2"/>
    </xf>
    <xf numFmtId="0" fontId="101" fillId="0" borderId="0" xfId="40" applyFont="1"/>
    <xf numFmtId="168" fontId="101" fillId="26" borderId="0" xfId="42" applyNumberFormat="1" applyFont="1" applyFill="1" applyAlignment="1">
      <alignment horizontal="right"/>
    </xf>
    <xf numFmtId="171" fontId="101" fillId="26" borderId="0" xfId="48" applyNumberFormat="1" applyFont="1" applyFill="1" applyBorder="1" applyAlignment="1">
      <alignment horizontal="right"/>
    </xf>
    <xf numFmtId="0" fontId="101" fillId="0" borderId="0" xfId="39" quotePrefix="1" applyFont="1"/>
    <xf numFmtId="168" fontId="101" fillId="0" borderId="0" xfId="42" applyNumberFormat="1" applyFont="1" applyAlignment="1">
      <alignment horizontal="right"/>
    </xf>
    <xf numFmtId="171" fontId="101" fillId="0" borderId="0" xfId="48" applyNumberFormat="1" applyFont="1" applyFill="1" applyBorder="1" applyAlignment="1">
      <alignment horizontal="right"/>
    </xf>
    <xf numFmtId="171" fontId="102" fillId="26" borderId="0" xfId="48" applyNumberFormat="1" applyFont="1" applyFill="1" applyBorder="1" applyAlignment="1">
      <alignment horizontal="right"/>
    </xf>
    <xf numFmtId="168" fontId="102" fillId="26" borderId="0" xfId="42" applyNumberFormat="1" applyFont="1" applyFill="1" applyAlignment="1">
      <alignment horizontal="right"/>
    </xf>
    <xf numFmtId="171" fontId="102" fillId="0" borderId="0" xfId="48" applyNumberFormat="1" applyFont="1" applyFill="1" applyBorder="1" applyAlignment="1">
      <alignment horizontal="right"/>
    </xf>
    <xf numFmtId="168" fontId="102" fillId="0" borderId="0" xfId="42" applyNumberFormat="1" applyFont="1" applyAlignment="1">
      <alignment horizontal="right"/>
    </xf>
    <xf numFmtId="0" fontId="85" fillId="0" borderId="0" xfId="40" applyFont="1"/>
    <xf numFmtId="175" fontId="85" fillId="26" borderId="0" xfId="42" applyNumberFormat="1" applyFont="1" applyFill="1" applyAlignment="1">
      <alignment horizontal="right"/>
    </xf>
    <xf numFmtId="175" fontId="85" fillId="0" borderId="0" xfId="42" applyNumberFormat="1" applyFont="1" applyAlignment="1">
      <alignment horizontal="right"/>
    </xf>
    <xf numFmtId="169" fontId="84" fillId="24" borderId="0" xfId="42" applyNumberFormat="1" applyFont="1" applyFill="1" applyAlignment="1">
      <alignment horizontal="right"/>
    </xf>
    <xf numFmtId="165" fontId="26" fillId="0" borderId="0" xfId="39" applyNumberFormat="1" applyFont="1"/>
    <xf numFmtId="174" fontId="87" fillId="0" borderId="0" xfId="0" applyNumberFormat="1" applyFont="1" applyAlignment="1">
      <alignment horizontal="left"/>
    </xf>
    <xf numFmtId="0" fontId="78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3" fontId="78" fillId="0" borderId="0" xfId="0" applyNumberFormat="1" applyFont="1" applyAlignment="1">
      <alignment horizontal="right"/>
    </xf>
    <xf numFmtId="0" fontId="80" fillId="0" borderId="0" xfId="0" applyFont="1" applyAlignment="1">
      <alignment horizontal="left"/>
    </xf>
    <xf numFmtId="3" fontId="80" fillId="0" borderId="0" xfId="0" applyNumberFormat="1" applyFont="1" applyAlignment="1">
      <alignment horizontal="right"/>
    </xf>
    <xf numFmtId="170" fontId="82" fillId="0" borderId="0" xfId="0" applyNumberFormat="1" applyFont="1" applyAlignment="1">
      <alignment horizontal="right"/>
    </xf>
    <xf numFmtId="0" fontId="80" fillId="0" borderId="0" xfId="0" quotePrefix="1" applyFont="1"/>
    <xf numFmtId="0" fontId="103" fillId="0" borderId="0" xfId="0" applyFont="1"/>
    <xf numFmtId="166" fontId="87" fillId="0" borderId="0" xfId="0" applyNumberFormat="1" applyFont="1" applyAlignment="1">
      <alignment horizontal="right"/>
    </xf>
    <xf numFmtId="170" fontId="84" fillId="24" borderId="0" xfId="42" applyNumberFormat="1" applyFont="1" applyFill="1" applyAlignment="1">
      <alignment horizontal="right"/>
    </xf>
    <xf numFmtId="166" fontId="26" fillId="0" borderId="0" xfId="0" applyNumberFormat="1" applyFont="1" applyAlignment="1">
      <alignment horizontal="right"/>
    </xf>
    <xf numFmtId="165" fontId="26" fillId="0" borderId="0" xfId="0" applyNumberFormat="1" applyFont="1" applyAlignment="1">
      <alignment horizontal="right"/>
    </xf>
    <xf numFmtId="165" fontId="87" fillId="0" borderId="0" xfId="0" applyNumberFormat="1" applyFont="1" applyAlignment="1">
      <alignment horizontal="left" indent="2"/>
    </xf>
    <xf numFmtId="170" fontId="101" fillId="26" borderId="0" xfId="42" applyNumberFormat="1" applyFont="1" applyFill="1" applyAlignment="1">
      <alignment horizontal="right"/>
    </xf>
    <xf numFmtId="170" fontId="101" fillId="0" borderId="0" xfId="42" applyNumberFormat="1" applyFont="1" applyAlignment="1">
      <alignment horizontal="right"/>
    </xf>
    <xf numFmtId="172" fontId="101" fillId="0" borderId="0" xfId="48" applyNumberFormat="1" applyFont="1" applyFill="1" applyBorder="1" applyAlignment="1">
      <alignment horizontal="right"/>
    </xf>
    <xf numFmtId="170" fontId="87" fillId="25" borderId="0" xfId="42" applyNumberFormat="1" applyFont="1" applyFill="1" applyAlignment="1">
      <alignment horizontal="right"/>
    </xf>
    <xf numFmtId="0" fontId="87" fillId="0" borderId="0" xfId="0" applyFont="1" applyAlignment="1">
      <alignment horizontal="right"/>
    </xf>
    <xf numFmtId="0" fontId="89" fillId="0" borderId="0" xfId="0" applyFont="1"/>
    <xf numFmtId="0" fontId="51" fillId="0" borderId="0" xfId="0" applyFont="1"/>
    <xf numFmtId="165" fontId="87" fillId="26" borderId="0" xfId="0" applyNumberFormat="1" applyFont="1" applyFill="1" applyAlignment="1">
      <alignment horizontal="left" indent="2"/>
    </xf>
    <xf numFmtId="3" fontId="87" fillId="0" borderId="0" xfId="0" applyNumberFormat="1" applyFont="1" applyAlignment="1">
      <alignment horizontal="right"/>
    </xf>
    <xf numFmtId="174" fontId="84" fillId="24" borderId="0" xfId="0" applyNumberFormat="1" applyFont="1" applyFill="1"/>
    <xf numFmtId="172" fontId="84" fillId="24" borderId="0" xfId="0" applyNumberFormat="1" applyFont="1" applyFill="1"/>
    <xf numFmtId="10" fontId="87" fillId="26" borderId="0" xfId="48" applyNumberFormat="1" applyFont="1" applyFill="1" applyBorder="1" applyAlignment="1">
      <alignment horizontal="right"/>
    </xf>
    <xf numFmtId="10" fontId="87" fillId="0" borderId="0" xfId="48" applyNumberFormat="1" applyFont="1" applyFill="1" applyBorder="1" applyAlignment="1">
      <alignment horizontal="right"/>
    </xf>
    <xf numFmtId="0" fontId="101" fillId="0" borderId="0" xfId="0" applyFont="1"/>
    <xf numFmtId="174" fontId="101" fillId="26" borderId="0" xfId="48" applyNumberFormat="1" applyFont="1" applyFill="1" applyBorder="1" applyAlignment="1">
      <alignment horizontal="right"/>
    </xf>
    <xf numFmtId="174" fontId="101" fillId="0" borderId="0" xfId="48" applyNumberFormat="1" applyFont="1" applyFill="1" applyBorder="1" applyAlignment="1">
      <alignment horizontal="right"/>
    </xf>
    <xf numFmtId="3" fontId="101" fillId="0" borderId="0" xfId="0" applyNumberFormat="1" applyFont="1" applyAlignment="1">
      <alignment horizontal="right"/>
    </xf>
    <xf numFmtId="0" fontId="77" fillId="0" borderId="0" xfId="0" applyFont="1" applyAlignment="1">
      <alignment horizontal="left"/>
    </xf>
    <xf numFmtId="0" fontId="77" fillId="0" borderId="0" xfId="0" applyFont="1"/>
    <xf numFmtId="0" fontId="26" fillId="0" borderId="0" xfId="0" quotePrefix="1" applyFont="1" applyAlignment="1">
      <alignment horizontal="right"/>
    </xf>
    <xf numFmtId="0" fontId="104" fillId="0" borderId="0" xfId="0" applyFont="1"/>
    <xf numFmtId="0" fontId="106" fillId="0" borderId="0" xfId="0" applyFont="1" applyAlignment="1">
      <alignment horizontal="left"/>
    </xf>
    <xf numFmtId="0" fontId="103" fillId="0" borderId="0" xfId="0" applyFont="1" applyAlignment="1">
      <alignment horizontal="right"/>
    </xf>
    <xf numFmtId="165" fontId="87" fillId="0" borderId="0" xfId="0" applyNumberFormat="1" applyFont="1" applyAlignment="1">
      <alignment horizontal="left" indent="1"/>
    </xf>
    <xf numFmtId="172" fontId="87" fillId="0" borderId="0" xfId="42" applyNumberFormat="1" applyFont="1" applyAlignment="1">
      <alignment horizontal="right"/>
    </xf>
    <xf numFmtId="0" fontId="85" fillId="0" borderId="0" xfId="0" applyFont="1"/>
    <xf numFmtId="170" fontId="85" fillId="26" borderId="0" xfId="42" applyNumberFormat="1" applyFont="1" applyFill="1" applyAlignment="1">
      <alignment horizontal="right"/>
    </xf>
    <xf numFmtId="170" fontId="85" fillId="0" borderId="0" xfId="42" applyNumberFormat="1" applyFont="1" applyAlignment="1">
      <alignment horizontal="right"/>
    </xf>
    <xf numFmtId="172" fontId="85" fillId="0" borderId="0" xfId="42" applyNumberFormat="1" applyFont="1" applyAlignment="1">
      <alignment horizontal="right"/>
    </xf>
    <xf numFmtId="171" fontId="82" fillId="0" borderId="0" xfId="0" applyNumberFormat="1" applyFont="1"/>
    <xf numFmtId="173" fontId="84" fillId="24" borderId="0" xfId="42" applyNumberFormat="1" applyFont="1" applyFill="1" applyAlignment="1">
      <alignment horizontal="right"/>
    </xf>
    <xf numFmtId="165" fontId="107" fillId="0" borderId="0" xfId="0" applyNumberFormat="1" applyFont="1" applyAlignment="1">
      <alignment horizontal="left"/>
    </xf>
    <xf numFmtId="172" fontId="26" fillId="0" borderId="0" xfId="0" applyNumberFormat="1" applyFont="1" applyAlignment="1">
      <alignment horizontal="right"/>
    </xf>
    <xf numFmtId="10" fontId="26" fillId="0" borderId="0" xfId="0" applyNumberFormat="1" applyFont="1"/>
    <xf numFmtId="165" fontId="85" fillId="27" borderId="0" xfId="0" applyNumberFormat="1" applyFont="1" applyFill="1" applyAlignment="1">
      <alignment horizontal="left"/>
    </xf>
    <xf numFmtId="170" fontId="85" fillId="27" borderId="0" xfId="42" applyNumberFormat="1" applyFont="1" applyFill="1" applyAlignment="1">
      <alignment horizontal="right"/>
    </xf>
    <xf numFmtId="172" fontId="85" fillId="27" borderId="0" xfId="42" applyNumberFormat="1" applyFont="1" applyFill="1" applyAlignment="1">
      <alignment horizontal="right"/>
    </xf>
    <xf numFmtId="3" fontId="26" fillId="23" borderId="0" xfId="0" applyNumberFormat="1" applyFont="1" applyFill="1" applyAlignment="1">
      <alignment horizontal="left"/>
    </xf>
    <xf numFmtId="3" fontId="26" fillId="23" borderId="0" xfId="0" applyNumberFormat="1" applyFont="1" applyFill="1" applyAlignment="1">
      <alignment horizontal="right"/>
    </xf>
    <xf numFmtId="171" fontId="26" fillId="23" borderId="0" xfId="0" applyNumberFormat="1" applyFont="1" applyFill="1"/>
    <xf numFmtId="2" fontId="26" fillId="23" borderId="0" xfId="0" applyNumberFormat="1" applyFont="1" applyFill="1"/>
    <xf numFmtId="0" fontId="52" fillId="0" borderId="0" xfId="0" applyFont="1"/>
    <xf numFmtId="0" fontId="52" fillId="23" borderId="0" xfId="0" applyFont="1" applyFill="1"/>
    <xf numFmtId="0" fontId="51" fillId="0" borderId="0" xfId="0" quotePrefix="1" applyFont="1" applyAlignment="1">
      <alignment horizontal="right"/>
    </xf>
    <xf numFmtId="0" fontId="51" fillId="0" borderId="0" xfId="0" applyFont="1" applyAlignment="1">
      <alignment horizontal="right"/>
    </xf>
    <xf numFmtId="0" fontId="108" fillId="0" borderId="0" xfId="0" applyFont="1"/>
    <xf numFmtId="0" fontId="77" fillId="0" borderId="0" xfId="40" applyFont="1" applyAlignment="1">
      <alignment horizontal="right"/>
    </xf>
    <xf numFmtId="172" fontId="85" fillId="0" borderId="0" xfId="48" applyNumberFormat="1" applyFont="1" applyFill="1" applyBorder="1" applyAlignment="1">
      <alignment horizontal="right"/>
    </xf>
    <xf numFmtId="0" fontId="96" fillId="0" borderId="0" xfId="0" applyFont="1" applyAlignment="1">
      <alignment horizontal="left"/>
    </xf>
    <xf numFmtId="10" fontId="85" fillId="26" borderId="0" xfId="48" applyNumberFormat="1" applyFont="1" applyFill="1" applyBorder="1" applyAlignment="1">
      <alignment horizontal="right"/>
    </xf>
    <xf numFmtId="10" fontId="85" fillId="0" borderId="0" xfId="48" applyNumberFormat="1" applyFont="1" applyFill="1" applyBorder="1" applyAlignment="1">
      <alignment horizontal="right"/>
    </xf>
    <xf numFmtId="0" fontId="95" fillId="0" borderId="0" xfId="40" applyFont="1" applyAlignment="1">
      <alignment vertical="center" wrapText="1"/>
    </xf>
    <xf numFmtId="3" fontId="77" fillId="0" borderId="0" xfId="0" applyNumberFormat="1" applyFont="1"/>
    <xf numFmtId="0" fontId="104" fillId="0" borderId="0" xfId="0" applyFont="1" applyAlignment="1">
      <alignment horizontal="left"/>
    </xf>
    <xf numFmtId="0" fontId="104" fillId="23" borderId="0" xfId="0" applyFont="1" applyFill="1"/>
    <xf numFmtId="0" fontId="112" fillId="0" borderId="0" xfId="0" applyFont="1" applyAlignment="1">
      <alignment horizontal="left"/>
    </xf>
    <xf numFmtId="0" fontId="90" fillId="0" borderId="0" xfId="0" applyFont="1"/>
    <xf numFmtId="0" fontId="85" fillId="23" borderId="0" xfId="0" applyFont="1" applyFill="1"/>
    <xf numFmtId="0" fontId="96" fillId="0" borderId="0" xfId="0" applyFont="1"/>
    <xf numFmtId="170" fontId="26" fillId="0" borderId="0" xfId="0" applyNumberFormat="1" applyFont="1"/>
    <xf numFmtId="0" fontId="84" fillId="24" borderId="0" xfId="0" applyFont="1" applyFill="1" applyAlignment="1">
      <alignment horizontal="left"/>
    </xf>
    <xf numFmtId="170" fontId="88" fillId="0" borderId="0" xfId="0" applyNumberFormat="1" applyFont="1"/>
    <xf numFmtId="0" fontId="96" fillId="23" borderId="0" xfId="0" applyFont="1" applyFill="1"/>
    <xf numFmtId="170" fontId="85" fillId="0" borderId="0" xfId="0" applyNumberFormat="1" applyFont="1"/>
    <xf numFmtId="0" fontId="96" fillId="23" borderId="0" xfId="0" applyFont="1" applyFill="1" applyAlignment="1">
      <alignment horizontal="left"/>
    </xf>
    <xf numFmtId="165" fontId="101" fillId="0" borderId="0" xfId="0" applyNumberFormat="1" applyFont="1" applyAlignment="1">
      <alignment horizontal="left" indent="3"/>
    </xf>
    <xf numFmtId="165" fontId="101" fillId="0" borderId="0" xfId="0" applyNumberFormat="1" applyFont="1" applyAlignment="1">
      <alignment horizontal="left" indent="5"/>
    </xf>
    <xf numFmtId="165" fontId="85" fillId="0" borderId="0" xfId="0" applyNumberFormat="1" applyFont="1" applyAlignment="1">
      <alignment horizontal="left" indent="1"/>
    </xf>
    <xf numFmtId="0" fontId="95" fillId="0" borderId="0" xfId="40" applyFont="1" applyAlignment="1">
      <alignment horizontal="left"/>
    </xf>
    <xf numFmtId="0" fontId="114" fillId="0" borderId="0" xfId="129" applyFont="1"/>
    <xf numFmtId="10" fontId="84" fillId="24" borderId="0" xfId="48" applyNumberFormat="1" applyFont="1" applyFill="1" applyAlignment="1">
      <alignment horizontal="right"/>
    </xf>
    <xf numFmtId="10" fontId="88" fillId="0" borderId="0" xfId="48" applyNumberFormat="1" applyFont="1"/>
    <xf numFmtId="173" fontId="84" fillId="24" borderId="0" xfId="0" applyNumberFormat="1" applyFont="1" applyFill="1"/>
    <xf numFmtId="173" fontId="88" fillId="0" borderId="0" xfId="0" applyNumberFormat="1" applyFont="1"/>
    <xf numFmtId="165" fontId="26" fillId="23" borderId="0" xfId="0" applyNumberFormat="1" applyFont="1" applyFill="1"/>
    <xf numFmtId="0" fontId="114" fillId="0" borderId="0" xfId="129" applyFont="1" applyAlignment="1">
      <alignment wrapText="1"/>
    </xf>
    <xf numFmtId="10" fontId="85" fillId="0" borderId="0" xfId="48" applyNumberFormat="1" applyFont="1"/>
    <xf numFmtId="10" fontId="85" fillId="0" borderId="0" xfId="48" applyNumberFormat="1" applyFont="1" applyFill="1"/>
    <xf numFmtId="173" fontId="85" fillId="0" borderId="0" xfId="42" applyNumberFormat="1" applyFont="1" applyAlignment="1">
      <alignment horizontal="right"/>
    </xf>
    <xf numFmtId="173" fontId="85" fillId="0" borderId="0" xfId="48" applyNumberFormat="1" applyFont="1" applyFill="1" applyBorder="1" applyAlignment="1">
      <alignment horizontal="right"/>
    </xf>
    <xf numFmtId="173" fontId="85" fillId="0" borderId="0" xfId="0" applyNumberFormat="1" applyFont="1" applyAlignment="1">
      <alignment horizontal="right"/>
    </xf>
    <xf numFmtId="0" fontId="95" fillId="0" borderId="0" xfId="40" applyFont="1" applyAlignment="1">
      <alignment wrapText="1"/>
    </xf>
    <xf numFmtId="170" fontId="51" fillId="0" borderId="0" xfId="0" applyNumberFormat="1" applyFont="1" applyAlignment="1">
      <alignment horizontal="right"/>
    </xf>
    <xf numFmtId="0" fontId="82" fillId="0" borderId="0" xfId="0" applyFont="1" applyAlignment="1">
      <alignment horizontal="left"/>
    </xf>
    <xf numFmtId="17" fontId="82" fillId="0" borderId="0" xfId="0" applyNumberFormat="1" applyFont="1" applyAlignment="1">
      <alignment horizontal="right"/>
    </xf>
    <xf numFmtId="165" fontId="101" fillId="0" borderId="0" xfId="0" applyNumberFormat="1" applyFont="1" applyAlignment="1">
      <alignment horizontal="left" indent="1"/>
    </xf>
    <xf numFmtId="165" fontId="85" fillId="0" borderId="0" xfId="0" quotePrefix="1" applyNumberFormat="1" applyFont="1" applyAlignment="1">
      <alignment horizontal="left" indent="1"/>
    </xf>
    <xf numFmtId="172" fontId="85" fillId="27" borderId="0" xfId="48" applyNumberFormat="1" applyFont="1" applyFill="1" applyBorder="1" applyAlignment="1">
      <alignment horizontal="right"/>
    </xf>
    <xf numFmtId="0" fontId="77" fillId="0" borderId="0" xfId="0" applyFont="1" applyAlignment="1">
      <alignment horizontal="center"/>
    </xf>
    <xf numFmtId="170" fontId="26" fillId="0" borderId="0" xfId="0" applyNumberFormat="1" applyFont="1" applyAlignment="1">
      <alignment horizontal="right"/>
    </xf>
    <xf numFmtId="170" fontId="107" fillId="0" borderId="0" xfId="0" applyNumberFormat="1" applyFont="1" applyAlignment="1">
      <alignment horizontal="left"/>
    </xf>
    <xf numFmtId="0" fontId="109" fillId="0" borderId="0" xfId="0" applyFont="1"/>
    <xf numFmtId="0" fontId="109" fillId="0" borderId="0" xfId="0" applyFont="1" applyAlignment="1">
      <alignment horizontal="right"/>
    </xf>
    <xf numFmtId="0" fontId="84" fillId="0" borderId="0" xfId="0" applyFont="1"/>
    <xf numFmtId="0" fontId="91" fillId="23" borderId="0" xfId="0" applyFont="1" applyFill="1"/>
    <xf numFmtId="0" fontId="84" fillId="0" borderId="0" xfId="0" applyFont="1" applyAlignment="1">
      <alignment horizontal="right"/>
    </xf>
    <xf numFmtId="0" fontId="26" fillId="23" borderId="0" xfId="0" applyFont="1" applyFill="1" applyAlignment="1">
      <alignment horizontal="right"/>
    </xf>
    <xf numFmtId="165" fontId="85" fillId="27" borderId="0" xfId="0" applyNumberFormat="1" applyFont="1" applyFill="1" applyAlignment="1">
      <alignment horizontal="left" indent="1"/>
    </xf>
    <xf numFmtId="0" fontId="84" fillId="24" borderId="0" xfId="0" applyFont="1" applyFill="1" applyAlignment="1">
      <alignment horizontal="left" indent="1"/>
    </xf>
    <xf numFmtId="0" fontId="87" fillId="23" borderId="0" xfId="0" applyFont="1" applyFill="1" applyAlignment="1">
      <alignment horizontal="left"/>
    </xf>
    <xf numFmtId="0" fontId="84" fillId="24" borderId="28" xfId="0" applyFont="1" applyFill="1" applyBorder="1" applyAlignment="1">
      <alignment horizontal="left" indent="1"/>
    </xf>
    <xf numFmtId="170" fontId="84" fillId="24" borderId="28" xfId="42" applyNumberFormat="1" applyFont="1" applyFill="1" applyBorder="1" applyAlignment="1">
      <alignment horizontal="right"/>
    </xf>
    <xf numFmtId="172" fontId="84" fillId="24" borderId="28" xfId="0" applyNumberFormat="1" applyFont="1" applyFill="1" applyBorder="1"/>
    <xf numFmtId="0" fontId="109" fillId="23" borderId="0" xfId="0" applyFont="1" applyFill="1"/>
    <xf numFmtId="0" fontId="109" fillId="23" borderId="0" xfId="0" quotePrefix="1" applyFont="1" applyFill="1"/>
    <xf numFmtId="3" fontId="109" fillId="23" borderId="0" xfId="0" applyNumberFormat="1" applyFont="1" applyFill="1" applyAlignment="1">
      <alignment horizontal="right"/>
    </xf>
    <xf numFmtId="0" fontId="109" fillId="23" borderId="0" xfId="0" applyFont="1" applyFill="1" applyAlignment="1">
      <alignment horizontal="right"/>
    </xf>
    <xf numFmtId="166" fontId="109" fillId="23" borderId="0" xfId="0" applyNumberFormat="1" applyFont="1" applyFill="1" applyAlignment="1">
      <alignment horizontal="right"/>
    </xf>
    <xf numFmtId="17" fontId="91" fillId="23" borderId="0" xfId="0" applyNumberFormat="1" applyFont="1" applyFill="1" applyAlignment="1">
      <alignment horizontal="right"/>
    </xf>
    <xf numFmtId="0" fontId="87" fillId="23" borderId="0" xfId="0" applyFont="1" applyFill="1" applyAlignment="1">
      <alignment vertical="center"/>
    </xf>
    <xf numFmtId="165" fontId="87" fillId="0" borderId="0" xfId="0" applyNumberFormat="1" applyFont="1" applyAlignment="1">
      <alignment horizontal="left" vertical="center" wrapText="1"/>
    </xf>
    <xf numFmtId="170" fontId="87" fillId="26" borderId="0" xfId="42" applyNumberFormat="1" applyFont="1" applyFill="1" applyAlignment="1">
      <alignment horizontal="right" vertical="center"/>
    </xf>
    <xf numFmtId="170" fontId="87" fillId="0" borderId="0" xfId="42" applyNumberFormat="1" applyFont="1" applyAlignment="1">
      <alignment horizontal="right" vertical="center"/>
    </xf>
    <xf numFmtId="165" fontId="101" fillId="0" borderId="0" xfId="0" applyNumberFormat="1" applyFont="1" applyAlignment="1">
      <alignment horizontal="left" vertical="center" wrapText="1" indent="2"/>
    </xf>
    <xf numFmtId="172" fontId="87" fillId="0" borderId="0" xfId="48" applyNumberFormat="1" applyFont="1" applyFill="1" applyBorder="1" applyAlignment="1">
      <alignment horizontal="right" vertical="center"/>
    </xf>
    <xf numFmtId="170" fontId="87" fillId="26" borderId="0" xfId="0" applyNumberFormat="1" applyFont="1" applyFill="1" applyAlignment="1">
      <alignment horizontal="right" vertical="center"/>
    </xf>
    <xf numFmtId="170" fontId="87" fillId="0" borderId="0" xfId="0" applyNumberFormat="1" applyFont="1" applyAlignment="1">
      <alignment horizontal="right" vertical="center"/>
    </xf>
    <xf numFmtId="0" fontId="26" fillId="23" borderId="0" xfId="0" applyFont="1" applyFill="1" applyAlignment="1">
      <alignment vertical="center"/>
    </xf>
    <xf numFmtId="0" fontId="84" fillId="24" borderId="0" xfId="0" applyFont="1" applyFill="1" applyAlignment="1">
      <alignment vertical="center"/>
    </xf>
    <xf numFmtId="0" fontId="88" fillId="0" borderId="0" xfId="0" applyFont="1" applyAlignment="1">
      <alignment vertical="center"/>
    </xf>
    <xf numFmtId="170" fontId="84" fillId="24" borderId="0" xfId="42" applyNumberFormat="1" applyFont="1" applyFill="1" applyAlignment="1">
      <alignment horizontal="right" vertical="center"/>
    </xf>
    <xf numFmtId="172" fontId="84" fillId="24" borderId="0" xfId="0" applyNumberFormat="1" applyFont="1" applyFill="1" applyAlignment="1">
      <alignment vertical="center"/>
    </xf>
    <xf numFmtId="170" fontId="87" fillId="26" borderId="0" xfId="0" applyNumberFormat="1" applyFont="1" applyFill="1" applyAlignment="1">
      <alignment horizontal="right"/>
    </xf>
    <xf numFmtId="170" fontId="87" fillId="0" borderId="0" xfId="0" applyNumberFormat="1" applyFont="1" applyAlignment="1">
      <alignment horizontal="right"/>
    </xf>
    <xf numFmtId="165" fontId="101" fillId="0" borderId="0" xfId="0" applyNumberFormat="1" applyFont="1" applyAlignment="1">
      <alignment horizontal="left" vertical="center" wrapText="1" indent="3"/>
    </xf>
    <xf numFmtId="165" fontId="87" fillId="26" borderId="0" xfId="0" applyNumberFormat="1" applyFont="1" applyFill="1" applyAlignment="1">
      <alignment horizontal="left" vertical="center" wrapText="1"/>
    </xf>
    <xf numFmtId="172" fontId="87" fillId="26" borderId="0" xfId="48" applyNumberFormat="1" applyFont="1" applyFill="1" applyBorder="1" applyAlignment="1">
      <alignment horizontal="right" vertical="center"/>
    </xf>
    <xf numFmtId="14" fontId="84" fillId="72" borderId="10" xfId="0" applyNumberFormat="1" applyFont="1" applyFill="1" applyBorder="1" applyAlignment="1">
      <alignment horizontal="center" vertical="center"/>
    </xf>
    <xf numFmtId="14" fontId="84" fillId="72" borderId="11" xfId="0" applyNumberFormat="1" applyFont="1" applyFill="1" applyBorder="1" applyAlignment="1">
      <alignment horizontal="center" vertical="center"/>
    </xf>
    <xf numFmtId="14" fontId="84" fillId="72" borderId="12" xfId="0" applyNumberFormat="1" applyFont="1" applyFill="1" applyBorder="1" applyAlignment="1">
      <alignment horizontal="center" vertical="center"/>
    </xf>
    <xf numFmtId="10" fontId="26" fillId="0" borderId="0" xfId="48" applyNumberFormat="1" applyFont="1" applyBorder="1"/>
    <xf numFmtId="170" fontId="95" fillId="0" borderId="0" xfId="40" applyNumberFormat="1" applyFont="1" applyAlignment="1">
      <alignment wrapText="1"/>
    </xf>
    <xf numFmtId="10" fontId="80" fillId="0" borderId="0" xfId="48" applyNumberFormat="1" applyFont="1" applyBorder="1" applyAlignment="1">
      <alignment horizontal="right"/>
    </xf>
    <xf numFmtId="181" fontId="80" fillId="0" borderId="0" xfId="48" applyNumberFormat="1" applyFont="1" applyFill="1" applyBorder="1" applyAlignment="1">
      <alignment horizontal="right"/>
    </xf>
    <xf numFmtId="181" fontId="80" fillId="0" borderId="0" xfId="48" applyNumberFormat="1" applyFont="1" applyBorder="1" applyAlignment="1">
      <alignment horizontal="right"/>
    </xf>
    <xf numFmtId="10" fontId="78" fillId="0" borderId="0" xfId="48" applyNumberFormat="1" applyFont="1" applyBorder="1" applyAlignment="1">
      <alignment horizontal="right"/>
    </xf>
    <xf numFmtId="170" fontId="95" fillId="0" borderId="0" xfId="40" applyNumberFormat="1" applyFont="1" applyAlignment="1">
      <alignment vertical="center" wrapText="1"/>
    </xf>
    <xf numFmtId="181" fontId="80" fillId="0" borderId="0" xfId="48" applyNumberFormat="1" applyFont="1" applyBorder="1"/>
    <xf numFmtId="0" fontId="27" fillId="24" borderId="0" xfId="0" applyFont="1" applyFill="1" applyAlignment="1">
      <alignment vertical="center"/>
    </xf>
    <xf numFmtId="0" fontId="105" fillId="0" borderId="0" xfId="0" applyFont="1"/>
    <xf numFmtId="0" fontId="115" fillId="59" borderId="0" xfId="0" applyFont="1" applyFill="1"/>
    <xf numFmtId="10" fontId="80" fillId="0" borderId="0" xfId="48" applyNumberFormat="1" applyFont="1" applyFill="1" applyBorder="1" applyAlignment="1">
      <alignment horizontal="right"/>
    </xf>
    <xf numFmtId="0" fontId="87" fillId="0" borderId="0" xfId="0" applyFont="1" applyAlignment="1">
      <alignment horizontal="right" vertical="center"/>
    </xf>
    <xf numFmtId="0" fontId="116" fillId="0" borderId="0" xfId="0" applyFont="1" applyAlignment="1">
      <alignment horizontal="left"/>
    </xf>
    <xf numFmtId="0" fontId="108" fillId="0" borderId="0" xfId="0" applyFont="1" applyAlignment="1">
      <alignment wrapText="1"/>
    </xf>
    <xf numFmtId="0" fontId="96" fillId="23" borderId="0" xfId="0" applyFont="1" applyFill="1" applyAlignment="1">
      <alignment horizontal="left" wrapText="1"/>
    </xf>
    <xf numFmtId="0" fontId="117" fillId="0" borderId="0" xfId="0" applyFont="1"/>
    <xf numFmtId="2" fontId="78" fillId="0" borderId="0" xfId="0" applyNumberFormat="1" applyFont="1"/>
    <xf numFmtId="4" fontId="26" fillId="23" borderId="0" xfId="0" applyNumberFormat="1" applyFont="1" applyFill="1" applyAlignment="1">
      <alignment horizontal="right"/>
    </xf>
    <xf numFmtId="9" fontId="87" fillId="0" borderId="0" xfId="48" applyFont="1" applyAlignment="1">
      <alignment horizontal="left"/>
    </xf>
    <xf numFmtId="0" fontId="108" fillId="0" borderId="0" xfId="0" applyFont="1" applyAlignment="1">
      <alignment vertical="center" wrapText="1"/>
    </xf>
    <xf numFmtId="185" fontId="84" fillId="24" borderId="0" xfId="0" applyNumberFormat="1" applyFont="1" applyFill="1"/>
    <xf numFmtId="14" fontId="84" fillId="72" borderId="15" xfId="0" applyNumberFormat="1" applyFont="1" applyFill="1" applyBorder="1" applyAlignment="1">
      <alignment horizontal="center" vertical="center"/>
    </xf>
    <xf numFmtId="14" fontId="84" fillId="28" borderId="9" xfId="0" applyNumberFormat="1" applyFont="1" applyFill="1" applyBorder="1" applyAlignment="1">
      <alignment horizontal="center" vertical="center"/>
    </xf>
    <xf numFmtId="14" fontId="84" fillId="28" borderId="14" xfId="0" applyNumberFormat="1" applyFont="1" applyFill="1" applyBorder="1" applyAlignment="1">
      <alignment horizontal="center" vertical="center"/>
    </xf>
    <xf numFmtId="0" fontId="82" fillId="0" borderId="0" xfId="0" applyFont="1" applyAlignment="1">
      <alignment horizontal="center"/>
    </xf>
    <xf numFmtId="0" fontId="105" fillId="0" borderId="0" xfId="0" applyFont="1" applyAlignment="1">
      <alignment horizontal="left"/>
    </xf>
    <xf numFmtId="14" fontId="84" fillId="28" borderId="16" xfId="0" applyNumberFormat="1" applyFont="1" applyFill="1" applyBorder="1" applyAlignment="1">
      <alignment horizontal="center" vertical="center"/>
    </xf>
    <xf numFmtId="14" fontId="84" fillId="28" borderId="17" xfId="0" applyNumberFormat="1" applyFont="1" applyFill="1" applyBorder="1" applyAlignment="1">
      <alignment horizontal="center" vertical="center"/>
    </xf>
    <xf numFmtId="14" fontId="85" fillId="25" borderId="18" xfId="0" applyNumberFormat="1" applyFont="1" applyFill="1" applyBorder="1" applyAlignment="1">
      <alignment horizontal="center" vertical="center"/>
    </xf>
    <xf numFmtId="14" fontId="85" fillId="25" borderId="19" xfId="0" applyNumberFormat="1" applyFont="1" applyFill="1" applyBorder="1" applyAlignment="1">
      <alignment horizontal="center" vertical="center"/>
    </xf>
    <xf numFmtId="14" fontId="50" fillId="28" borderId="0" xfId="0" applyNumberFormat="1" applyFont="1" applyFill="1" applyAlignment="1">
      <alignment horizontal="center"/>
    </xf>
    <xf numFmtId="0" fontId="50" fillId="28" borderId="0" xfId="0" applyFont="1" applyFill="1" applyAlignment="1">
      <alignment horizontal="center"/>
    </xf>
  </cellXfs>
  <cellStyles count="38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68" builtinId="30" hidden="1"/>
    <cellStyle name="20% - Énfasis1 2" xfId="99" xr:uid="{00000000-0005-0000-0000-000007000000}"/>
    <cellStyle name="20% - Énfasis1 3" xfId="135" xr:uid="{00000000-0005-0000-0000-000008000000}"/>
    <cellStyle name="20% - Énfasis2" xfId="72" builtinId="34" hidden="1"/>
    <cellStyle name="20% - Énfasis2 2" xfId="100" xr:uid="{00000000-0005-0000-0000-00000A000000}"/>
    <cellStyle name="20% - Énfasis2 3" xfId="136" xr:uid="{00000000-0005-0000-0000-00000B000000}"/>
    <cellStyle name="20% - Énfasis3" xfId="76" builtinId="38" hidden="1"/>
    <cellStyle name="20% - Énfasis3 2" xfId="101" xr:uid="{00000000-0005-0000-0000-00000D000000}"/>
    <cellStyle name="20% - Énfasis3 3" xfId="137" xr:uid="{00000000-0005-0000-0000-00000E000000}"/>
    <cellStyle name="20% - Énfasis4" xfId="80" builtinId="42" hidden="1"/>
    <cellStyle name="20% - Énfasis4 2" xfId="102" xr:uid="{00000000-0005-0000-0000-000010000000}"/>
    <cellStyle name="20% - Énfasis4 3" xfId="138" xr:uid="{00000000-0005-0000-0000-000011000000}"/>
    <cellStyle name="20% - Énfasis5" xfId="84" builtinId="46" hidden="1"/>
    <cellStyle name="20% - Énfasis5 2" xfId="103" xr:uid="{00000000-0005-0000-0000-000013000000}"/>
    <cellStyle name="20% - Énfasis5 3" xfId="139" xr:uid="{00000000-0005-0000-0000-000014000000}"/>
    <cellStyle name="20% - Énfasis6" xfId="88" builtinId="50" hidden="1"/>
    <cellStyle name="20% - Énfasis6 2" xfId="104" xr:uid="{00000000-0005-0000-0000-000016000000}"/>
    <cellStyle name="20% - Énfasis6 3" xfId="140" xr:uid="{00000000-0005-0000-0000-000017000000}"/>
    <cellStyle name="40% - Accent1" xfId="7" xr:uid="{00000000-0005-0000-0000-000018000000}"/>
    <cellStyle name="40% - Accent2" xfId="8" xr:uid="{00000000-0005-0000-0000-000019000000}"/>
    <cellStyle name="40% - Accent3" xfId="9" xr:uid="{00000000-0005-0000-0000-00001A000000}"/>
    <cellStyle name="40% - Accent4" xfId="10" xr:uid="{00000000-0005-0000-0000-00001B000000}"/>
    <cellStyle name="40% - Accent5" xfId="11" xr:uid="{00000000-0005-0000-0000-00001C000000}"/>
    <cellStyle name="40% - Accent6" xfId="12" xr:uid="{00000000-0005-0000-0000-00001D000000}"/>
    <cellStyle name="40% - Énfasis1" xfId="69" builtinId="31" hidden="1"/>
    <cellStyle name="40% - Énfasis1 2" xfId="105" xr:uid="{00000000-0005-0000-0000-00001F000000}"/>
    <cellStyle name="40% - Énfasis1 3" xfId="141" xr:uid="{00000000-0005-0000-0000-000020000000}"/>
    <cellStyle name="40% - Énfasis2" xfId="73" builtinId="35" hidden="1"/>
    <cellStyle name="40% - Énfasis2 2" xfId="106" xr:uid="{00000000-0005-0000-0000-000022000000}"/>
    <cellStyle name="40% - Énfasis2 3" xfId="142" xr:uid="{00000000-0005-0000-0000-000023000000}"/>
    <cellStyle name="40% - Énfasis3" xfId="77" builtinId="39" hidden="1"/>
    <cellStyle name="40% - Énfasis3 2" xfId="107" xr:uid="{00000000-0005-0000-0000-000025000000}"/>
    <cellStyle name="40% - Énfasis3 3" xfId="143" xr:uid="{00000000-0005-0000-0000-000026000000}"/>
    <cellStyle name="40% - Énfasis4" xfId="81" builtinId="43" hidden="1"/>
    <cellStyle name="40% - Énfasis4 2" xfId="108" xr:uid="{00000000-0005-0000-0000-000028000000}"/>
    <cellStyle name="40% - Énfasis4 3" xfId="144" xr:uid="{00000000-0005-0000-0000-000029000000}"/>
    <cellStyle name="40% - Énfasis5" xfId="85" builtinId="47" hidden="1"/>
    <cellStyle name="40% - Énfasis5 2" xfId="109" xr:uid="{00000000-0005-0000-0000-00002B000000}"/>
    <cellStyle name="40% - Énfasis5 3" xfId="145" xr:uid="{00000000-0005-0000-0000-00002C000000}"/>
    <cellStyle name="40% - Énfasis6" xfId="89" builtinId="51" hidden="1"/>
    <cellStyle name="40% - Énfasis6 2" xfId="110" xr:uid="{00000000-0005-0000-0000-00002E000000}"/>
    <cellStyle name="40% - Énfasis6 3" xfId="146" xr:uid="{00000000-0005-0000-0000-00002F000000}"/>
    <cellStyle name="60% - Accent1" xfId="13" xr:uid="{00000000-0005-0000-0000-000030000000}"/>
    <cellStyle name="60% - Accent2" xfId="14" xr:uid="{00000000-0005-0000-0000-000031000000}"/>
    <cellStyle name="60% - Accent3" xfId="15" xr:uid="{00000000-0005-0000-0000-000032000000}"/>
    <cellStyle name="60% - Accent4" xfId="16" xr:uid="{00000000-0005-0000-0000-000033000000}"/>
    <cellStyle name="60% - Accent5" xfId="17" xr:uid="{00000000-0005-0000-0000-000034000000}"/>
    <cellStyle name="60% - Accent6" xfId="18" xr:uid="{00000000-0005-0000-0000-000035000000}"/>
    <cellStyle name="60% - Énfasis1" xfId="70" builtinId="32" hidden="1"/>
    <cellStyle name="60% - Énfasis1 2" xfId="147" xr:uid="{00000000-0005-0000-0000-000037000000}"/>
    <cellStyle name="60% - Énfasis1 3" xfId="148" xr:uid="{00000000-0005-0000-0000-000038000000}"/>
    <cellStyle name="60% - Énfasis2" xfId="74" builtinId="36" hidden="1"/>
    <cellStyle name="60% - Énfasis2 2" xfId="149" xr:uid="{00000000-0005-0000-0000-00003A000000}"/>
    <cellStyle name="60% - Énfasis2 3" xfId="150" xr:uid="{00000000-0005-0000-0000-00003B000000}"/>
    <cellStyle name="60% - Énfasis3" xfId="78" builtinId="40" hidden="1"/>
    <cellStyle name="60% - Énfasis3 2" xfId="151" xr:uid="{00000000-0005-0000-0000-00003D000000}"/>
    <cellStyle name="60% - Énfasis3 3" xfId="152" xr:uid="{00000000-0005-0000-0000-00003E000000}"/>
    <cellStyle name="60% - Énfasis4" xfId="82" builtinId="44" hidden="1"/>
    <cellStyle name="60% - Énfasis4 2" xfId="153" xr:uid="{00000000-0005-0000-0000-000040000000}"/>
    <cellStyle name="60% - Énfasis4 3" xfId="154" xr:uid="{00000000-0005-0000-0000-000041000000}"/>
    <cellStyle name="60% - Énfasis5" xfId="86" builtinId="48" hidden="1"/>
    <cellStyle name="60% - Énfasis5 2" xfId="155" xr:uid="{00000000-0005-0000-0000-000043000000}"/>
    <cellStyle name="60% - Énfasis5 3" xfId="156" xr:uid="{00000000-0005-0000-0000-000044000000}"/>
    <cellStyle name="60% - Énfasis6" xfId="90" builtinId="52" hidden="1"/>
    <cellStyle name="60% - Énfasis6 2" xfId="157" xr:uid="{00000000-0005-0000-0000-000046000000}"/>
    <cellStyle name="60% - Énfasis6 3" xfId="158" xr:uid="{00000000-0005-0000-0000-000047000000}"/>
    <cellStyle name="Accent1" xfId="19" xr:uid="{00000000-0005-0000-0000-000048000000}"/>
    <cellStyle name="Accent2" xfId="20" xr:uid="{00000000-0005-0000-0000-000049000000}"/>
    <cellStyle name="Accent3" xfId="21" xr:uid="{00000000-0005-0000-0000-00004A000000}"/>
    <cellStyle name="Accent4" xfId="22" xr:uid="{00000000-0005-0000-0000-00004B000000}"/>
    <cellStyle name="Accent5" xfId="23" xr:uid="{00000000-0005-0000-0000-00004C000000}"/>
    <cellStyle name="Accent6" xfId="24" xr:uid="{00000000-0005-0000-0000-00004D000000}"/>
    <cellStyle name="Actual Date" xfId="159" xr:uid="{00000000-0005-0000-0000-00004E000000}"/>
    <cellStyle name="background" xfId="160" xr:uid="{00000000-0005-0000-0000-00004F000000}"/>
    <cellStyle name="background 2" xfId="161" xr:uid="{00000000-0005-0000-0000-000050000000}"/>
    <cellStyle name="Bad" xfId="25" xr:uid="{00000000-0005-0000-0000-000051000000}"/>
    <cellStyle name="banner" xfId="162" xr:uid="{00000000-0005-0000-0000-000052000000}"/>
    <cellStyle name="Buena 2" xfId="163" xr:uid="{00000000-0005-0000-0000-000054000000}"/>
    <cellStyle name="Buena 3" xfId="164" xr:uid="{00000000-0005-0000-0000-000055000000}"/>
    <cellStyle name="Bueno" xfId="57" builtinId="26" hidden="1"/>
    <cellStyle name="calc" xfId="165" xr:uid="{00000000-0005-0000-0000-000056000000}"/>
    <cellStyle name="calculated" xfId="166" xr:uid="{00000000-0005-0000-0000-000057000000}"/>
    <cellStyle name="Calculation" xfId="26" xr:uid="{00000000-0005-0000-0000-000058000000}"/>
    <cellStyle name="Cálculo" xfId="61" builtinId="22" hidden="1"/>
    <cellStyle name="Cálculo 2" xfId="167" xr:uid="{00000000-0005-0000-0000-00005A000000}"/>
    <cellStyle name="Cálculo 3" xfId="168" xr:uid="{00000000-0005-0000-0000-00005B000000}"/>
    <cellStyle name="Celda de comprobación" xfId="63" builtinId="23" hidden="1"/>
    <cellStyle name="Celda de comprobación 2" xfId="169" xr:uid="{00000000-0005-0000-0000-00005D000000}"/>
    <cellStyle name="Celda de comprobación 3" xfId="170" xr:uid="{00000000-0005-0000-0000-00005E000000}"/>
    <cellStyle name="Celda vinculada" xfId="62" builtinId="24" hidden="1"/>
    <cellStyle name="Celda vinculada 2" xfId="171" xr:uid="{00000000-0005-0000-0000-000060000000}"/>
    <cellStyle name="Celda vinculada 3" xfId="172" xr:uid="{00000000-0005-0000-0000-000061000000}"/>
    <cellStyle name="Check Cell" xfId="27" xr:uid="{00000000-0005-0000-0000-000062000000}"/>
    <cellStyle name="data_3000" xfId="173" xr:uid="{00000000-0005-0000-0000-000063000000}"/>
    <cellStyle name="Date" xfId="174" xr:uid="{00000000-0005-0000-0000-000064000000}"/>
    <cellStyle name="date 2" xfId="175" xr:uid="{00000000-0005-0000-0000-000065000000}"/>
    <cellStyle name="datetime" xfId="176" xr:uid="{00000000-0005-0000-0000-000066000000}"/>
    <cellStyle name="Dia" xfId="111" xr:uid="{00000000-0005-0000-0000-000067000000}"/>
    <cellStyle name="Encabez1" xfId="112" xr:uid="{00000000-0005-0000-0000-000068000000}"/>
    <cellStyle name="Encabez2" xfId="113" xr:uid="{00000000-0005-0000-0000-000069000000}"/>
    <cellStyle name="Encabezado 1" xfId="53" builtinId="16" hidden="1"/>
    <cellStyle name="Encabezado 4" xfId="56" builtinId="19" hidden="1"/>
    <cellStyle name="Encabezado 4 2" xfId="177" xr:uid="{00000000-0005-0000-0000-00006B000000}"/>
    <cellStyle name="Encabezado 4 3" xfId="178" xr:uid="{00000000-0005-0000-0000-00006C000000}"/>
    <cellStyle name="Énfasis1" xfId="67" builtinId="29" hidden="1"/>
    <cellStyle name="Énfasis1 2" xfId="179" xr:uid="{00000000-0005-0000-0000-00006E000000}"/>
    <cellStyle name="Énfasis1 3" xfId="180" xr:uid="{00000000-0005-0000-0000-00006F000000}"/>
    <cellStyle name="Énfasis2" xfId="71" builtinId="33" hidden="1"/>
    <cellStyle name="Énfasis2 2" xfId="181" xr:uid="{00000000-0005-0000-0000-000071000000}"/>
    <cellStyle name="Énfasis2 3" xfId="182" xr:uid="{00000000-0005-0000-0000-000072000000}"/>
    <cellStyle name="Énfasis3" xfId="75" builtinId="37" hidden="1"/>
    <cellStyle name="Énfasis3 2" xfId="183" xr:uid="{00000000-0005-0000-0000-000074000000}"/>
    <cellStyle name="Énfasis3 3" xfId="184" xr:uid="{00000000-0005-0000-0000-000075000000}"/>
    <cellStyle name="Énfasis4" xfId="79" builtinId="41" hidden="1"/>
    <cellStyle name="Énfasis4 2" xfId="185" xr:uid="{00000000-0005-0000-0000-000077000000}"/>
    <cellStyle name="Énfasis4 3" xfId="186" xr:uid="{00000000-0005-0000-0000-000078000000}"/>
    <cellStyle name="Énfasis5" xfId="83" builtinId="45" hidden="1"/>
    <cellStyle name="Énfasis5 2" xfId="187" xr:uid="{00000000-0005-0000-0000-00007A000000}"/>
    <cellStyle name="Énfasis5 3" xfId="188" xr:uid="{00000000-0005-0000-0000-00007B000000}"/>
    <cellStyle name="Énfasis6" xfId="87" builtinId="49" hidden="1"/>
    <cellStyle name="Énfasis6 2" xfId="189" xr:uid="{00000000-0005-0000-0000-00007D000000}"/>
    <cellStyle name="Énfasis6 3" xfId="190" xr:uid="{00000000-0005-0000-0000-00007E000000}"/>
    <cellStyle name="Entrada" xfId="59" builtinId="20" hidden="1"/>
    <cellStyle name="Entrada 2" xfId="191" xr:uid="{00000000-0005-0000-0000-000080000000}"/>
    <cellStyle name="Entrada 3" xfId="192" xr:uid="{00000000-0005-0000-0000-000081000000}"/>
    <cellStyle name="Estilo 1" xfId="193" xr:uid="{00000000-0005-0000-0000-000082000000}"/>
    <cellStyle name="Estilo 1 10" xfId="194" xr:uid="{00000000-0005-0000-0000-000083000000}"/>
    <cellStyle name="Estilo 1 11" xfId="195" xr:uid="{00000000-0005-0000-0000-000084000000}"/>
    <cellStyle name="Estilo 1 12" xfId="196" xr:uid="{00000000-0005-0000-0000-000085000000}"/>
    <cellStyle name="Estilo 1 13" xfId="197" xr:uid="{00000000-0005-0000-0000-000086000000}"/>
    <cellStyle name="Estilo 1 2" xfId="198" xr:uid="{00000000-0005-0000-0000-000087000000}"/>
    <cellStyle name="Estilo 1 3" xfId="199" xr:uid="{00000000-0005-0000-0000-000088000000}"/>
    <cellStyle name="Estilo 1 4" xfId="200" xr:uid="{00000000-0005-0000-0000-000089000000}"/>
    <cellStyle name="Estilo 1 5" xfId="201" xr:uid="{00000000-0005-0000-0000-00008A000000}"/>
    <cellStyle name="Estilo 1 6" xfId="202" xr:uid="{00000000-0005-0000-0000-00008B000000}"/>
    <cellStyle name="Estilo 1 7" xfId="203" xr:uid="{00000000-0005-0000-0000-00008C000000}"/>
    <cellStyle name="Estilo 1 8" xfId="204" xr:uid="{00000000-0005-0000-0000-00008D000000}"/>
    <cellStyle name="Estilo 1 9" xfId="205" xr:uid="{00000000-0005-0000-0000-00008E000000}"/>
    <cellStyle name="Euro" xfId="114" xr:uid="{00000000-0005-0000-0000-00008F000000}"/>
    <cellStyle name="Euro 10" xfId="206" xr:uid="{00000000-0005-0000-0000-000090000000}"/>
    <cellStyle name="Euro 11" xfId="207" xr:uid="{00000000-0005-0000-0000-000091000000}"/>
    <cellStyle name="Euro 2" xfId="115" xr:uid="{00000000-0005-0000-0000-000092000000}"/>
    <cellStyle name="Euro 3" xfId="116" xr:uid="{00000000-0005-0000-0000-000093000000}"/>
    <cellStyle name="Euro 4" xfId="208" xr:uid="{00000000-0005-0000-0000-000094000000}"/>
    <cellStyle name="Euro 5" xfId="209" xr:uid="{00000000-0005-0000-0000-000095000000}"/>
    <cellStyle name="Euro 6" xfId="210" xr:uid="{00000000-0005-0000-0000-000096000000}"/>
    <cellStyle name="Euro 7" xfId="211" xr:uid="{00000000-0005-0000-0000-000097000000}"/>
    <cellStyle name="Euro 8" xfId="212" xr:uid="{00000000-0005-0000-0000-000098000000}"/>
    <cellStyle name="Euro 9" xfId="213" xr:uid="{00000000-0005-0000-0000-000099000000}"/>
    <cellStyle name="Explanatory Text" xfId="28" xr:uid="{00000000-0005-0000-0000-00009A000000}"/>
    <cellStyle name="Fijo" xfId="117" xr:uid="{00000000-0005-0000-0000-00009B000000}"/>
    <cellStyle name="Filler" xfId="214" xr:uid="{00000000-0005-0000-0000-00009C000000}"/>
    <cellStyle name="Financiero" xfId="118" xr:uid="{00000000-0005-0000-0000-00009D000000}"/>
    <cellStyle name="Fixed" xfId="215" xr:uid="{00000000-0005-0000-0000-00009E000000}"/>
    <cellStyle name="Good" xfId="29" xr:uid="{00000000-0005-0000-0000-00009F000000}"/>
    <cellStyle name="Grey" xfId="216" xr:uid="{00000000-0005-0000-0000-0000A0000000}"/>
    <cellStyle name="Grey 10" xfId="217" xr:uid="{00000000-0005-0000-0000-0000A1000000}"/>
    <cellStyle name="Grey 11" xfId="218" xr:uid="{00000000-0005-0000-0000-0000A2000000}"/>
    <cellStyle name="Grey 12" xfId="219" xr:uid="{00000000-0005-0000-0000-0000A3000000}"/>
    <cellStyle name="Grey 13" xfId="220" xr:uid="{00000000-0005-0000-0000-0000A4000000}"/>
    <cellStyle name="Grey 2" xfId="221" xr:uid="{00000000-0005-0000-0000-0000A5000000}"/>
    <cellStyle name="Grey 3" xfId="222" xr:uid="{00000000-0005-0000-0000-0000A6000000}"/>
    <cellStyle name="Grey 4" xfId="223" xr:uid="{00000000-0005-0000-0000-0000A7000000}"/>
    <cellStyle name="Grey 5" xfId="224" xr:uid="{00000000-0005-0000-0000-0000A8000000}"/>
    <cellStyle name="Grey 6" xfId="225" xr:uid="{00000000-0005-0000-0000-0000A9000000}"/>
    <cellStyle name="Grey 7" xfId="226" xr:uid="{00000000-0005-0000-0000-0000AA000000}"/>
    <cellStyle name="Grey 8" xfId="227" xr:uid="{00000000-0005-0000-0000-0000AB000000}"/>
    <cellStyle name="Grey 9" xfId="228" xr:uid="{00000000-0005-0000-0000-0000AC000000}"/>
    <cellStyle name="HEADER" xfId="229" xr:uid="{00000000-0005-0000-0000-0000AD000000}"/>
    <cellStyle name="Header 2" xfId="230" xr:uid="{00000000-0005-0000-0000-0000AE000000}"/>
    <cellStyle name="Header1" xfId="231" xr:uid="{00000000-0005-0000-0000-0000AF000000}"/>
    <cellStyle name="Header2" xfId="232" xr:uid="{00000000-0005-0000-0000-0000B0000000}"/>
    <cellStyle name="Heading 1" xfId="30" xr:uid="{00000000-0005-0000-0000-0000B1000000}"/>
    <cellStyle name="Heading 2" xfId="31" xr:uid="{00000000-0005-0000-0000-0000B2000000}"/>
    <cellStyle name="Heading 3" xfId="32" xr:uid="{00000000-0005-0000-0000-0000B3000000}"/>
    <cellStyle name="Heading 4" xfId="33" xr:uid="{00000000-0005-0000-0000-0000B4000000}"/>
    <cellStyle name="Heading1" xfId="233" xr:uid="{00000000-0005-0000-0000-0000B5000000}"/>
    <cellStyle name="Heading2" xfId="234" xr:uid="{00000000-0005-0000-0000-0000B6000000}"/>
    <cellStyle name="HIGHLIGHT" xfId="235" xr:uid="{00000000-0005-0000-0000-0000B7000000}"/>
    <cellStyle name="Hyperlink" xfId="236" xr:uid="{00000000-0005-0000-0000-0000B8000000}"/>
    <cellStyle name="Incorrecto" xfId="58" builtinId="27" hidden="1"/>
    <cellStyle name="Incorrecto 2" xfId="237" xr:uid="{00000000-0005-0000-0000-0000BA000000}"/>
    <cellStyle name="Incorrecto 3" xfId="238" xr:uid="{00000000-0005-0000-0000-0000BB000000}"/>
    <cellStyle name="Input" xfId="34" xr:uid="{00000000-0005-0000-0000-0000BC000000}"/>
    <cellStyle name="Input [yellow]" xfId="239" xr:uid="{00000000-0005-0000-0000-0000BD000000}"/>
    <cellStyle name="Input [yellow] 10" xfId="240" xr:uid="{00000000-0005-0000-0000-0000BE000000}"/>
    <cellStyle name="Input [yellow] 11" xfId="241" xr:uid="{00000000-0005-0000-0000-0000BF000000}"/>
    <cellStyle name="Input [yellow] 12" xfId="242" xr:uid="{00000000-0005-0000-0000-0000C0000000}"/>
    <cellStyle name="Input [yellow] 13" xfId="243" xr:uid="{00000000-0005-0000-0000-0000C1000000}"/>
    <cellStyle name="Input [yellow] 2" xfId="244" xr:uid="{00000000-0005-0000-0000-0000C2000000}"/>
    <cellStyle name="Input [yellow] 3" xfId="245" xr:uid="{00000000-0005-0000-0000-0000C3000000}"/>
    <cellStyle name="Input [yellow] 4" xfId="246" xr:uid="{00000000-0005-0000-0000-0000C4000000}"/>
    <cellStyle name="Input [yellow] 5" xfId="247" xr:uid="{00000000-0005-0000-0000-0000C5000000}"/>
    <cellStyle name="Input [yellow] 6" xfId="248" xr:uid="{00000000-0005-0000-0000-0000C6000000}"/>
    <cellStyle name="Input [yellow] 7" xfId="249" xr:uid="{00000000-0005-0000-0000-0000C7000000}"/>
    <cellStyle name="Input [yellow] 8" xfId="250" xr:uid="{00000000-0005-0000-0000-0000C8000000}"/>
    <cellStyle name="Input [yellow] 9" xfId="251" xr:uid="{00000000-0005-0000-0000-0000C9000000}"/>
    <cellStyle name="input 2" xfId="252" xr:uid="{00000000-0005-0000-0000-0000CA000000}"/>
    <cellStyle name="input_Cálculo_EECC-Activas y Pasivas_Grupo 30-03-2010" xfId="253" xr:uid="{00000000-0005-0000-0000-0000CB000000}"/>
    <cellStyle name="label" xfId="254" xr:uid="{00000000-0005-0000-0000-0000CC000000}"/>
    <cellStyle name="Linked Cell" xfId="35" xr:uid="{00000000-0005-0000-0000-0000CD000000}"/>
    <cellStyle name="main_input" xfId="255" xr:uid="{00000000-0005-0000-0000-0000CE000000}"/>
    <cellStyle name="MAND_x000d_CHECK.COMMAND_x000e_RENAME.COMMAND_x0008_SHOW.BAR_x000b_DELETE.MENU_x000e_DELETE.COMMAND_x000e_GET.CHA" xfId="119" xr:uid="{00000000-0005-0000-0000-0000CF000000}"/>
    <cellStyle name="Millares 2" xfId="36" xr:uid="{00000000-0005-0000-0000-0000D0000000}"/>
    <cellStyle name="Millares 3" xfId="37" xr:uid="{00000000-0005-0000-0000-0000D1000000}"/>
    <cellStyle name="Monetario" xfId="120" xr:uid="{00000000-0005-0000-0000-0000D2000000}"/>
    <cellStyle name="Neutral 2" xfId="256" xr:uid="{00000000-0005-0000-0000-0000D3000000}"/>
    <cellStyle name="Neutral 3" xfId="257" xr:uid="{00000000-0005-0000-0000-0000D4000000}"/>
    <cellStyle name="NivelFila_" xfId="258" xr:uid="{00000000-0005-0000-0000-0000D5000000}"/>
    <cellStyle name="no dec" xfId="259" xr:uid="{00000000-0005-0000-0000-0000D6000000}"/>
    <cellStyle name="No-definido" xfId="260" xr:uid="{00000000-0005-0000-0000-0000D7000000}"/>
    <cellStyle name="Normal" xfId="0" builtinId="0"/>
    <cellStyle name="Normal - Style1" xfId="261" xr:uid="{00000000-0005-0000-0000-0000D9000000}"/>
    <cellStyle name="Normal 10" xfId="98" xr:uid="{00000000-0005-0000-0000-0000DA000000}"/>
    <cellStyle name="Normal 10 2" xfId="262" xr:uid="{00000000-0005-0000-0000-0000DB000000}"/>
    <cellStyle name="Normal 11" xfId="38" xr:uid="{00000000-0005-0000-0000-0000DC000000}"/>
    <cellStyle name="Normal 11 2" xfId="263" xr:uid="{00000000-0005-0000-0000-0000DD000000}"/>
    <cellStyle name="Normal 12" xfId="128" xr:uid="{00000000-0005-0000-0000-0000DE000000}"/>
    <cellStyle name="Normal 13" xfId="264" xr:uid="{00000000-0005-0000-0000-0000DF000000}"/>
    <cellStyle name="Normal 14" xfId="265" xr:uid="{00000000-0005-0000-0000-0000E0000000}"/>
    <cellStyle name="Normal 15" xfId="266" xr:uid="{00000000-0005-0000-0000-0000E1000000}"/>
    <cellStyle name="Normal 16" xfId="267" xr:uid="{00000000-0005-0000-0000-0000E2000000}"/>
    <cellStyle name="Normal 17" xfId="268" xr:uid="{00000000-0005-0000-0000-0000E3000000}"/>
    <cellStyle name="Normal 18" xfId="269" xr:uid="{00000000-0005-0000-0000-0000E4000000}"/>
    <cellStyle name="Normal 19" xfId="270" xr:uid="{00000000-0005-0000-0000-0000E5000000}"/>
    <cellStyle name="Normal 19 2" xfId="271" xr:uid="{00000000-0005-0000-0000-0000E6000000}"/>
    <cellStyle name="Normal 2" xfId="39" xr:uid="{00000000-0005-0000-0000-0000E7000000}"/>
    <cellStyle name="Normal 2 10" xfId="272" xr:uid="{00000000-0005-0000-0000-0000E8000000}"/>
    <cellStyle name="Normal 2 11" xfId="273" xr:uid="{00000000-0005-0000-0000-0000E9000000}"/>
    <cellStyle name="Normal 2 12" xfId="274" xr:uid="{00000000-0005-0000-0000-0000EA000000}"/>
    <cellStyle name="Normal 2 13" xfId="275" xr:uid="{00000000-0005-0000-0000-0000EB000000}"/>
    <cellStyle name="Normal 2 14" xfId="276" xr:uid="{00000000-0005-0000-0000-0000EC000000}"/>
    <cellStyle name="Normal 2 2" xfId="40" xr:uid="{00000000-0005-0000-0000-0000ED000000}"/>
    <cellStyle name="Normal 2 2 2" xfId="91" xr:uid="{00000000-0005-0000-0000-0000EE000000}"/>
    <cellStyle name="Normal 2 2 3" xfId="277" xr:uid="{00000000-0005-0000-0000-0000EF000000}"/>
    <cellStyle name="Normal 2 3" xfId="121" xr:uid="{00000000-0005-0000-0000-0000F0000000}"/>
    <cellStyle name="Normal 2 4" xfId="94" xr:uid="{00000000-0005-0000-0000-0000F1000000}"/>
    <cellStyle name="Normal 2 4 2" xfId="384" xr:uid="{1AA37407-0A96-4526-9658-3EEE179A95C3}"/>
    <cellStyle name="Normal 2 5" xfId="278" xr:uid="{00000000-0005-0000-0000-0000F2000000}"/>
    <cellStyle name="Normal 2 6" xfId="131" xr:uid="{00000000-0005-0000-0000-0000F3000000}"/>
    <cellStyle name="Normal 2 7" xfId="279" xr:uid="{00000000-0005-0000-0000-0000F4000000}"/>
    <cellStyle name="Normal 2 8" xfId="280" xr:uid="{00000000-0005-0000-0000-0000F5000000}"/>
    <cellStyle name="Normal 2 9" xfId="281" xr:uid="{00000000-0005-0000-0000-0000F6000000}"/>
    <cellStyle name="Normal 20" xfId="282" xr:uid="{00000000-0005-0000-0000-0000F7000000}"/>
    <cellStyle name="Normal 20 2" xfId="283" xr:uid="{00000000-0005-0000-0000-0000F8000000}"/>
    <cellStyle name="Normal 21" xfId="284" xr:uid="{00000000-0005-0000-0000-0000F9000000}"/>
    <cellStyle name="Normal 22" xfId="92" xr:uid="{00000000-0005-0000-0000-0000FA000000}"/>
    <cellStyle name="Normal 23" xfId="285" xr:uid="{00000000-0005-0000-0000-0000FB000000}"/>
    <cellStyle name="Normal 25" xfId="129" xr:uid="{00000000-0005-0000-0000-0000FC000000}"/>
    <cellStyle name="Normal 25 2" xfId="133" xr:uid="{00000000-0005-0000-0000-0000FD000000}"/>
    <cellStyle name="Normal 25 2 2" xfId="286" xr:uid="{00000000-0005-0000-0000-0000FE000000}"/>
    <cellStyle name="Normal 25 3" xfId="287" xr:uid="{00000000-0005-0000-0000-0000FF000000}"/>
    <cellStyle name="Normal 3" xfId="41" xr:uid="{00000000-0005-0000-0000-000000010000}"/>
    <cellStyle name="Normal 3 10" xfId="288" xr:uid="{00000000-0005-0000-0000-000001010000}"/>
    <cellStyle name="Normal 3 11" xfId="289" xr:uid="{00000000-0005-0000-0000-000002010000}"/>
    <cellStyle name="Normal 3 12" xfId="290" xr:uid="{00000000-0005-0000-0000-000003010000}"/>
    <cellStyle name="Normal 3 13" xfId="291" xr:uid="{00000000-0005-0000-0000-000004010000}"/>
    <cellStyle name="Normal 3 14" xfId="292" xr:uid="{00000000-0005-0000-0000-000005010000}"/>
    <cellStyle name="Normal 3 15" xfId="293" xr:uid="{00000000-0005-0000-0000-000006010000}"/>
    <cellStyle name="Normal 3 2" xfId="122" xr:uid="{00000000-0005-0000-0000-000007010000}"/>
    <cellStyle name="Normal 3 2 2" xfId="294" xr:uid="{00000000-0005-0000-0000-000008010000}"/>
    <cellStyle name="Normal 3 2 2 2" xfId="295" xr:uid="{00000000-0005-0000-0000-000009010000}"/>
    <cellStyle name="Normal 3 2 2 3" xfId="296" xr:uid="{00000000-0005-0000-0000-00000A010000}"/>
    <cellStyle name="Normal 3 2 2 4" xfId="297" xr:uid="{00000000-0005-0000-0000-00000B010000}"/>
    <cellStyle name="Normal 3 2 2 5" xfId="298" xr:uid="{00000000-0005-0000-0000-00000C010000}"/>
    <cellStyle name="Normal 3 2 3" xfId="299" xr:uid="{00000000-0005-0000-0000-00000D010000}"/>
    <cellStyle name="Normal 3 2 4" xfId="300" xr:uid="{00000000-0005-0000-0000-00000E010000}"/>
    <cellStyle name="Normal 3 2 5" xfId="301" xr:uid="{00000000-0005-0000-0000-00000F010000}"/>
    <cellStyle name="Normal 3 3" xfId="302" xr:uid="{00000000-0005-0000-0000-000010010000}"/>
    <cellStyle name="Normal 3 4" xfId="303" xr:uid="{00000000-0005-0000-0000-000011010000}"/>
    <cellStyle name="Normal 3 5" xfId="304" xr:uid="{00000000-0005-0000-0000-000012010000}"/>
    <cellStyle name="Normal 3 6" xfId="305" xr:uid="{00000000-0005-0000-0000-000013010000}"/>
    <cellStyle name="Normal 3 7" xfId="306" xr:uid="{00000000-0005-0000-0000-000014010000}"/>
    <cellStyle name="Normal 3 8" xfId="307" xr:uid="{00000000-0005-0000-0000-000015010000}"/>
    <cellStyle name="Normal 3 9" xfId="308" xr:uid="{00000000-0005-0000-0000-000016010000}"/>
    <cellStyle name="Normal 4" xfId="42" xr:uid="{00000000-0005-0000-0000-000017010000}"/>
    <cellStyle name="Normal 4 2" xfId="309" xr:uid="{00000000-0005-0000-0000-000018010000}"/>
    <cellStyle name="Normal 4 2 2" xfId="134" xr:uid="{00000000-0005-0000-0000-000019010000}"/>
    <cellStyle name="Normal 4 3" xfId="310" xr:uid="{00000000-0005-0000-0000-00001A010000}"/>
    <cellStyle name="Normal 4 4" xfId="311" xr:uid="{00000000-0005-0000-0000-00001B010000}"/>
    <cellStyle name="Normal 4 5" xfId="312" xr:uid="{00000000-0005-0000-0000-00001C010000}"/>
    <cellStyle name="Normal 5" xfId="43" xr:uid="{00000000-0005-0000-0000-00001D010000}"/>
    <cellStyle name="Normal 5 2" xfId="313" xr:uid="{00000000-0005-0000-0000-00001E010000}"/>
    <cellStyle name="Normal 5 3" xfId="314" xr:uid="{00000000-0005-0000-0000-00001F010000}"/>
    <cellStyle name="Normal 6" xfId="44" xr:uid="{00000000-0005-0000-0000-000020010000}"/>
    <cellStyle name="Normal 7" xfId="93" xr:uid="{00000000-0005-0000-0000-000021010000}"/>
    <cellStyle name="Normal 7 2" xfId="97" xr:uid="{00000000-0005-0000-0000-000022010000}"/>
    <cellStyle name="Normal 7 2 2" xfId="315" xr:uid="{00000000-0005-0000-0000-000023010000}"/>
    <cellStyle name="Normal 7 3" xfId="130" xr:uid="{00000000-0005-0000-0000-000024010000}"/>
    <cellStyle name="Normal 7 3 2" xfId="132" xr:uid="{00000000-0005-0000-0000-000025010000}"/>
    <cellStyle name="Normal 7 3 3" xfId="316" xr:uid="{00000000-0005-0000-0000-000026010000}"/>
    <cellStyle name="Normal 8" xfId="123" xr:uid="{00000000-0005-0000-0000-000027010000}"/>
    <cellStyle name="Normal 8 2" xfId="317" xr:uid="{00000000-0005-0000-0000-000028010000}"/>
    <cellStyle name="Normal 9" xfId="95" xr:uid="{00000000-0005-0000-0000-000029010000}"/>
    <cellStyle name="Normal 9 2" xfId="318" xr:uid="{00000000-0005-0000-0000-00002A010000}"/>
    <cellStyle name="Notas" xfId="65" builtinId="10" hidden="1"/>
    <cellStyle name="Notas 2" xfId="124" xr:uid="{00000000-0005-0000-0000-00002C010000}"/>
    <cellStyle name="Notas 3" xfId="125" xr:uid="{00000000-0005-0000-0000-00002D010000}"/>
    <cellStyle name="Notas 4" xfId="319" xr:uid="{00000000-0005-0000-0000-00002E010000}"/>
    <cellStyle name="Notas 5" xfId="320" xr:uid="{00000000-0005-0000-0000-00002F010000}"/>
    <cellStyle name="Note" xfId="45" xr:uid="{00000000-0005-0000-0000-000030010000}"/>
    <cellStyle name="Output" xfId="46" xr:uid="{00000000-0005-0000-0000-000031010000}"/>
    <cellStyle name="Percent [2]" xfId="321" xr:uid="{00000000-0005-0000-0000-000032010000}"/>
    <cellStyle name="Porcentaje" xfId="48" xr:uid="{00000000-0005-0000-0000-000033010000}"/>
    <cellStyle name="Porcentaje 2" xfId="47" xr:uid="{00000000-0005-0000-0000-000034010000}"/>
    <cellStyle name="Porcentual 2" xfId="49" xr:uid="{00000000-0005-0000-0000-000035010000}"/>
    <cellStyle name="Porcentual 2 10" xfId="322" xr:uid="{00000000-0005-0000-0000-000036010000}"/>
    <cellStyle name="Porcentual 2 11" xfId="323" xr:uid="{00000000-0005-0000-0000-000037010000}"/>
    <cellStyle name="Porcentual 2 12" xfId="324" xr:uid="{00000000-0005-0000-0000-000038010000}"/>
    <cellStyle name="Porcentual 2 13" xfId="325" xr:uid="{00000000-0005-0000-0000-000039010000}"/>
    <cellStyle name="Porcentual 2 2" xfId="96" xr:uid="{00000000-0005-0000-0000-00003A010000}"/>
    <cellStyle name="Porcentual 2 3" xfId="326" xr:uid="{00000000-0005-0000-0000-00003B010000}"/>
    <cellStyle name="Porcentual 2 4" xfId="327" xr:uid="{00000000-0005-0000-0000-00003C010000}"/>
    <cellStyle name="Porcentual 2 5" xfId="328" xr:uid="{00000000-0005-0000-0000-00003D010000}"/>
    <cellStyle name="Porcentual 2 6" xfId="329" xr:uid="{00000000-0005-0000-0000-00003E010000}"/>
    <cellStyle name="Porcentual 2 7" xfId="330" xr:uid="{00000000-0005-0000-0000-00003F010000}"/>
    <cellStyle name="Porcentual 2 8" xfId="331" xr:uid="{00000000-0005-0000-0000-000040010000}"/>
    <cellStyle name="Porcentual 2 9" xfId="332" xr:uid="{00000000-0005-0000-0000-000041010000}"/>
    <cellStyle name="Porcentual 3" xfId="126" xr:uid="{00000000-0005-0000-0000-000042010000}"/>
    <cellStyle name="Porcentual 3 2" xfId="127" xr:uid="{00000000-0005-0000-0000-000043010000}"/>
    <cellStyle name="Porcentual 4" xfId="333" xr:uid="{00000000-0005-0000-0000-000044010000}"/>
    <cellStyle name="Porcentual 5" xfId="334" xr:uid="{00000000-0005-0000-0000-000045010000}"/>
    <cellStyle name="Porcentual 6" xfId="335" xr:uid="{00000000-0005-0000-0000-000046010000}"/>
    <cellStyle name="realtime" xfId="336" xr:uid="{00000000-0005-0000-0000-000047010000}"/>
    <cellStyle name="result" xfId="337" xr:uid="{00000000-0005-0000-0000-000048010000}"/>
    <cellStyle name="rt" xfId="338" xr:uid="{00000000-0005-0000-0000-000049010000}"/>
    <cellStyle name="Salida" xfId="60" builtinId="21" hidden="1"/>
    <cellStyle name="Salida 2" xfId="339" xr:uid="{00000000-0005-0000-0000-00004B010000}"/>
    <cellStyle name="Salida 3" xfId="340" xr:uid="{00000000-0005-0000-0000-00004C010000}"/>
    <cellStyle name="Texto de advertencia" xfId="64" builtinId="11" hidden="1"/>
    <cellStyle name="Texto de advertencia 2" xfId="341" xr:uid="{00000000-0005-0000-0000-00004E010000}"/>
    <cellStyle name="Texto de advertencia 3" xfId="342" xr:uid="{00000000-0005-0000-0000-00004F010000}"/>
    <cellStyle name="Texto explicativo" xfId="66" builtinId="53" hidden="1"/>
    <cellStyle name="Texto explicativo 2" xfId="343" xr:uid="{00000000-0005-0000-0000-000051010000}"/>
    <cellStyle name="Texto explicativo 3" xfId="344" xr:uid="{00000000-0005-0000-0000-000052010000}"/>
    <cellStyle name="Title" xfId="50" xr:uid="{00000000-0005-0000-0000-000053010000}"/>
    <cellStyle name="Título" xfId="52" builtinId="15" hidden="1"/>
    <cellStyle name="Título 1 2" xfId="345" xr:uid="{00000000-0005-0000-0000-000056010000}"/>
    <cellStyle name="Título 1 3" xfId="346" xr:uid="{00000000-0005-0000-0000-000057010000}"/>
    <cellStyle name="Título 2" xfId="54" builtinId="17" hidden="1"/>
    <cellStyle name="Título 2 2" xfId="347" xr:uid="{00000000-0005-0000-0000-000059010000}"/>
    <cellStyle name="Título 2 3" xfId="348" xr:uid="{00000000-0005-0000-0000-00005A010000}"/>
    <cellStyle name="Título 3" xfId="55" builtinId="18" hidden="1"/>
    <cellStyle name="Título 3 2" xfId="349" xr:uid="{00000000-0005-0000-0000-00005C010000}"/>
    <cellStyle name="Título 3 3" xfId="350" xr:uid="{00000000-0005-0000-0000-00005D010000}"/>
    <cellStyle name="Título 4" xfId="351" xr:uid="{00000000-0005-0000-0000-00005E010000}"/>
    <cellStyle name="Título 5" xfId="352" xr:uid="{00000000-0005-0000-0000-00005F010000}"/>
    <cellStyle name="Total 2" xfId="353" xr:uid="{00000000-0005-0000-0000-000060010000}"/>
    <cellStyle name="Total 3" xfId="354" xr:uid="{00000000-0005-0000-0000-000061010000}"/>
    <cellStyle name="Total 4" xfId="355" xr:uid="{00000000-0005-0000-0000-000062010000}"/>
    <cellStyle name="Unprot" xfId="356" xr:uid="{00000000-0005-0000-0000-000063010000}"/>
    <cellStyle name="Unprot 10" xfId="357" xr:uid="{00000000-0005-0000-0000-000064010000}"/>
    <cellStyle name="Unprot 11" xfId="358" xr:uid="{00000000-0005-0000-0000-000065010000}"/>
    <cellStyle name="Unprot 12" xfId="359" xr:uid="{00000000-0005-0000-0000-000066010000}"/>
    <cellStyle name="Unprot 13" xfId="360" xr:uid="{00000000-0005-0000-0000-000067010000}"/>
    <cellStyle name="Unprot 2" xfId="361" xr:uid="{00000000-0005-0000-0000-000068010000}"/>
    <cellStyle name="Unprot 3" xfId="362" xr:uid="{00000000-0005-0000-0000-000069010000}"/>
    <cellStyle name="Unprot 4" xfId="363" xr:uid="{00000000-0005-0000-0000-00006A010000}"/>
    <cellStyle name="Unprot 5" xfId="364" xr:uid="{00000000-0005-0000-0000-00006B010000}"/>
    <cellStyle name="Unprot 6" xfId="365" xr:uid="{00000000-0005-0000-0000-00006C010000}"/>
    <cellStyle name="Unprot 7" xfId="366" xr:uid="{00000000-0005-0000-0000-00006D010000}"/>
    <cellStyle name="Unprot 8" xfId="367" xr:uid="{00000000-0005-0000-0000-00006E010000}"/>
    <cellStyle name="Unprot 9" xfId="368" xr:uid="{00000000-0005-0000-0000-00006F010000}"/>
    <cellStyle name="Unprot$" xfId="369" xr:uid="{00000000-0005-0000-0000-000070010000}"/>
    <cellStyle name="Unprot_Datos SGT_31-01-2012" xfId="370" xr:uid="{00000000-0005-0000-0000-000071010000}"/>
    <cellStyle name="Unprotect" xfId="371" xr:uid="{00000000-0005-0000-0000-000072010000}"/>
    <cellStyle name="Unprotect 10" xfId="372" xr:uid="{00000000-0005-0000-0000-000073010000}"/>
    <cellStyle name="Unprotect 11" xfId="373" xr:uid="{00000000-0005-0000-0000-000074010000}"/>
    <cellStyle name="Unprotect 12" xfId="374" xr:uid="{00000000-0005-0000-0000-000075010000}"/>
    <cellStyle name="Unprotect 13" xfId="375" xr:uid="{00000000-0005-0000-0000-000076010000}"/>
    <cellStyle name="Unprotect 2" xfId="376" xr:uid="{00000000-0005-0000-0000-000077010000}"/>
    <cellStyle name="Unprotect 3" xfId="377" xr:uid="{00000000-0005-0000-0000-000078010000}"/>
    <cellStyle name="Unprotect 4" xfId="378" xr:uid="{00000000-0005-0000-0000-000079010000}"/>
    <cellStyle name="Unprotect 5" xfId="379" xr:uid="{00000000-0005-0000-0000-00007A010000}"/>
    <cellStyle name="Unprotect 6" xfId="380" xr:uid="{00000000-0005-0000-0000-00007B010000}"/>
    <cellStyle name="Unprotect 7" xfId="381" xr:uid="{00000000-0005-0000-0000-00007C010000}"/>
    <cellStyle name="Unprotect 8" xfId="382" xr:uid="{00000000-0005-0000-0000-00007D010000}"/>
    <cellStyle name="Unprotect 9" xfId="383" xr:uid="{00000000-0005-0000-0000-00007E010000}"/>
    <cellStyle name="Warning Text" xfId="51" xr:uid="{00000000-0005-0000-0000-00007F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15330</xdr:colOff>
      <xdr:row>47</xdr:row>
      <xdr:rowOff>136071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B85AFB7-5624-479E-AC61-CC26BF4CFB3B}"/>
            </a:ext>
          </a:extLst>
        </xdr:cNvPr>
        <xdr:cNvGrpSpPr/>
      </xdr:nvGrpSpPr>
      <xdr:grpSpPr>
        <a:xfrm>
          <a:off x="0" y="0"/>
          <a:ext cx="10965270" cy="8015151"/>
          <a:chOff x="0" y="0"/>
          <a:chExt cx="10965270" cy="8015151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D4A03F7F-AA0A-4186-A8E7-A9273A870661}"/>
              </a:ext>
            </a:extLst>
          </xdr:cNvPr>
          <xdr:cNvSpPr/>
        </xdr:nvSpPr>
        <xdr:spPr>
          <a:xfrm>
            <a:off x="0" y="0"/>
            <a:ext cx="10963547" cy="8015151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95000"/>
              </a:schemeClr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8E52EF3-A9B9-4C19-994F-20E4FD44A6E3}"/>
              </a:ext>
            </a:extLst>
          </xdr:cNvPr>
          <xdr:cNvSpPr/>
        </xdr:nvSpPr>
        <xdr:spPr>
          <a:xfrm flipH="1">
            <a:off x="2919889" y="989492"/>
            <a:ext cx="576151" cy="1029468"/>
          </a:xfrm>
          <a:prstGeom prst="rect">
            <a:avLst/>
          </a:prstGeom>
          <a:solidFill>
            <a:srgbClr val="2D2D2D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0D8DB742-1D51-4A19-9549-4972BE5FC6D9}"/>
              </a:ext>
            </a:extLst>
          </xdr:cNvPr>
          <xdr:cNvSpPr/>
        </xdr:nvSpPr>
        <xdr:spPr>
          <a:xfrm>
            <a:off x="3327138" y="989493"/>
            <a:ext cx="7638132" cy="1029468"/>
          </a:xfrm>
          <a:prstGeom prst="rect">
            <a:avLst/>
          </a:prstGeom>
          <a:solidFill>
            <a:srgbClr val="008A9B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74563AB3-FCB8-B742-8026-E14FDE225DE8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07536" y="1033686"/>
            <a:ext cx="3283742" cy="950353"/>
          </a:xfrm>
          <a:prstGeom prst="rect">
            <a:avLst/>
          </a:prstGeom>
        </xdr:spPr>
      </xdr:pic>
      <xdr:sp macro="" textlink="">
        <xdr:nvSpPr>
          <xdr:cNvPr id="9" name="Título 1">
            <a:extLst>
              <a:ext uri="{FF2B5EF4-FFF2-40B4-BE49-F238E27FC236}">
                <a16:creationId xmlns:a16="http://schemas.microsoft.com/office/drawing/2014/main" id="{FE1A1E25-B0A0-4CCB-B8E9-73880E6B5BE8}"/>
              </a:ext>
            </a:extLst>
          </xdr:cNvPr>
          <xdr:cNvSpPr txBox="1">
            <a:spLocks/>
          </xdr:cNvSpPr>
        </xdr:nvSpPr>
        <xdr:spPr>
          <a:xfrm>
            <a:off x="5710645" y="3017520"/>
            <a:ext cx="5167992" cy="639169"/>
          </a:xfrm>
          <a:prstGeom prst="rect">
            <a:avLst/>
          </a:prstGeom>
        </xdr:spPr>
        <xdr:txBody>
          <a:bodyPr wrap="square" lIns="0" tIns="0" rIns="0">
            <a:noAutofit/>
          </a:bodyPr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s-ES" sz="2800" b="1">
                <a:solidFill>
                  <a:srgbClr val="2D2D2D"/>
                </a:solidFill>
              </a:rPr>
              <a:t>PRESENTACIÓN DE RESULTADOS</a:t>
            </a:r>
          </a:p>
        </xdr:txBody>
      </xdr:sp>
      <xdr:sp macro="" textlink="">
        <xdr:nvSpPr>
          <xdr:cNvPr id="10" name="Subtítulo 2">
            <a:extLst>
              <a:ext uri="{FF2B5EF4-FFF2-40B4-BE49-F238E27FC236}">
                <a16:creationId xmlns:a16="http://schemas.microsoft.com/office/drawing/2014/main" id="{EA23BD18-3E7A-4154-B02F-AE4CE233A5E9}"/>
              </a:ext>
            </a:extLst>
          </xdr:cNvPr>
          <xdr:cNvSpPr txBox="1">
            <a:spLocks/>
          </xdr:cNvSpPr>
        </xdr:nvSpPr>
        <xdr:spPr>
          <a:xfrm>
            <a:off x="5724254" y="3750394"/>
            <a:ext cx="3747770" cy="1877775"/>
          </a:xfrm>
          <a:prstGeom prst="rect">
            <a:avLst/>
          </a:prstGeom>
          <a:ln>
            <a:noFill/>
          </a:ln>
        </xdr:spPr>
        <xdr:txBody>
          <a:bodyPr wrap="square" lIns="0" tIns="0" rIns="0">
            <a:noAutofit/>
          </a:bodyPr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>
              <a:lnSpc>
                <a:spcPct val="50000"/>
              </a:lnSpc>
              <a:buFont typeface="Arial"/>
              <a:buNone/>
            </a:pPr>
            <a:r>
              <a:rPr lang="en-US" sz="2400" b="1">
                <a:solidFill>
                  <a:srgbClr val="008A9B"/>
                </a:solidFill>
              </a:rPr>
              <a:t>_____</a:t>
            </a:r>
          </a:p>
          <a:p>
            <a:pPr marL="0" indent="0">
              <a:lnSpc>
                <a:spcPct val="50000"/>
              </a:lnSpc>
              <a:buFont typeface="Arial"/>
              <a:buNone/>
            </a:pPr>
            <a:endParaRPr lang="en-US" sz="1100" b="1">
              <a:solidFill>
                <a:srgbClr val="008A9B"/>
              </a:solidFill>
            </a:endParaRPr>
          </a:p>
          <a:p>
            <a:pPr marL="0" indent="0">
              <a:lnSpc>
                <a:spcPct val="90000"/>
              </a:lnSpc>
              <a:buFont typeface="Arial"/>
              <a:buNone/>
            </a:pPr>
            <a:endParaRPr lang="en-US" sz="1200">
              <a:solidFill>
                <a:schemeClr val="tx1">
                  <a:lumMod val="75000"/>
                  <a:lumOff val="25000"/>
                </a:schemeClr>
              </a:solidFill>
            </a:endParaRPr>
          </a:p>
          <a:p>
            <a:pPr marL="0" indent="0" algn="just">
              <a:buFont typeface="Arial"/>
              <a:buNone/>
            </a:pPr>
            <a:r>
              <a:rPr lang="it-IT" sz="2000" b="1">
                <a:solidFill>
                  <a:srgbClr val="3D8A9B"/>
                </a:solidFill>
              </a:rPr>
              <a:t>TERCER TRIMESTRE 2025</a:t>
            </a:r>
            <a:endParaRPr lang="es-ES" sz="2000" b="1">
              <a:solidFill>
                <a:srgbClr val="3D8A9B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114300</xdr:rowOff>
    </xdr:from>
    <xdr:to>
      <xdr:col>2</xdr:col>
      <xdr:colOff>2536825</xdr:colOff>
      <xdr:row>2</xdr:row>
      <xdr:rowOff>668020</xdr:rowOff>
    </xdr:to>
    <xdr:pic>
      <xdr:nvPicPr>
        <xdr:cNvPr id="4824" name="4 Imagen" descr="Firma BCC.jpg">
          <a:extLst>
            <a:ext uri="{FF2B5EF4-FFF2-40B4-BE49-F238E27FC236}">
              <a16:creationId xmlns:a16="http://schemas.microsoft.com/office/drawing/2014/main" id="{00000000-0008-0000-0100-0000D8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43815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66675</xdr:rowOff>
    </xdr:from>
    <xdr:to>
      <xdr:col>2</xdr:col>
      <xdr:colOff>2534920</xdr:colOff>
      <xdr:row>2</xdr:row>
      <xdr:rowOff>609600</xdr:rowOff>
    </xdr:to>
    <xdr:pic>
      <xdr:nvPicPr>
        <xdr:cNvPr id="2" name="3 Imagen" descr="Firma BCC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417195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2</xdr:row>
      <xdr:rowOff>114300</xdr:rowOff>
    </xdr:from>
    <xdr:to>
      <xdr:col>2</xdr:col>
      <xdr:colOff>2610993</xdr:colOff>
      <xdr:row>2</xdr:row>
      <xdr:rowOff>668655</xdr:rowOff>
    </xdr:to>
    <xdr:pic>
      <xdr:nvPicPr>
        <xdr:cNvPr id="8711" name="3 Imagen" descr="Firma BCC.jpg">
          <a:extLst>
            <a:ext uri="{FF2B5EF4-FFF2-40B4-BE49-F238E27FC236}">
              <a16:creationId xmlns:a16="http://schemas.microsoft.com/office/drawing/2014/main" id="{00000000-0008-0000-0300-000007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115" y="464820"/>
          <a:ext cx="2498598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171450</xdr:rowOff>
    </xdr:from>
    <xdr:to>
      <xdr:col>2</xdr:col>
      <xdr:colOff>2537460</xdr:colOff>
      <xdr:row>2</xdr:row>
      <xdr:rowOff>710565</xdr:rowOff>
    </xdr:to>
    <xdr:pic>
      <xdr:nvPicPr>
        <xdr:cNvPr id="2" name="3 Imagen" descr="Firma BCC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3435" y="52197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171450</xdr:rowOff>
    </xdr:from>
    <xdr:to>
      <xdr:col>2</xdr:col>
      <xdr:colOff>2590800</xdr:colOff>
      <xdr:row>2</xdr:row>
      <xdr:rowOff>710565</xdr:rowOff>
    </xdr:to>
    <xdr:pic>
      <xdr:nvPicPr>
        <xdr:cNvPr id="10763" name="3 Imagen" descr="Firma BCC.jpg">
          <a:extLst>
            <a:ext uri="{FF2B5EF4-FFF2-40B4-BE49-F238E27FC236}">
              <a16:creationId xmlns:a16="http://schemas.microsoft.com/office/drawing/2014/main" id="{00000000-0008-0000-0500-00000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49530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2</xdr:row>
      <xdr:rowOff>257175</xdr:rowOff>
    </xdr:from>
    <xdr:to>
      <xdr:col>4</xdr:col>
      <xdr:colOff>25400</xdr:colOff>
      <xdr:row>2</xdr:row>
      <xdr:rowOff>800100</xdr:rowOff>
    </xdr:to>
    <xdr:pic>
      <xdr:nvPicPr>
        <xdr:cNvPr id="11783" name="3 Imagen" descr="Firma BCC.jpg">
          <a:extLst>
            <a:ext uri="{FF2B5EF4-FFF2-40B4-BE49-F238E27FC236}">
              <a16:creationId xmlns:a16="http://schemas.microsoft.com/office/drawing/2014/main" id="{00000000-0008-0000-0700-0000072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581025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</xdr:row>
      <xdr:rowOff>257175</xdr:rowOff>
    </xdr:from>
    <xdr:to>
      <xdr:col>4</xdr:col>
      <xdr:colOff>25400</xdr:colOff>
      <xdr:row>2</xdr:row>
      <xdr:rowOff>800100</xdr:rowOff>
    </xdr:to>
    <xdr:pic>
      <xdr:nvPicPr>
        <xdr:cNvPr id="3" name="3 Imagen" descr="Firma BCC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" y="600075"/>
          <a:ext cx="257365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</xdr:colOff>
      <xdr:row>2</xdr:row>
      <xdr:rowOff>184785</xdr:rowOff>
    </xdr:from>
    <xdr:to>
      <xdr:col>2</xdr:col>
      <xdr:colOff>2474214</xdr:colOff>
      <xdr:row>2</xdr:row>
      <xdr:rowOff>782955</xdr:rowOff>
    </xdr:to>
    <xdr:pic>
      <xdr:nvPicPr>
        <xdr:cNvPr id="5640" name="3 Imagen" descr="Firma BCC.jpg">
          <a:extLst>
            <a:ext uri="{FF2B5EF4-FFF2-40B4-BE49-F238E27FC236}">
              <a16:creationId xmlns:a16="http://schemas.microsoft.com/office/drawing/2014/main" id="{00000000-0008-0000-0800-000008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3455" y="535305"/>
          <a:ext cx="2514219" cy="592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3</xdr:row>
      <xdr:rowOff>190500</xdr:rowOff>
    </xdr:from>
    <xdr:to>
      <xdr:col>3</xdr:col>
      <xdr:colOff>2690495</xdr:colOff>
      <xdr:row>3</xdr:row>
      <xdr:rowOff>747395</xdr:rowOff>
    </xdr:to>
    <xdr:pic>
      <xdr:nvPicPr>
        <xdr:cNvPr id="1543" name="3 Imagen" descr="Firma BCC.jpg">
          <a:extLst>
            <a:ext uri="{FF2B5EF4-FFF2-40B4-BE49-F238E27FC236}">
              <a16:creationId xmlns:a16="http://schemas.microsoft.com/office/drawing/2014/main" id="{00000000-0008-0000-09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47625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topLeftCell="A13" zoomScaleNormal="100" workbookViewId="0">
      <selection activeCell="O41" sqref="O41"/>
    </sheetView>
  </sheetViews>
  <sheetFormatPr baseColWidth="10" defaultRowHeight="13.2"/>
  <cols>
    <col min="13" max="13" width="9.44140625" customWidth="1"/>
  </cols>
  <sheetData/>
  <pageMargins left="0.47244094488188981" right="0.19685039370078741" top="0.19685039370078741" bottom="0.15748031496062992" header="0.15748031496062992" footer="0.15748031496062992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T74"/>
  <sheetViews>
    <sheetView showGridLines="0" tabSelected="1" zoomScaleNormal="100" workbookViewId="0">
      <selection activeCell="C33" sqref="C33"/>
    </sheetView>
  </sheetViews>
  <sheetFormatPr baseColWidth="10" defaultColWidth="11.44140625" defaultRowHeight="13.8"/>
  <cols>
    <col min="1" max="1" width="6.44140625" style="14" customWidth="1"/>
    <col min="2" max="2" width="2.44140625" style="15" customWidth="1"/>
    <col min="3" max="3" width="45.5546875" style="15" customWidth="1"/>
    <col min="4" max="4" width="1" style="15" customWidth="1"/>
    <col min="5" max="5" width="11.5546875" style="18" customWidth="1"/>
    <col min="6" max="6" width="1" style="15" customWidth="1"/>
    <col min="7" max="7" width="11.5546875" style="18" customWidth="1"/>
    <col min="8" max="8" width="1" style="15" customWidth="1"/>
    <col min="9" max="9" width="11.5546875" style="18" customWidth="1"/>
    <col min="10" max="10" width="1" style="15" customWidth="1"/>
    <col min="11" max="11" width="11.5546875" style="18" customWidth="1"/>
    <col min="12" max="12" width="1" style="15" customWidth="1"/>
    <col min="13" max="13" width="10" style="18" bestFit="1" customWidth="1"/>
    <col min="14" max="14" width="8.44140625" style="14" customWidth="1"/>
    <col min="15" max="15" width="1" style="15" customWidth="1"/>
    <col min="16" max="16" width="10" style="18" bestFit="1" customWidth="1"/>
    <col min="17" max="17" width="7.5546875" style="14" customWidth="1"/>
    <col min="18" max="18" width="1" style="14" customWidth="1"/>
    <col min="19" max="19" width="10" style="18" bestFit="1" customWidth="1"/>
    <col min="20" max="20" width="7.6640625" style="14" customWidth="1"/>
    <col min="21" max="16384" width="11.44140625" style="14"/>
  </cols>
  <sheetData>
    <row r="1" spans="1:20">
      <c r="E1" s="16"/>
      <c r="G1" s="17"/>
      <c r="I1" s="17"/>
      <c r="K1" s="17"/>
    </row>
    <row r="2" spans="1:20">
      <c r="E2" s="1"/>
      <c r="G2" s="1"/>
      <c r="I2" s="1"/>
      <c r="K2" s="1"/>
    </row>
    <row r="3" spans="1:20" ht="57" customHeight="1">
      <c r="C3" s="19"/>
      <c r="E3" s="20"/>
      <c r="F3" s="18"/>
      <c r="G3" s="20"/>
      <c r="H3" s="18"/>
      <c r="I3" s="20"/>
      <c r="J3" s="18"/>
      <c r="L3" s="18"/>
      <c r="P3" s="21"/>
      <c r="S3" s="21"/>
    </row>
    <row r="4" spans="1:20" ht="8.85" customHeight="1">
      <c r="F4" s="18"/>
      <c r="H4" s="18"/>
      <c r="J4" s="18"/>
      <c r="L4" s="18"/>
      <c r="P4" s="22"/>
      <c r="S4" s="22"/>
    </row>
    <row r="5" spans="1:20" ht="23.4">
      <c r="C5" s="23" t="s">
        <v>20</v>
      </c>
      <c r="D5" s="24" t="s">
        <v>17</v>
      </c>
      <c r="E5" s="25"/>
      <c r="F5" s="18"/>
      <c r="G5" s="25"/>
      <c r="H5" s="18"/>
      <c r="I5" s="25"/>
      <c r="J5" s="18"/>
      <c r="L5" s="18"/>
      <c r="O5" s="24"/>
      <c r="P5" s="26"/>
      <c r="S5" s="26"/>
    </row>
    <row r="6" spans="1:20">
      <c r="C6" s="27" t="s">
        <v>21</v>
      </c>
      <c r="D6" s="24"/>
      <c r="E6" s="26"/>
      <c r="F6" s="24"/>
      <c r="G6" s="26"/>
      <c r="H6" s="24"/>
      <c r="I6" s="26"/>
      <c r="J6" s="24"/>
      <c r="K6" s="26"/>
      <c r="L6" s="24"/>
      <c r="M6" s="26"/>
      <c r="O6" s="24"/>
      <c r="P6" s="26"/>
      <c r="S6" s="26"/>
    </row>
    <row r="7" spans="1:20" ht="15" customHeight="1">
      <c r="C7" s="27"/>
      <c r="D7" s="24"/>
      <c r="E7" s="277">
        <v>45930</v>
      </c>
      <c r="F7" s="24"/>
      <c r="G7" s="277">
        <v>45838</v>
      </c>
      <c r="H7" s="24"/>
      <c r="I7" s="277">
        <v>45657</v>
      </c>
      <c r="J7" s="24"/>
      <c r="K7" s="277">
        <v>45565</v>
      </c>
      <c r="L7" s="24"/>
      <c r="M7" s="276" t="s">
        <v>44</v>
      </c>
      <c r="N7" s="276"/>
      <c r="O7" s="24"/>
      <c r="P7" s="276" t="s">
        <v>46</v>
      </c>
      <c r="Q7" s="276"/>
      <c r="S7" s="276" t="s">
        <v>175</v>
      </c>
      <c r="T7" s="276"/>
    </row>
    <row r="8" spans="1:20" ht="15" customHeight="1">
      <c r="C8" s="19"/>
      <c r="D8" s="24"/>
      <c r="E8" s="278"/>
      <c r="F8" s="24"/>
      <c r="G8" s="278"/>
      <c r="H8" s="24"/>
      <c r="I8" s="278"/>
      <c r="J8" s="24"/>
      <c r="K8" s="278"/>
      <c r="L8" s="24"/>
      <c r="M8" s="251" t="s">
        <v>48</v>
      </c>
      <c r="N8" s="252" t="s">
        <v>18</v>
      </c>
      <c r="O8" s="24"/>
      <c r="P8" s="251" t="s">
        <v>48</v>
      </c>
      <c r="Q8" s="253" t="s">
        <v>18</v>
      </c>
      <c r="S8" s="251" t="s">
        <v>48</v>
      </c>
      <c r="T8" s="253" t="s">
        <v>18</v>
      </c>
    </row>
    <row r="9" spans="1:20" ht="6" customHeight="1">
      <c r="D9" s="28"/>
      <c r="E9" s="15"/>
      <c r="F9" s="28"/>
      <c r="G9" s="15"/>
      <c r="H9" s="28"/>
      <c r="I9" s="15"/>
      <c r="J9" s="28"/>
      <c r="K9" s="15"/>
      <c r="L9" s="28"/>
      <c r="M9" s="15"/>
      <c r="N9" s="15"/>
      <c r="O9" s="28"/>
      <c r="P9" s="15"/>
      <c r="Q9" s="15"/>
      <c r="S9" s="15"/>
      <c r="T9" s="15"/>
    </row>
    <row r="10" spans="1:20">
      <c r="C10" s="13" t="s">
        <v>24</v>
      </c>
      <c r="D10" s="28"/>
      <c r="E10" s="13"/>
      <c r="F10" s="28"/>
      <c r="G10" s="13"/>
      <c r="H10" s="28"/>
      <c r="I10" s="13"/>
      <c r="J10" s="28"/>
      <c r="K10" s="13"/>
      <c r="L10" s="28"/>
      <c r="M10" s="13"/>
      <c r="N10" s="13"/>
      <c r="O10" s="28"/>
      <c r="P10" s="13"/>
      <c r="Q10" s="13"/>
      <c r="S10" s="13"/>
      <c r="T10" s="13"/>
    </row>
    <row r="11" spans="1:20" ht="6" customHeight="1">
      <c r="D11" s="28"/>
      <c r="E11" s="15"/>
      <c r="F11" s="28"/>
      <c r="G11" s="15"/>
      <c r="H11" s="28"/>
      <c r="I11" s="15"/>
      <c r="J11" s="28"/>
      <c r="K11" s="15"/>
      <c r="L11" s="28"/>
      <c r="M11" s="15"/>
      <c r="N11" s="15"/>
      <c r="O11" s="28"/>
      <c r="P11" s="15"/>
      <c r="Q11" s="15"/>
      <c r="S11" s="15"/>
      <c r="T11" s="15"/>
    </row>
    <row r="12" spans="1:20" s="29" customFormat="1">
      <c r="B12" s="30"/>
      <c r="C12" s="31" t="s">
        <v>1</v>
      </c>
      <c r="D12" s="30" t="s">
        <v>17</v>
      </c>
      <c r="E12" s="32">
        <v>810036.4</v>
      </c>
      <c r="F12" s="30"/>
      <c r="G12" s="33">
        <v>540653.68000000005</v>
      </c>
      <c r="H12" s="30"/>
      <c r="I12" s="33">
        <v>1215301.97</v>
      </c>
      <c r="J12" s="30"/>
      <c r="K12" s="33">
        <v>925621.52</v>
      </c>
      <c r="L12" s="30"/>
      <c r="M12" s="33">
        <f t="shared" ref="M12:M19" si="0">$E12-K12</f>
        <v>-115585.12</v>
      </c>
      <c r="N12" s="10">
        <f t="shared" ref="N12:N19" si="1">IF(K12=0,1,E12/K12-1)</f>
        <v>-0.12487298264197655</v>
      </c>
      <c r="O12" s="30"/>
      <c r="P12" s="33"/>
      <c r="Q12" s="10"/>
      <c r="S12" s="33"/>
      <c r="T12" s="10"/>
    </row>
    <row r="13" spans="1:20" s="29" customFormat="1" ht="13.5" customHeight="1">
      <c r="B13" s="30"/>
      <c r="C13" s="31" t="s">
        <v>2</v>
      </c>
      <c r="D13" s="30" t="s">
        <v>17</v>
      </c>
      <c r="E13" s="32">
        <v>1239236.08</v>
      </c>
      <c r="F13" s="30"/>
      <c r="G13" s="33">
        <v>733246.62</v>
      </c>
      <c r="H13" s="30"/>
      <c r="I13" s="33">
        <v>1552241.36</v>
      </c>
      <c r="J13" s="30"/>
      <c r="K13" s="33">
        <v>1194306.7</v>
      </c>
      <c r="L13" s="30"/>
      <c r="M13" s="33">
        <f t="shared" si="0"/>
        <v>44929.380000000121</v>
      </c>
      <c r="N13" s="10">
        <f t="shared" si="1"/>
        <v>3.7619633214818426E-2</v>
      </c>
      <c r="O13" s="30"/>
      <c r="P13" s="33"/>
      <c r="Q13" s="10"/>
      <c r="S13" s="33"/>
      <c r="T13" s="10"/>
    </row>
    <row r="14" spans="1:20" s="29" customFormat="1" ht="13.5" hidden="1" customHeight="1">
      <c r="B14" s="30"/>
      <c r="C14" s="31"/>
      <c r="D14" s="30"/>
      <c r="E14" s="32"/>
      <c r="F14" s="30"/>
      <c r="G14" s="33"/>
      <c r="H14" s="30"/>
      <c r="I14" s="33"/>
      <c r="J14" s="30"/>
      <c r="K14" s="33"/>
      <c r="L14" s="30"/>
      <c r="M14" s="33"/>
      <c r="N14" s="10"/>
      <c r="O14" s="30"/>
      <c r="P14" s="33"/>
      <c r="Q14" s="10"/>
      <c r="S14" s="33"/>
      <c r="T14" s="10"/>
    </row>
    <row r="15" spans="1:20" s="29" customFormat="1">
      <c r="A15" s="34"/>
      <c r="B15" s="30"/>
      <c r="C15" s="31" t="s">
        <v>45</v>
      </c>
      <c r="D15" s="30" t="s">
        <v>17</v>
      </c>
      <c r="E15" s="32">
        <v>678456.79</v>
      </c>
      <c r="F15" s="30"/>
      <c r="G15" s="33">
        <v>361726.29</v>
      </c>
      <c r="H15" s="30"/>
      <c r="I15" s="33">
        <v>819285.85</v>
      </c>
      <c r="J15" s="30"/>
      <c r="K15" s="33">
        <v>649114.06999999995</v>
      </c>
      <c r="L15" s="30"/>
      <c r="M15" s="33">
        <f t="shared" si="0"/>
        <v>29342.720000000088</v>
      </c>
      <c r="N15" s="10">
        <f t="shared" si="1"/>
        <v>4.5204258166827493E-2</v>
      </c>
      <c r="O15" s="30"/>
      <c r="P15" s="33"/>
      <c r="Q15" s="10"/>
      <c r="S15" s="33"/>
      <c r="T15" s="10"/>
    </row>
    <row r="16" spans="1:20" s="29" customFormat="1" hidden="1">
      <c r="A16" s="34"/>
      <c r="B16" s="30"/>
      <c r="C16" s="31"/>
      <c r="D16" s="30"/>
      <c r="E16" s="32"/>
      <c r="F16" s="30"/>
      <c r="G16" s="33"/>
      <c r="H16" s="30"/>
      <c r="I16" s="33"/>
      <c r="J16" s="30"/>
      <c r="K16" s="33"/>
      <c r="L16" s="30"/>
      <c r="M16" s="33"/>
      <c r="N16" s="10"/>
      <c r="O16" s="30"/>
      <c r="P16" s="33"/>
      <c r="Q16" s="10"/>
      <c r="S16" s="33"/>
      <c r="T16" s="10"/>
    </row>
    <row r="17" spans="1:20" s="29" customFormat="1">
      <c r="A17" s="35"/>
      <c r="B17" s="30"/>
      <c r="C17" s="31" t="s">
        <v>3</v>
      </c>
      <c r="D17" s="30" t="s">
        <v>17</v>
      </c>
      <c r="E17" s="32">
        <v>344471.6</v>
      </c>
      <c r="F17" s="30"/>
      <c r="G17" s="33">
        <v>232486.68</v>
      </c>
      <c r="H17" s="30"/>
      <c r="I17" s="33">
        <v>388724.44</v>
      </c>
      <c r="J17" s="30"/>
      <c r="K17" s="33">
        <v>292983.62</v>
      </c>
      <c r="L17" s="30"/>
      <c r="M17" s="33">
        <f t="shared" si="0"/>
        <v>51487.979999999981</v>
      </c>
      <c r="N17" s="10">
        <f t="shared" si="1"/>
        <v>0.17573671866024454</v>
      </c>
      <c r="O17" s="30"/>
      <c r="P17" s="33"/>
      <c r="Q17" s="10"/>
      <c r="S17" s="33"/>
      <c r="T17" s="10"/>
    </row>
    <row r="18" spans="1:20" s="29" customFormat="1">
      <c r="A18" s="35"/>
      <c r="B18" s="30"/>
      <c r="C18" s="31" t="s">
        <v>74</v>
      </c>
      <c r="D18" s="30" t="s">
        <v>17</v>
      </c>
      <c r="E18" s="32">
        <v>263022.84000000003</v>
      </c>
      <c r="F18" s="36"/>
      <c r="G18" s="33">
        <v>177623.01</v>
      </c>
      <c r="H18" s="36"/>
      <c r="I18" s="33">
        <v>326260.47999999998</v>
      </c>
      <c r="J18" s="36"/>
      <c r="K18" s="33">
        <v>245973.02</v>
      </c>
      <c r="L18" s="30"/>
      <c r="M18" s="33">
        <f t="shared" si="0"/>
        <v>17049.820000000036</v>
      </c>
      <c r="N18" s="10">
        <f t="shared" si="1"/>
        <v>6.9315813579879704E-2</v>
      </c>
      <c r="O18" s="30"/>
      <c r="P18" s="33"/>
      <c r="Q18" s="10"/>
      <c r="S18" s="33"/>
      <c r="T18" s="10"/>
    </row>
    <row r="19" spans="1:20" s="29" customFormat="1" hidden="1">
      <c r="A19" s="35"/>
      <c r="B19" s="30"/>
      <c r="C19" s="31"/>
      <c r="D19" s="30"/>
      <c r="E19" s="32"/>
      <c r="F19" s="36"/>
      <c r="G19" s="33"/>
      <c r="H19" s="36"/>
      <c r="I19" s="33"/>
      <c r="J19" s="36"/>
      <c r="K19" s="33"/>
      <c r="L19" s="30"/>
      <c r="M19" s="33"/>
      <c r="N19" s="10"/>
      <c r="O19" s="30"/>
      <c r="P19" s="33"/>
      <c r="Q19" s="10"/>
      <c r="S19" s="33"/>
      <c r="T19" s="10"/>
    </row>
    <row r="20" spans="1:20" ht="6" customHeight="1">
      <c r="D20" s="28"/>
      <c r="E20" s="15"/>
      <c r="F20" s="28"/>
      <c r="G20" s="15"/>
      <c r="H20" s="28"/>
      <c r="I20" s="15"/>
      <c r="J20" s="28"/>
      <c r="K20" s="15"/>
      <c r="L20" s="28"/>
      <c r="M20" s="15"/>
      <c r="N20" s="15"/>
      <c r="O20" s="28"/>
      <c r="P20" s="15"/>
      <c r="Q20" s="15"/>
      <c r="S20" s="15"/>
      <c r="T20" s="15"/>
    </row>
    <row r="21" spans="1:20">
      <c r="C21" s="13" t="s">
        <v>22</v>
      </c>
      <c r="D21" s="28" t="s">
        <v>17</v>
      </c>
      <c r="E21" s="13"/>
      <c r="F21" s="28"/>
      <c r="G21" s="13"/>
      <c r="H21" s="28"/>
      <c r="I21" s="13"/>
      <c r="J21" s="28"/>
      <c r="K21" s="13"/>
      <c r="L21" s="28"/>
      <c r="M21" s="13"/>
      <c r="N21" s="13"/>
      <c r="O21" s="28"/>
      <c r="P21" s="13"/>
      <c r="Q21" s="13"/>
      <c r="S21" s="13"/>
      <c r="T21" s="13"/>
    </row>
    <row r="22" spans="1:20" ht="6" customHeight="1">
      <c r="D22" s="28"/>
      <c r="E22" s="15"/>
      <c r="F22" s="28"/>
      <c r="G22" s="15"/>
      <c r="H22" s="28"/>
      <c r="I22" s="15"/>
      <c r="J22" s="28"/>
      <c r="K22" s="15"/>
      <c r="L22" s="28"/>
      <c r="M22" s="15"/>
      <c r="N22" s="15"/>
      <c r="O22" s="28"/>
      <c r="P22" s="15"/>
      <c r="Q22" s="15"/>
      <c r="S22" s="15"/>
      <c r="T22" s="15"/>
    </row>
    <row r="23" spans="1:20" s="29" customFormat="1">
      <c r="A23" s="37"/>
      <c r="B23" s="30"/>
      <c r="C23" s="31" t="s">
        <v>0</v>
      </c>
      <c r="D23" s="30" t="s">
        <v>17</v>
      </c>
      <c r="E23" s="32">
        <v>63364371.399999999</v>
      </c>
      <c r="F23" s="30"/>
      <c r="G23" s="33">
        <v>64539953</v>
      </c>
      <c r="H23" s="30"/>
      <c r="I23" s="33">
        <v>62203764.700000003</v>
      </c>
      <c r="J23" s="30"/>
      <c r="K23" s="33">
        <v>61139389.700000003</v>
      </c>
      <c r="L23" s="30"/>
      <c r="M23" s="33">
        <v>2224981.6999999955</v>
      </c>
      <c r="N23" s="10">
        <v>3.6391951423093705E-2</v>
      </c>
      <c r="O23" s="30"/>
      <c r="P23" s="33">
        <v>1160606.6999999955</v>
      </c>
      <c r="Q23" s="10">
        <v>1.8658142406612122E-2</v>
      </c>
      <c r="S23" s="33">
        <v>-1175581.6000000015</v>
      </c>
      <c r="T23" s="10">
        <v>-1.8214788597692322E-2</v>
      </c>
    </row>
    <row r="24" spans="1:20" s="29" customFormat="1">
      <c r="A24" s="30"/>
      <c r="B24" s="30"/>
      <c r="C24" s="31" t="s">
        <v>8</v>
      </c>
      <c r="D24" s="30" t="s">
        <v>17</v>
      </c>
      <c r="E24" s="32">
        <v>4642988.3600000003</v>
      </c>
      <c r="F24" s="30"/>
      <c r="G24" s="33">
        <v>4571043</v>
      </c>
      <c r="H24" s="30"/>
      <c r="I24" s="33">
        <v>4367300</v>
      </c>
      <c r="J24" s="30"/>
      <c r="K24" s="33">
        <v>4261818</v>
      </c>
      <c r="L24" s="30"/>
      <c r="M24" s="33">
        <f t="shared" ref="M24:M27" si="2">$E24-K24</f>
        <v>381170.36000000034</v>
      </c>
      <c r="N24" s="10">
        <f>IF(K24=0,1,E24/K24-1)</f>
        <v>8.9438441528943757E-2</v>
      </c>
      <c r="O24" s="30"/>
      <c r="P24" s="33">
        <f t="shared" ref="P24:P27" si="3">$E24-I24</f>
        <v>275688.36000000034</v>
      </c>
      <c r="Q24" s="10">
        <f>IF(I24=0,1,E24/I24-1)</f>
        <v>6.312558331234408E-2</v>
      </c>
      <c r="S24" s="33">
        <f t="shared" ref="S24:S27" si="4">$E24-G24</f>
        <v>71945.360000000335</v>
      </c>
      <c r="T24" s="10">
        <f t="shared" ref="T24:T27" si="5">IF(G24=0,1,E24/G24-1)</f>
        <v>1.5739375017911783E-2</v>
      </c>
    </row>
    <row r="25" spans="1:20" s="29" customFormat="1">
      <c r="B25" s="30"/>
      <c r="C25" s="31" t="s">
        <v>126</v>
      </c>
      <c r="D25" s="30" t="s">
        <v>17</v>
      </c>
      <c r="E25" s="32">
        <v>48153390.579999998</v>
      </c>
      <c r="F25" s="30"/>
      <c r="G25" s="33">
        <v>48289350</v>
      </c>
      <c r="H25" s="30"/>
      <c r="I25" s="33">
        <v>47169932</v>
      </c>
      <c r="J25" s="30"/>
      <c r="K25" s="33">
        <v>45212340</v>
      </c>
      <c r="L25" s="30"/>
      <c r="M25" s="33">
        <f t="shared" si="2"/>
        <v>2941050.5799999982</v>
      </c>
      <c r="N25" s="10">
        <f>IF(K25=0,1,E25/K25-1)</f>
        <v>6.5049731555588464E-2</v>
      </c>
      <c r="O25" s="30"/>
      <c r="P25" s="33">
        <f t="shared" si="3"/>
        <v>983458.57999999821</v>
      </c>
      <c r="Q25" s="10">
        <f>IF(I25=0,1,E25/I25-1)</f>
        <v>2.0849268555231282E-2</v>
      </c>
      <c r="S25" s="33">
        <f t="shared" si="4"/>
        <v>-135959.42000000179</v>
      </c>
      <c r="T25" s="10">
        <f t="shared" si="5"/>
        <v>-2.8155156364706446E-3</v>
      </c>
    </row>
    <row r="26" spans="1:20" s="29" customFormat="1">
      <c r="B26" s="30"/>
      <c r="C26" s="31" t="s">
        <v>43</v>
      </c>
      <c r="D26" s="30"/>
      <c r="E26" s="32">
        <v>12958600.93</v>
      </c>
      <c r="F26" s="30"/>
      <c r="G26" s="33">
        <v>12137465.08</v>
      </c>
      <c r="H26" s="30"/>
      <c r="I26" s="33">
        <v>10782287.43</v>
      </c>
      <c r="J26" s="30"/>
      <c r="K26" s="33">
        <v>10376760.52</v>
      </c>
      <c r="L26" s="30"/>
      <c r="M26" s="33">
        <f t="shared" si="2"/>
        <v>2581840.41</v>
      </c>
      <c r="N26" s="10">
        <f>IF(K26=0,1,E26/K26-1)</f>
        <v>0.24880986749417633</v>
      </c>
      <c r="O26" s="30"/>
      <c r="P26" s="33">
        <f t="shared" si="3"/>
        <v>2176313.5</v>
      </c>
      <c r="Q26" s="10">
        <f>IF(I26=0,1,E26/I26-1)</f>
        <v>0.20184154003766897</v>
      </c>
      <c r="S26" s="33">
        <f t="shared" si="4"/>
        <v>821135.84999999963</v>
      </c>
      <c r="T26" s="10">
        <f t="shared" si="5"/>
        <v>6.7652993816069484E-2</v>
      </c>
    </row>
    <row r="27" spans="1:20" s="29" customFormat="1">
      <c r="A27" s="30"/>
      <c r="B27" s="30"/>
      <c r="C27" s="31" t="s">
        <v>115</v>
      </c>
      <c r="D27" s="30"/>
      <c r="E27" s="32">
        <v>41019779.82</v>
      </c>
      <c r="F27" s="30"/>
      <c r="G27" s="33">
        <v>40475129.240000002</v>
      </c>
      <c r="H27" s="30"/>
      <c r="I27" s="33">
        <v>38584345.280000001</v>
      </c>
      <c r="J27" s="30"/>
      <c r="K27" s="33">
        <v>37095758.390000001</v>
      </c>
      <c r="L27" s="30"/>
      <c r="M27" s="33">
        <f t="shared" si="2"/>
        <v>3924021.4299999997</v>
      </c>
      <c r="N27" s="10">
        <f>IF(K27=0,1,E27/K27-1)</f>
        <v>0.10578086553037847</v>
      </c>
      <c r="O27" s="30"/>
      <c r="P27" s="33">
        <f t="shared" si="3"/>
        <v>2435434.5399999991</v>
      </c>
      <c r="Q27" s="10">
        <f>IF(I27=0,1,E27/I27-1)</f>
        <v>6.3119758086510602E-2</v>
      </c>
      <c r="S27" s="33">
        <f t="shared" si="4"/>
        <v>544650.57999999821</v>
      </c>
      <c r="T27" s="10">
        <f t="shared" si="5"/>
        <v>1.3456425963965568E-2</v>
      </c>
    </row>
    <row r="28" spans="1:20" ht="6" customHeight="1">
      <c r="D28" s="28"/>
      <c r="E28" s="15"/>
      <c r="F28" s="28"/>
      <c r="G28" s="15"/>
      <c r="H28" s="28"/>
      <c r="I28" s="15"/>
      <c r="J28" s="28"/>
      <c r="K28" s="15"/>
      <c r="L28" s="28"/>
      <c r="M28" s="15"/>
      <c r="N28" s="15"/>
      <c r="O28" s="28"/>
      <c r="P28" s="15"/>
      <c r="Q28" s="15"/>
      <c r="S28" s="15"/>
      <c r="T28" s="15"/>
    </row>
    <row r="29" spans="1:20">
      <c r="C29" s="13" t="s">
        <v>23</v>
      </c>
      <c r="D29" s="28" t="s">
        <v>17</v>
      </c>
      <c r="E29" s="13"/>
      <c r="F29" s="28"/>
      <c r="G29" s="13"/>
      <c r="H29" s="28"/>
      <c r="I29" s="13"/>
      <c r="J29" s="28"/>
      <c r="K29" s="13"/>
      <c r="L29" s="28"/>
      <c r="M29" s="13"/>
      <c r="N29" s="13"/>
      <c r="O29" s="28"/>
      <c r="P29" s="13"/>
      <c r="Q29" s="13"/>
      <c r="S29" s="13"/>
      <c r="T29" s="13"/>
    </row>
    <row r="30" spans="1:20" ht="6" customHeight="1">
      <c r="D30" s="28" t="s">
        <v>17</v>
      </c>
      <c r="E30" s="15"/>
      <c r="F30" s="28"/>
      <c r="G30" s="15"/>
      <c r="H30" s="28"/>
      <c r="I30" s="15"/>
      <c r="J30" s="28"/>
      <c r="K30" s="15"/>
      <c r="L30" s="28"/>
      <c r="M30" s="15"/>
      <c r="N30" s="15"/>
      <c r="O30" s="28"/>
      <c r="P30" s="15"/>
      <c r="Q30" s="15"/>
      <c r="S30" s="15"/>
      <c r="T30" s="15"/>
    </row>
    <row r="31" spans="1:20" s="29" customFormat="1">
      <c r="A31" s="30"/>
      <c r="B31" s="30"/>
      <c r="C31" s="31" t="s">
        <v>114</v>
      </c>
      <c r="D31" s="30"/>
      <c r="E31" s="32">
        <v>41784848.530000001</v>
      </c>
      <c r="F31" s="30"/>
      <c r="G31" s="33">
        <v>41237569.280000001</v>
      </c>
      <c r="H31" s="30"/>
      <c r="I31" s="33">
        <v>39370729.020000003</v>
      </c>
      <c r="J31" s="30"/>
      <c r="K31" s="33">
        <v>37905013.170000002</v>
      </c>
      <c r="L31" s="30"/>
      <c r="M31" s="33">
        <f>$E31-K31</f>
        <v>3879835.3599999994</v>
      </c>
      <c r="N31" s="10">
        <f>IF(K31=0,1,E31/K31-1)</f>
        <v>0.10235678701915618</v>
      </c>
      <c r="O31" s="30"/>
      <c r="P31" s="33">
        <f>$E31-I31</f>
        <v>2414119.5099999979</v>
      </c>
      <c r="Q31" s="10">
        <f>IF(I31=0,1,E31/I31-1)</f>
        <v>6.1317622764202495E-2</v>
      </c>
      <c r="S31" s="33">
        <f t="shared" ref="S31:S34" si="6">$E31-G31</f>
        <v>547279.25</v>
      </c>
      <c r="T31" s="10">
        <f t="shared" ref="T31:T34" si="7">IF(G31=0,1,E31/G31-1)</f>
        <v>1.3271375096917559E-2</v>
      </c>
    </row>
    <row r="32" spans="1:20" s="29" customFormat="1">
      <c r="A32" s="30"/>
      <c r="B32" s="30"/>
      <c r="C32" s="31" t="s">
        <v>150</v>
      </c>
      <c r="D32" s="30"/>
      <c r="E32" s="32">
        <v>1835034.46</v>
      </c>
      <c r="F32" s="30"/>
      <c r="G32" s="33">
        <v>1834609.28</v>
      </c>
      <c r="H32" s="30"/>
      <c r="I32" s="33">
        <v>1706403.61</v>
      </c>
      <c r="J32" s="30"/>
      <c r="K32" s="33">
        <v>1594026.08</v>
      </c>
      <c r="L32" s="30"/>
      <c r="M32" s="33">
        <f>$E32-K32</f>
        <v>241008.37999999989</v>
      </c>
      <c r="N32" s="10">
        <f>IF(K32=0,1,E32/K32-1)</f>
        <v>0.15119475335058508</v>
      </c>
      <c r="O32" s="30"/>
      <c r="P32" s="33">
        <f>$E32-I32</f>
        <v>128630.84999999986</v>
      </c>
      <c r="Q32" s="10">
        <f>IF(I32=0,1,E32/I32-1)</f>
        <v>7.5381257544339109E-2</v>
      </c>
      <c r="S32" s="33">
        <f t="shared" si="6"/>
        <v>425.17999999993481</v>
      </c>
      <c r="T32" s="10">
        <f t="shared" si="7"/>
        <v>2.3175506885042552E-4</v>
      </c>
    </row>
    <row r="33" spans="1:20" s="29" customFormat="1">
      <c r="B33" s="30"/>
      <c r="C33" s="31" t="s">
        <v>68</v>
      </c>
      <c r="D33" s="30"/>
      <c r="E33" s="32">
        <v>765068.71</v>
      </c>
      <c r="F33" s="30"/>
      <c r="G33" s="33">
        <v>762440.04</v>
      </c>
      <c r="H33" s="30"/>
      <c r="I33" s="33">
        <v>786383.74</v>
      </c>
      <c r="J33" s="30"/>
      <c r="K33" s="33">
        <v>809254.78</v>
      </c>
      <c r="L33" s="30"/>
      <c r="M33" s="33">
        <f>$E33-K33</f>
        <v>-44186.070000000065</v>
      </c>
      <c r="N33" s="10">
        <f>IF(K33=0,1,E33/K33-1)</f>
        <v>-5.460093791475662E-2</v>
      </c>
      <c r="O33" s="30"/>
      <c r="P33" s="33">
        <f>$E33-I33</f>
        <v>-21315.030000000028</v>
      </c>
      <c r="Q33" s="10">
        <f>IF(I33=0,1,E33/I33-1)</f>
        <v>-2.7105125545958009E-2</v>
      </c>
      <c r="S33" s="33">
        <f t="shared" si="6"/>
        <v>2628.6699999999255</v>
      </c>
      <c r="T33" s="10">
        <f t="shared" si="7"/>
        <v>3.4477071797014425E-3</v>
      </c>
    </row>
    <row r="34" spans="1:20" s="29" customFormat="1">
      <c r="B34" s="30"/>
      <c r="C34" s="31" t="s">
        <v>165</v>
      </c>
      <c r="D34" s="30"/>
      <c r="E34" s="32">
        <v>4512.8500000000004</v>
      </c>
      <c r="F34" s="30"/>
      <c r="G34" s="33">
        <v>4760.78</v>
      </c>
      <c r="H34" s="30"/>
      <c r="I34" s="33">
        <v>4667.8900000000003</v>
      </c>
      <c r="J34" s="30"/>
      <c r="K34" s="33">
        <v>4741.6000000000004</v>
      </c>
      <c r="L34" s="30"/>
      <c r="M34" s="33">
        <f>$E34-K34</f>
        <v>-228.75</v>
      </c>
      <c r="N34" s="10">
        <f>IF(K34=0,1,E34/K34-1)</f>
        <v>-4.824320904336088E-2</v>
      </c>
      <c r="O34" s="30"/>
      <c r="P34" s="33">
        <f>$E34-I34</f>
        <v>-155.03999999999996</v>
      </c>
      <c r="Q34" s="10">
        <f>IF(I34=0,1,E34/I34-1)</f>
        <v>-3.3214150290602373E-2</v>
      </c>
      <c r="S34" s="33">
        <f t="shared" si="6"/>
        <v>-247.92999999999938</v>
      </c>
      <c r="T34" s="10">
        <f t="shared" si="7"/>
        <v>-5.2077600729292128E-2</v>
      </c>
    </row>
    <row r="35" spans="1:20" s="29" customFormat="1">
      <c r="B35" s="30"/>
      <c r="C35" s="31" t="s">
        <v>153</v>
      </c>
      <c r="D35" s="30"/>
      <c r="E35" s="38">
        <v>1.7600000000000001E-2</v>
      </c>
      <c r="F35" s="39"/>
      <c r="G35" s="40">
        <v>1.78E-2</v>
      </c>
      <c r="H35" s="39"/>
      <c r="I35" s="40">
        <v>1.9300000000000001E-2</v>
      </c>
      <c r="J35" s="39"/>
      <c r="K35" s="40">
        <v>2.06E-2</v>
      </c>
      <c r="L35" s="30"/>
      <c r="M35" s="41">
        <f>($E35-K35)*100</f>
        <v>-0.29999999999999993</v>
      </c>
      <c r="N35" s="42"/>
      <c r="O35" s="30"/>
      <c r="P35" s="41">
        <f>($E35-I35)*100</f>
        <v>-0.17</v>
      </c>
      <c r="Q35" s="42"/>
      <c r="S35" s="41">
        <f>($E35-G35)*100</f>
        <v>-1.9999999999999879E-2</v>
      </c>
      <c r="T35" s="10"/>
    </row>
    <row r="36" spans="1:20" s="29" customFormat="1">
      <c r="B36" s="30"/>
      <c r="C36" s="31" t="s">
        <v>152</v>
      </c>
      <c r="D36" s="30"/>
      <c r="E36" s="38">
        <v>0.85489999999999999</v>
      </c>
      <c r="F36" s="39"/>
      <c r="G36" s="40">
        <v>0.75160000000000005</v>
      </c>
      <c r="H36" s="39"/>
      <c r="I36" s="40">
        <v>0.72119999999999995</v>
      </c>
      <c r="J36" s="39"/>
      <c r="K36" s="40">
        <v>0.70069999999999999</v>
      </c>
      <c r="L36" s="30"/>
      <c r="M36" s="41">
        <f>($E36-K36)*100</f>
        <v>15.42</v>
      </c>
      <c r="N36" s="42"/>
      <c r="O36" s="30"/>
      <c r="P36" s="41">
        <f>($E36-I36)*100</f>
        <v>13.370000000000005</v>
      </c>
      <c r="Q36" s="42"/>
      <c r="S36" s="41">
        <f t="shared" ref="S36:S37" si="8">($E36-G36)*100</f>
        <v>10.329999999999995</v>
      </c>
      <c r="T36" s="42"/>
    </row>
    <row r="37" spans="1:20" s="29" customFormat="1">
      <c r="B37" s="30"/>
      <c r="C37" s="31" t="s">
        <v>194</v>
      </c>
      <c r="D37" s="30"/>
      <c r="E37" s="38">
        <v>0.218</v>
      </c>
      <c r="F37" s="39"/>
      <c r="G37" s="40">
        <v>0.22750000000000001</v>
      </c>
      <c r="H37" s="39"/>
      <c r="I37" s="40">
        <v>0.25180000000000002</v>
      </c>
      <c r="J37" s="39"/>
      <c r="K37" s="40">
        <v>0.27150000000000002</v>
      </c>
      <c r="L37" s="30"/>
      <c r="M37" s="41">
        <f>($E37-K37)*100</f>
        <v>-5.3500000000000023</v>
      </c>
      <c r="N37" s="42"/>
      <c r="O37" s="30"/>
      <c r="P37" s="41">
        <f>($E37-I37)*100</f>
        <v>-3.3800000000000026</v>
      </c>
      <c r="Q37" s="42"/>
      <c r="S37" s="41">
        <f t="shared" si="8"/>
        <v>-0.95000000000000084</v>
      </c>
      <c r="T37" s="42"/>
    </row>
    <row r="38" spans="1:20" ht="6" customHeight="1">
      <c r="D38" s="28"/>
      <c r="E38" s="15"/>
      <c r="F38" s="28"/>
      <c r="G38" s="15"/>
      <c r="H38" s="28"/>
      <c r="I38" s="15"/>
      <c r="J38" s="28"/>
      <c r="K38" s="15"/>
      <c r="L38" s="28"/>
      <c r="M38" s="15"/>
      <c r="N38" s="15"/>
      <c r="O38" s="28"/>
      <c r="P38" s="15"/>
      <c r="Q38" s="15"/>
      <c r="S38" s="15"/>
      <c r="T38" s="15"/>
    </row>
    <row r="39" spans="1:20">
      <c r="C39" s="13" t="s">
        <v>77</v>
      </c>
      <c r="D39" s="28" t="s">
        <v>17</v>
      </c>
      <c r="E39" s="13"/>
      <c r="F39" s="28"/>
      <c r="G39" s="13"/>
      <c r="H39" s="28"/>
      <c r="I39" s="13"/>
      <c r="J39" s="28"/>
      <c r="K39" s="13"/>
      <c r="L39" s="28"/>
      <c r="M39" s="13"/>
      <c r="N39" s="13"/>
      <c r="O39" s="28"/>
      <c r="P39" s="13"/>
      <c r="Q39" s="13"/>
      <c r="S39" s="13"/>
      <c r="T39" s="13"/>
    </row>
    <row r="40" spans="1:20" ht="6" customHeight="1">
      <c r="D40" s="28" t="s">
        <v>17</v>
      </c>
      <c r="E40" s="15"/>
      <c r="F40" s="28"/>
      <c r="G40" s="15"/>
      <c r="H40" s="28"/>
      <c r="I40" s="15"/>
      <c r="J40" s="28"/>
      <c r="K40" s="15"/>
      <c r="L40" s="28"/>
      <c r="M40" s="15"/>
      <c r="N40" s="15"/>
      <c r="O40" s="28"/>
      <c r="P40" s="15"/>
      <c r="Q40" s="15"/>
      <c r="S40" s="15"/>
      <c r="T40" s="15"/>
    </row>
    <row r="41" spans="1:20" s="29" customFormat="1">
      <c r="B41" s="30"/>
      <c r="C41" s="31" t="s">
        <v>69</v>
      </c>
      <c r="D41" s="30" t="s">
        <v>17</v>
      </c>
      <c r="E41" s="38">
        <v>0.82809999999999995</v>
      </c>
      <c r="F41" s="30"/>
      <c r="G41" s="40">
        <v>0.81496999999999997</v>
      </c>
      <c r="H41" s="30"/>
      <c r="I41" s="40">
        <v>0.79566999999999999</v>
      </c>
      <c r="J41" s="30"/>
      <c r="K41" s="40">
        <v>0.79637000000000002</v>
      </c>
      <c r="L41" s="30"/>
      <c r="M41" s="41">
        <f>($E41-K41)*100</f>
        <v>3.1729999999999925</v>
      </c>
      <c r="N41" s="42"/>
      <c r="O41" s="30"/>
      <c r="P41" s="41">
        <f>($E41-I41)*100</f>
        <v>3.2429999999999959</v>
      </c>
      <c r="Q41" s="42"/>
      <c r="S41" s="41">
        <f t="shared" ref="S41:S43" si="9">($E41-G41)*100</f>
        <v>1.3129999999999975</v>
      </c>
      <c r="T41" s="42"/>
    </row>
    <row r="42" spans="1:20" s="29" customFormat="1">
      <c r="B42" s="30"/>
      <c r="C42" s="31" t="s">
        <v>178</v>
      </c>
      <c r="D42" s="30" t="s">
        <v>17</v>
      </c>
      <c r="E42" s="38">
        <v>2.0611999999999999</v>
      </c>
      <c r="F42" s="30"/>
      <c r="G42" s="40">
        <v>2.2635999999999998</v>
      </c>
      <c r="H42" s="30"/>
      <c r="I42" s="40">
        <v>2.1814</v>
      </c>
      <c r="J42" s="30"/>
      <c r="K42" s="40">
        <v>2.2725</v>
      </c>
      <c r="L42" s="30"/>
      <c r="M42" s="41">
        <f>($E42-K42)*100</f>
        <v>-21.130000000000003</v>
      </c>
      <c r="N42" s="42"/>
      <c r="O42" s="30"/>
      <c r="P42" s="41">
        <f>($E42-I42)*100</f>
        <v>-12.020000000000008</v>
      </c>
      <c r="Q42" s="42"/>
      <c r="S42" s="41">
        <f t="shared" si="9"/>
        <v>-20.239999999999991</v>
      </c>
      <c r="T42" s="42"/>
    </row>
    <row r="43" spans="1:20" s="29" customFormat="1">
      <c r="B43" s="30"/>
      <c r="C43" s="31" t="s">
        <v>78</v>
      </c>
      <c r="D43" s="30" t="s">
        <v>17</v>
      </c>
      <c r="E43" s="38">
        <v>1.4441999999999999</v>
      </c>
      <c r="F43" s="30"/>
      <c r="G43" s="40">
        <v>1.4966999999999999</v>
      </c>
      <c r="H43" s="30"/>
      <c r="I43" s="40">
        <v>1.5248999999999999</v>
      </c>
      <c r="J43" s="30"/>
      <c r="K43" s="40">
        <v>1.5448999999999999</v>
      </c>
      <c r="L43" s="30"/>
      <c r="M43" s="41">
        <f>($E43-K43)*100</f>
        <v>-10.07</v>
      </c>
      <c r="N43" s="42"/>
      <c r="O43" s="30"/>
      <c r="P43" s="41">
        <f>($E43-I43)*100</f>
        <v>-8.07</v>
      </c>
      <c r="Q43" s="42"/>
      <c r="S43" s="41">
        <f t="shared" si="9"/>
        <v>-5.2499999999999991</v>
      </c>
      <c r="T43" s="42"/>
    </row>
    <row r="44" spans="1:20" s="29" customFormat="1">
      <c r="A44" s="30"/>
      <c r="B44" s="30"/>
      <c r="C44" s="31" t="s">
        <v>177</v>
      </c>
      <c r="D44" s="30" t="s">
        <v>19</v>
      </c>
      <c r="E44" s="32">
        <v>8336911.0800000001</v>
      </c>
      <c r="F44" s="30"/>
      <c r="G44" s="33">
        <v>9012297.0500000007</v>
      </c>
      <c r="H44" s="30"/>
      <c r="I44" s="33">
        <v>9744439.2100000009</v>
      </c>
      <c r="J44" s="30"/>
      <c r="K44" s="33">
        <v>9326879.4100000001</v>
      </c>
      <c r="L44" s="30"/>
      <c r="M44" s="33">
        <f>$E44-K44</f>
        <v>-989968.33000000007</v>
      </c>
      <c r="N44" s="10">
        <f>IF(K44=0,1,E44/K44-1)</f>
        <v>-0.10614143128500042</v>
      </c>
      <c r="O44" s="30"/>
      <c r="P44" s="33">
        <f>$E44-I44</f>
        <v>-1407528.1300000008</v>
      </c>
      <c r="Q44" s="10">
        <f>IF(I44=0,1,E44/I44-1)</f>
        <v>-0.14444424144547574</v>
      </c>
      <c r="S44" s="33">
        <f>$E44-G44</f>
        <v>-675385.97000000067</v>
      </c>
      <c r="T44" s="10">
        <f>IF(G44=0,1,E44/G44-1)</f>
        <v>-7.4940491447738178E-2</v>
      </c>
    </row>
    <row r="45" spans="1:20" ht="6" customHeight="1">
      <c r="D45" s="28"/>
      <c r="E45" s="15"/>
      <c r="F45" s="28"/>
      <c r="G45" s="15"/>
      <c r="H45" s="28"/>
      <c r="I45" s="15"/>
      <c r="J45" s="28"/>
      <c r="K45" s="15"/>
      <c r="L45" s="28"/>
      <c r="M45" s="15"/>
      <c r="N45" s="15"/>
      <c r="O45" s="28"/>
      <c r="P45" s="15"/>
      <c r="Q45" s="15"/>
      <c r="S45" s="15"/>
      <c r="T45" s="15"/>
    </row>
    <row r="46" spans="1:20">
      <c r="C46" s="13" t="s">
        <v>179</v>
      </c>
      <c r="D46" s="28" t="s">
        <v>17</v>
      </c>
      <c r="E46" s="43"/>
      <c r="F46" s="28"/>
      <c r="G46" s="13"/>
      <c r="H46" s="28"/>
      <c r="I46" s="13"/>
      <c r="J46" s="28"/>
      <c r="K46" s="13"/>
      <c r="L46" s="28"/>
      <c r="M46" s="13"/>
      <c r="N46" s="13"/>
      <c r="O46" s="28"/>
      <c r="P46" s="13"/>
      <c r="Q46" s="13"/>
      <c r="S46" s="13"/>
      <c r="T46" s="13"/>
    </row>
    <row r="47" spans="1:20" ht="6" customHeight="1">
      <c r="D47" s="28" t="s">
        <v>17</v>
      </c>
      <c r="E47" s="15"/>
      <c r="F47" s="28"/>
      <c r="G47" s="15"/>
      <c r="H47" s="28"/>
      <c r="I47" s="15"/>
      <c r="J47" s="28"/>
      <c r="K47" s="15"/>
      <c r="L47" s="28"/>
      <c r="M47" s="15"/>
      <c r="N47" s="15"/>
      <c r="O47" s="28"/>
      <c r="P47" s="15"/>
      <c r="Q47" s="15"/>
      <c r="S47" s="15"/>
      <c r="T47" s="15"/>
    </row>
    <row r="48" spans="1:20" s="29" customFormat="1">
      <c r="B48" s="30"/>
      <c r="C48" s="31" t="s">
        <v>70</v>
      </c>
      <c r="D48" s="30" t="s">
        <v>17</v>
      </c>
      <c r="E48" s="38">
        <v>0.1424</v>
      </c>
      <c r="F48" s="39"/>
      <c r="G48" s="40">
        <v>0.1409</v>
      </c>
      <c r="H48" s="39"/>
      <c r="I48" s="40">
        <v>0.13830000000000001</v>
      </c>
      <c r="J48" s="39"/>
      <c r="K48" s="40">
        <v>0.13880000000000001</v>
      </c>
      <c r="L48" s="30"/>
      <c r="M48" s="41">
        <f>($E48-K48)*100</f>
        <v>0.35999999999999921</v>
      </c>
      <c r="N48" s="42"/>
      <c r="O48" s="30"/>
      <c r="P48" s="41">
        <f>Solvencia!P16</f>
        <v>0.40999999999999925</v>
      </c>
      <c r="Q48" s="42"/>
      <c r="S48" s="41">
        <f t="shared" ref="S48:S51" si="10">($E48-G48)*100</f>
        <v>0.15000000000000013</v>
      </c>
      <c r="T48" s="42"/>
    </row>
    <row r="49" spans="1:20" s="29" customFormat="1">
      <c r="A49" s="30"/>
      <c r="B49" s="30"/>
      <c r="C49" s="31" t="s">
        <v>71</v>
      </c>
      <c r="D49" s="30" t="s">
        <v>17</v>
      </c>
      <c r="E49" s="38">
        <v>2.1094000000000002E-2</v>
      </c>
      <c r="F49" s="39"/>
      <c r="G49" s="40">
        <v>2.1586999999999999E-2</v>
      </c>
      <c r="H49" s="39"/>
      <c r="I49" s="40">
        <v>2.2207000000000001E-2</v>
      </c>
      <c r="J49" s="39"/>
      <c r="K49" s="40">
        <v>2.2998999999999999E-2</v>
      </c>
      <c r="L49" s="30"/>
      <c r="M49" s="41">
        <f>($E49-K49)*100</f>
        <v>-0.1904999999999997</v>
      </c>
      <c r="N49" s="42"/>
      <c r="O49" s="30"/>
      <c r="P49" s="41">
        <f>Solvencia!P19</f>
        <v>-0.11129999999999994</v>
      </c>
      <c r="Q49" s="42"/>
      <c r="S49" s="41">
        <f t="shared" si="10"/>
        <v>-4.9299999999999691E-2</v>
      </c>
      <c r="T49" s="42"/>
    </row>
    <row r="50" spans="1:20" s="29" customFormat="1">
      <c r="B50" s="30"/>
      <c r="C50" s="31" t="s">
        <v>72</v>
      </c>
      <c r="D50" s="30" t="s">
        <v>19</v>
      </c>
      <c r="E50" s="38">
        <v>0.16350000000000001</v>
      </c>
      <c r="F50" s="39"/>
      <c r="G50" s="40">
        <v>0.16250000000000001</v>
      </c>
      <c r="H50" s="39"/>
      <c r="I50" s="40">
        <v>0.1605</v>
      </c>
      <c r="J50" s="39"/>
      <c r="K50" s="40">
        <v>0.1618</v>
      </c>
      <c r="L50" s="30"/>
      <c r="M50" s="41">
        <f>($E50-K50)*100</f>
        <v>0.17000000000000071</v>
      </c>
      <c r="N50" s="42"/>
      <c r="O50" s="30"/>
      <c r="P50" s="41">
        <f>Solvencia!P22</f>
        <v>0.30000000000000027</v>
      </c>
      <c r="Q50" s="42"/>
      <c r="S50" s="41">
        <f t="shared" si="10"/>
        <v>0.10000000000000009</v>
      </c>
      <c r="T50" s="42"/>
    </row>
    <row r="51" spans="1:20" s="29" customFormat="1">
      <c r="B51" s="30"/>
      <c r="C51" s="31" t="s">
        <v>129</v>
      </c>
      <c r="D51" s="30"/>
      <c r="E51" s="38">
        <v>6.4498E-2</v>
      </c>
      <c r="F51" s="39"/>
      <c r="G51" s="40">
        <v>6.2018999999999998E-2</v>
      </c>
      <c r="H51" s="39"/>
      <c r="I51" s="40">
        <v>6.1074000000000003E-2</v>
      </c>
      <c r="J51" s="39"/>
      <c r="K51" s="40">
        <v>5.9924999999999999E-2</v>
      </c>
      <c r="L51" s="30"/>
      <c r="M51" s="41">
        <f>($E51-K51)*100</f>
        <v>0.45730000000000004</v>
      </c>
      <c r="N51" s="42"/>
      <c r="O51" s="30"/>
      <c r="P51" s="41">
        <f>($E51-I51)*100</f>
        <v>0.34239999999999965</v>
      </c>
      <c r="Q51" s="42"/>
      <c r="S51" s="41">
        <f t="shared" si="10"/>
        <v>0.2479000000000002</v>
      </c>
      <c r="T51" s="41"/>
    </row>
    <row r="52" spans="1:20" ht="6" customHeight="1">
      <c r="D52" s="28"/>
      <c r="E52" s="44"/>
      <c r="F52" s="45"/>
      <c r="G52" s="44"/>
      <c r="H52" s="45"/>
      <c r="I52" s="44"/>
      <c r="J52" s="45"/>
      <c r="K52" s="44"/>
      <c r="L52" s="28"/>
      <c r="M52" s="15"/>
      <c r="N52" s="15"/>
      <c r="O52" s="28"/>
      <c r="P52" s="15"/>
      <c r="Q52" s="15"/>
      <c r="S52" s="15"/>
      <c r="T52" s="15"/>
    </row>
    <row r="53" spans="1:20">
      <c r="C53" s="13" t="s">
        <v>180</v>
      </c>
      <c r="D53" s="28" t="s">
        <v>17</v>
      </c>
      <c r="E53" s="46"/>
      <c r="F53" s="45"/>
      <c r="G53" s="46"/>
      <c r="H53" s="45"/>
      <c r="I53" s="46"/>
      <c r="J53" s="45"/>
      <c r="K53" s="46"/>
      <c r="L53" s="28"/>
      <c r="M53" s="13"/>
      <c r="N53" s="13"/>
      <c r="O53" s="28"/>
      <c r="P53" s="13"/>
      <c r="Q53" s="13"/>
      <c r="S53" s="13"/>
      <c r="T53" s="13"/>
    </row>
    <row r="54" spans="1:20" ht="6" customHeight="1">
      <c r="D54" s="28" t="s">
        <v>17</v>
      </c>
      <c r="E54" s="44"/>
      <c r="F54" s="45"/>
      <c r="G54" s="44"/>
      <c r="H54" s="45"/>
      <c r="I54" s="44"/>
      <c r="J54" s="45"/>
      <c r="K54" s="44"/>
      <c r="L54" s="28"/>
      <c r="M54" s="15"/>
      <c r="N54" s="15"/>
      <c r="O54" s="28"/>
      <c r="P54" s="15"/>
      <c r="Q54" s="15"/>
      <c r="S54" s="15"/>
      <c r="T54" s="15"/>
    </row>
    <row r="55" spans="1:20" s="29" customFormat="1">
      <c r="B55" s="30"/>
      <c r="C55" s="31" t="s">
        <v>70</v>
      </c>
      <c r="D55" s="30" t="s">
        <v>17</v>
      </c>
      <c r="E55" s="38">
        <v>0.14000000000000001</v>
      </c>
      <c r="F55" s="39"/>
      <c r="G55" s="40">
        <v>0.1386</v>
      </c>
      <c r="H55" s="39"/>
      <c r="I55" s="40">
        <v>0.13830000000000001</v>
      </c>
      <c r="J55" s="39"/>
      <c r="K55" s="40">
        <v>0.1386</v>
      </c>
      <c r="L55" s="30"/>
      <c r="M55" s="41">
        <f>($E55-K55)*100</f>
        <v>0.14000000000000123</v>
      </c>
      <c r="N55" s="42"/>
      <c r="O55" s="30"/>
      <c r="P55" s="41">
        <f>Solvencia!P38</f>
        <v>0.17000000000000071</v>
      </c>
      <c r="Q55" s="42"/>
      <c r="S55" s="41">
        <f t="shared" ref="S55:S57" si="11">($E55-G55)*100</f>
        <v>0.14000000000000123</v>
      </c>
      <c r="T55" s="42"/>
    </row>
    <row r="56" spans="1:20" s="29" customFormat="1">
      <c r="A56" s="30"/>
      <c r="B56" s="30"/>
      <c r="C56" s="31" t="s">
        <v>71</v>
      </c>
      <c r="D56" s="30" t="s">
        <v>17</v>
      </c>
      <c r="E56" s="38">
        <v>2.0743999999999999E-2</v>
      </c>
      <c r="F56" s="39"/>
      <c r="G56" s="40">
        <v>2.1219999999999999E-2</v>
      </c>
      <c r="H56" s="39"/>
      <c r="I56" s="40">
        <v>2.2207000000000001E-2</v>
      </c>
      <c r="J56" s="39"/>
      <c r="K56" s="40">
        <v>2.2997E-2</v>
      </c>
      <c r="L56" s="30"/>
      <c r="M56" s="41">
        <f>($E56-K56)*100</f>
        <v>-0.22530000000000017</v>
      </c>
      <c r="N56" s="42"/>
      <c r="O56" s="30"/>
      <c r="P56" s="41">
        <f>Solvencia!P41</f>
        <v>-0.14630000000000026</v>
      </c>
      <c r="Q56" s="42"/>
      <c r="S56" s="41">
        <f t="shared" si="11"/>
        <v>-4.7600000000000073E-2</v>
      </c>
      <c r="T56" s="42"/>
    </row>
    <row r="57" spans="1:20" s="29" customFormat="1">
      <c r="B57" s="30"/>
      <c r="C57" s="31" t="s">
        <v>72</v>
      </c>
      <c r="D57" s="30" t="s">
        <v>19</v>
      </c>
      <c r="E57" s="38">
        <v>0.16070000000000001</v>
      </c>
      <c r="F57" s="39"/>
      <c r="G57" s="40">
        <v>0.1598</v>
      </c>
      <c r="H57" s="39"/>
      <c r="I57" s="40">
        <v>0.1605</v>
      </c>
      <c r="J57" s="39"/>
      <c r="K57" s="40">
        <v>0.16159999999999999</v>
      </c>
      <c r="L57" s="30"/>
      <c r="M57" s="41">
        <f>($E57-K57)*100</f>
        <v>-8.9999999999998415E-2</v>
      </c>
      <c r="N57" s="42"/>
      <c r="O57" s="30"/>
      <c r="P57" s="41">
        <f>Solvencia!P44</f>
        <v>2.0000000000000573E-2</v>
      </c>
      <c r="Q57" s="42"/>
      <c r="S57" s="41">
        <f t="shared" si="11"/>
        <v>9.000000000000119E-2</v>
      </c>
      <c r="T57" s="42"/>
    </row>
    <row r="58" spans="1:20" s="29" customFormat="1" hidden="1">
      <c r="B58" s="30"/>
      <c r="C58" s="31"/>
      <c r="D58" s="30"/>
      <c r="E58" s="38"/>
      <c r="F58" s="39"/>
      <c r="G58" s="40"/>
      <c r="H58" s="39"/>
      <c r="I58" s="40"/>
      <c r="J58" s="39"/>
      <c r="K58" s="40"/>
      <c r="L58" s="30"/>
      <c r="M58" s="41"/>
      <c r="N58" s="42"/>
      <c r="O58" s="30"/>
      <c r="P58" s="41"/>
      <c r="Q58" s="42"/>
      <c r="S58" s="41"/>
      <c r="T58" s="42"/>
    </row>
    <row r="59" spans="1:20" ht="6" customHeight="1">
      <c r="D59" s="28"/>
      <c r="E59" s="15"/>
      <c r="F59" s="28"/>
      <c r="G59" s="15"/>
      <c r="H59" s="28"/>
      <c r="I59" s="15"/>
      <c r="J59" s="28"/>
      <c r="K59" s="15"/>
      <c r="L59" s="28"/>
      <c r="M59" s="15"/>
      <c r="N59" s="15"/>
      <c r="O59" s="28"/>
      <c r="P59" s="15"/>
      <c r="Q59" s="15"/>
      <c r="S59" s="15"/>
      <c r="T59" s="15"/>
    </row>
    <row r="60" spans="1:20">
      <c r="C60" s="13" t="s">
        <v>25</v>
      </c>
      <c r="D60" s="28" t="s">
        <v>17</v>
      </c>
      <c r="E60" s="13"/>
      <c r="F60" s="28"/>
      <c r="G60" s="13"/>
      <c r="H60" s="28"/>
      <c r="I60" s="13"/>
      <c r="J60" s="28"/>
      <c r="K60" s="13"/>
      <c r="L60" s="28"/>
      <c r="M60" s="13"/>
      <c r="N60" s="13"/>
      <c r="O60" s="28"/>
      <c r="P60" s="13"/>
      <c r="Q60" s="13"/>
      <c r="S60" s="13"/>
      <c r="T60" s="13"/>
    </row>
    <row r="61" spans="1:20" ht="6" customHeight="1">
      <c r="D61" s="28"/>
      <c r="E61" s="15"/>
      <c r="F61" s="28"/>
      <c r="G61" s="15"/>
      <c r="H61" s="28"/>
      <c r="I61" s="15"/>
      <c r="J61" s="28"/>
      <c r="K61" s="15"/>
      <c r="L61" s="28"/>
      <c r="M61" s="15"/>
      <c r="N61" s="15"/>
      <c r="O61" s="28"/>
      <c r="P61" s="15"/>
      <c r="Q61" s="15"/>
      <c r="S61" s="15"/>
      <c r="T61" s="15"/>
    </row>
    <row r="62" spans="1:20" s="29" customFormat="1">
      <c r="B62" s="30"/>
      <c r="C62" s="31" t="s">
        <v>4</v>
      </c>
      <c r="D62" s="30" t="s">
        <v>17</v>
      </c>
      <c r="E62" s="38">
        <v>5.5570000000000003E-3</v>
      </c>
      <c r="F62" s="39"/>
      <c r="G62" s="40">
        <v>5.6629999999999996E-3</v>
      </c>
      <c r="H62" s="39"/>
      <c r="I62" s="40">
        <v>5.3569999999999998E-3</v>
      </c>
      <c r="J62" s="39"/>
      <c r="K62" s="40">
        <v>5.4229999999999999E-3</v>
      </c>
      <c r="L62" s="30"/>
      <c r="M62" s="41">
        <f>($E62-K62)*100</f>
        <v>1.3400000000000044E-2</v>
      </c>
      <c r="N62" s="42"/>
      <c r="O62" s="30"/>
      <c r="P62" s="41">
        <f t="shared" ref="P62:P65" si="12">($E62-I62)*100</f>
        <v>2.0000000000000052E-2</v>
      </c>
      <c r="Q62" s="42"/>
      <c r="S62" s="41">
        <f t="shared" ref="S62:S66" si="13">($E62-G62)*100</f>
        <v>-1.0599999999999932E-2</v>
      </c>
      <c r="T62" s="42"/>
    </row>
    <row r="63" spans="1:20" s="29" customFormat="1">
      <c r="B63" s="30"/>
      <c r="C63" s="31" t="s">
        <v>40</v>
      </c>
      <c r="D63" s="30"/>
      <c r="E63" s="38">
        <v>1.2800000000000001E-2</v>
      </c>
      <c r="F63" s="39"/>
      <c r="G63" s="40">
        <v>1.32E-2</v>
      </c>
      <c r="H63" s="39"/>
      <c r="I63" s="40">
        <v>1.26E-2</v>
      </c>
      <c r="J63" s="39"/>
      <c r="K63" s="40">
        <v>1.2800000000000001E-2</v>
      </c>
      <c r="L63" s="30"/>
      <c r="M63" s="41">
        <f t="shared" ref="M63:M65" si="14">($E63-K63)*100</f>
        <v>0</v>
      </c>
      <c r="N63" s="42"/>
      <c r="O63" s="30"/>
      <c r="P63" s="41">
        <f t="shared" si="12"/>
        <v>2.0000000000000052E-2</v>
      </c>
      <c r="Q63" s="42"/>
      <c r="S63" s="41">
        <f t="shared" si="13"/>
        <v>-3.9999999999999931E-2</v>
      </c>
      <c r="T63" s="42"/>
    </row>
    <row r="64" spans="1:20" s="29" customFormat="1">
      <c r="B64" s="30"/>
      <c r="C64" s="31" t="s">
        <v>5</v>
      </c>
      <c r="D64" s="30" t="s">
        <v>17</v>
      </c>
      <c r="E64" s="38">
        <v>7.8100000000000003E-2</v>
      </c>
      <c r="F64" s="39"/>
      <c r="G64" s="40">
        <v>8.0299999999999996E-2</v>
      </c>
      <c r="H64" s="39"/>
      <c r="I64" s="40">
        <v>7.8E-2</v>
      </c>
      <c r="J64" s="39"/>
      <c r="K64" s="40">
        <v>7.9299999999999995E-2</v>
      </c>
      <c r="L64" s="30"/>
      <c r="M64" s="41">
        <f>($E64-K64)*100</f>
        <v>-0.11999999999999927</v>
      </c>
      <c r="N64" s="42"/>
      <c r="O64" s="30"/>
      <c r="P64" s="41">
        <f t="shared" si="12"/>
        <v>1.0000000000000286E-2</v>
      </c>
      <c r="Q64" s="42"/>
      <c r="S64" s="41">
        <f t="shared" si="13"/>
        <v>-0.21999999999999936</v>
      </c>
      <c r="T64" s="42"/>
    </row>
    <row r="65" spans="1:20" s="29" customFormat="1">
      <c r="A65" s="3"/>
      <c r="B65" s="30"/>
      <c r="C65" s="31" t="s">
        <v>73</v>
      </c>
      <c r="D65" s="30" t="s">
        <v>17</v>
      </c>
      <c r="E65" s="38">
        <v>0.45250000000000001</v>
      </c>
      <c r="F65" s="39"/>
      <c r="G65" s="40">
        <v>0.50670000000000004</v>
      </c>
      <c r="H65" s="39"/>
      <c r="I65" s="40">
        <v>0.47220000000000001</v>
      </c>
      <c r="J65" s="39"/>
      <c r="K65" s="40">
        <v>0.45650000000000002</v>
      </c>
      <c r="L65" s="30"/>
      <c r="M65" s="41">
        <f t="shared" si="14"/>
        <v>-0.40000000000000036</v>
      </c>
      <c r="N65" s="42"/>
      <c r="O65" s="30"/>
      <c r="P65" s="41">
        <f t="shared" si="12"/>
        <v>-1.9699999999999995</v>
      </c>
      <c r="Q65" s="42"/>
      <c r="S65" s="41">
        <f t="shared" si="13"/>
        <v>-5.4200000000000026</v>
      </c>
      <c r="T65" s="42"/>
    </row>
    <row r="66" spans="1:20" s="29" customFormat="1" hidden="1">
      <c r="A66" s="3"/>
      <c r="B66" s="30"/>
      <c r="C66" s="31"/>
      <c r="D66" s="30"/>
      <c r="E66" s="38"/>
      <c r="F66" s="39"/>
      <c r="G66" s="40"/>
      <c r="H66" s="39"/>
      <c r="I66" s="40"/>
      <c r="J66" s="39"/>
      <c r="K66" s="40"/>
      <c r="L66" s="30"/>
      <c r="M66" s="41"/>
      <c r="N66" s="42"/>
      <c r="O66" s="30"/>
      <c r="P66" s="41"/>
      <c r="Q66" s="42"/>
      <c r="S66" s="41"/>
      <c r="T66" s="42"/>
    </row>
    <row r="67" spans="1:20" ht="6" customHeight="1">
      <c r="D67" s="28"/>
      <c r="E67" s="15"/>
      <c r="F67" s="28"/>
      <c r="G67" s="15"/>
      <c r="H67" s="28"/>
      <c r="I67" s="15"/>
      <c r="J67" s="28"/>
      <c r="K67" s="15"/>
      <c r="L67" s="28"/>
      <c r="M67" s="15"/>
      <c r="N67" s="15"/>
      <c r="O67" s="28"/>
      <c r="P67" s="15"/>
      <c r="Q67" s="15"/>
      <c r="S67" s="15"/>
      <c r="T67" s="15"/>
    </row>
    <row r="68" spans="1:20">
      <c r="C68" s="13" t="s">
        <v>26</v>
      </c>
      <c r="D68" s="28" t="s">
        <v>17</v>
      </c>
      <c r="E68" s="13"/>
      <c r="F68" s="28"/>
      <c r="G68" s="13"/>
      <c r="H68" s="28"/>
      <c r="I68" s="13"/>
      <c r="J68" s="28"/>
      <c r="K68" s="13"/>
      <c r="L68" s="28"/>
      <c r="M68" s="13"/>
      <c r="N68" s="13"/>
      <c r="O68" s="28"/>
      <c r="P68" s="13"/>
      <c r="Q68" s="13"/>
      <c r="S68" s="13"/>
      <c r="T68" s="13"/>
    </row>
    <row r="69" spans="1:20" ht="6" customHeight="1">
      <c r="D69" s="28"/>
      <c r="E69" s="15"/>
      <c r="F69" s="28"/>
      <c r="G69" s="15"/>
      <c r="H69" s="28"/>
      <c r="I69" s="15"/>
      <c r="J69" s="28"/>
      <c r="K69" s="15"/>
      <c r="L69" s="28"/>
      <c r="M69" s="15"/>
      <c r="N69" s="15"/>
      <c r="O69" s="28"/>
      <c r="P69" s="15"/>
      <c r="Q69" s="15"/>
      <c r="S69" s="15"/>
      <c r="T69" s="15"/>
    </row>
    <row r="70" spans="1:20" s="29" customFormat="1">
      <c r="B70" s="30"/>
      <c r="C70" s="31" t="s">
        <v>54</v>
      </c>
      <c r="D70" s="30" t="s">
        <v>17</v>
      </c>
      <c r="E70" s="32">
        <v>1793016</v>
      </c>
      <c r="F70" s="30"/>
      <c r="G70" s="33">
        <v>1782631</v>
      </c>
      <c r="H70" s="30"/>
      <c r="I70" s="33">
        <v>1762433</v>
      </c>
      <c r="J70" s="30"/>
      <c r="K70" s="33">
        <v>1750077</v>
      </c>
      <c r="L70" s="30"/>
      <c r="M70" s="33">
        <f>$E70-K70</f>
        <v>42939</v>
      </c>
      <c r="N70" s="10">
        <f>IF(K70=0,1,E70/K70-1)</f>
        <v>2.4535491866929382E-2</v>
      </c>
      <c r="O70" s="30"/>
      <c r="P70" s="33">
        <f>$E70-I70</f>
        <v>30583</v>
      </c>
      <c r="Q70" s="10">
        <f>IF(I70=0,1,E70/I70-1)</f>
        <v>1.735271638694913E-2</v>
      </c>
      <c r="S70" s="33">
        <f t="shared" ref="S70:S72" si="15">$E70-G70</f>
        <v>10385</v>
      </c>
      <c r="T70" s="10">
        <f t="shared" ref="T70:T72" si="16">IF(G70=0,1,E70/G70-1)</f>
        <v>5.8256588155372047E-3</v>
      </c>
    </row>
    <row r="71" spans="1:20" s="29" customFormat="1">
      <c r="B71" s="30"/>
      <c r="C71" s="31" t="s">
        <v>53</v>
      </c>
      <c r="D71" s="30" t="s">
        <v>17</v>
      </c>
      <c r="E71" s="32">
        <v>5141</v>
      </c>
      <c r="F71" s="30"/>
      <c r="G71" s="33">
        <v>5129</v>
      </c>
      <c r="H71" s="30"/>
      <c r="I71" s="33">
        <v>5062</v>
      </c>
      <c r="J71" s="30"/>
      <c r="K71" s="33">
        <v>5130</v>
      </c>
      <c r="L71" s="30"/>
      <c r="M71" s="33">
        <f>$E71-K71</f>
        <v>11</v>
      </c>
      <c r="N71" s="10">
        <f>IF(K71=0,1,E71/K71-1)</f>
        <v>2.1442495126706707E-3</v>
      </c>
      <c r="O71" s="30"/>
      <c r="P71" s="33">
        <f>$E71-I71</f>
        <v>79</v>
      </c>
      <c r="Q71" s="10">
        <f>IF(I71=0,1,E71/I71-1)</f>
        <v>1.5606479652311434E-2</v>
      </c>
      <c r="S71" s="33">
        <f t="shared" si="15"/>
        <v>12</v>
      </c>
      <c r="T71" s="10">
        <f t="shared" si="16"/>
        <v>2.3396373562096784E-3</v>
      </c>
    </row>
    <row r="72" spans="1:20" s="29" customFormat="1">
      <c r="B72" s="30"/>
      <c r="C72" s="31" t="s">
        <v>216</v>
      </c>
      <c r="D72" s="30" t="s">
        <v>19</v>
      </c>
      <c r="E72" s="32">
        <v>952</v>
      </c>
      <c r="F72" s="30"/>
      <c r="G72" s="33">
        <v>952</v>
      </c>
      <c r="H72" s="30"/>
      <c r="I72" s="33">
        <v>976</v>
      </c>
      <c r="J72" s="30"/>
      <c r="K72" s="33">
        <v>980</v>
      </c>
      <c r="L72" s="30"/>
      <c r="M72" s="33">
        <f>$E72-K72</f>
        <v>-28</v>
      </c>
      <c r="N72" s="10">
        <f>IF(K72=0,1,E72/K72-1)</f>
        <v>-2.8571428571428581E-2</v>
      </c>
      <c r="O72" s="30"/>
      <c r="P72" s="33">
        <f>$E72-I72</f>
        <v>-24</v>
      </c>
      <c r="Q72" s="10">
        <f>IF(I72=0,1,E72/I72-1)</f>
        <v>-2.4590163934426257E-2</v>
      </c>
      <c r="S72" s="33">
        <f t="shared" si="15"/>
        <v>0</v>
      </c>
      <c r="T72" s="10">
        <f t="shared" si="16"/>
        <v>0</v>
      </c>
    </row>
    <row r="74" spans="1:20">
      <c r="T74" s="49" t="s">
        <v>218</v>
      </c>
    </row>
  </sheetData>
  <mergeCells count="7">
    <mergeCell ref="S7:T7"/>
    <mergeCell ref="G7:G8"/>
    <mergeCell ref="E7:E8"/>
    <mergeCell ref="K7:K8"/>
    <mergeCell ref="M7:N7"/>
    <mergeCell ref="I7:I8"/>
    <mergeCell ref="P7:Q7"/>
  </mergeCells>
  <phoneticPr fontId="6" type="noConversion"/>
  <pageMargins left="0.35433070866141736" right="0.23622047244094491" top="0.15748031496062992" bottom="0.15748031496062992" header="0" footer="0"/>
  <pageSetup paperSize="9" scale="65" orientation="portrait" r:id="rId1"/>
  <headerFooter alignWithMargins="0"/>
  <ignoredErrors>
    <ignoredError sqref="Q24 Q25 L25:P25 J25 H25 L24:N24 O24:P24 H24 J24 F25 F24" formula="1"/>
    <ignoredError sqref="H15 J15 L15:N15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3"/>
  <sheetViews>
    <sheetView showGridLines="0" zoomScaleNormal="100" workbookViewId="0">
      <selection activeCell="C63" sqref="C63"/>
    </sheetView>
  </sheetViews>
  <sheetFormatPr baseColWidth="10" defaultColWidth="11.44140625" defaultRowHeight="13.8"/>
  <cols>
    <col min="1" max="2" width="3.5546875" style="15" customWidth="1"/>
    <col min="3" max="3" width="73.44140625" style="34" customWidth="1"/>
    <col min="4" max="4" width="1.44140625" style="15" customWidth="1"/>
    <col min="5" max="5" width="10.44140625" style="18" customWidth="1"/>
    <col min="6" max="6" width="1.44140625" style="15" customWidth="1"/>
    <col min="7" max="7" width="10.44140625" style="18" customWidth="1"/>
    <col min="8" max="8" width="1.44140625" style="15" customWidth="1"/>
    <col min="9" max="9" width="10.44140625" style="18" customWidth="1"/>
    <col min="10" max="10" width="1.44140625" style="15" customWidth="1"/>
    <col min="11" max="11" width="10.44140625" style="18" customWidth="1"/>
    <col min="12" max="12" width="1.44140625" style="15" customWidth="1"/>
    <col min="13" max="13" width="10" style="18" bestFit="1" customWidth="1"/>
    <col min="14" max="14" width="8.5546875" style="18" customWidth="1"/>
    <col min="15" max="15" width="1.44140625" style="15" customWidth="1"/>
    <col min="16" max="16" width="10" style="220" customWidth="1"/>
    <col min="17" max="17" width="8.5546875" style="14" customWidth="1"/>
    <col min="18" max="18" width="1.44140625" style="15" customWidth="1"/>
    <col min="19" max="19" width="10" style="220" customWidth="1"/>
    <col min="20" max="20" width="8.5546875" style="14" customWidth="1"/>
    <col min="21" max="16384" width="11.44140625" style="14"/>
  </cols>
  <sheetData>
    <row r="1" spans="1:20">
      <c r="E1" s="17"/>
      <c r="F1" s="18"/>
      <c r="G1" s="17"/>
      <c r="H1" s="18"/>
      <c r="I1" s="17"/>
      <c r="K1" s="17"/>
    </row>
    <row r="3" spans="1:20" ht="66.75" customHeight="1">
      <c r="C3" s="207"/>
      <c r="D3" s="215"/>
      <c r="E3" s="216"/>
      <c r="F3" s="215"/>
      <c r="H3" s="215"/>
      <c r="J3" s="215"/>
      <c r="L3" s="215"/>
      <c r="O3" s="215"/>
      <c r="P3" s="232"/>
      <c r="R3" s="215"/>
      <c r="S3" s="232"/>
    </row>
    <row r="5" spans="1:20" ht="25.8">
      <c r="C5" s="58" t="s">
        <v>27</v>
      </c>
      <c r="D5" s="217"/>
      <c r="E5" s="214"/>
      <c r="F5" s="217"/>
      <c r="H5" s="217"/>
      <c r="I5" s="214"/>
      <c r="J5" s="217"/>
      <c r="L5" s="217"/>
      <c r="O5" s="217"/>
      <c r="P5" s="218"/>
      <c r="R5" s="217"/>
      <c r="S5" s="218"/>
    </row>
    <row r="6" spans="1:20">
      <c r="C6" s="63" t="s">
        <v>21</v>
      </c>
      <c r="D6" s="217"/>
      <c r="E6" s="219"/>
      <c r="F6" s="217"/>
      <c r="H6" s="217"/>
      <c r="J6" s="217"/>
      <c r="L6" s="217"/>
      <c r="O6" s="217"/>
      <c r="R6" s="217"/>
    </row>
    <row r="7" spans="1:20" ht="15" customHeight="1">
      <c r="C7" s="27"/>
      <c r="D7" s="24"/>
      <c r="E7" s="277">
        <v>45930</v>
      </c>
      <c r="F7" s="24"/>
      <c r="G7" s="277">
        <v>45838</v>
      </c>
      <c r="H7" s="24"/>
      <c r="I7" s="277">
        <v>45657</v>
      </c>
      <c r="J7" s="24"/>
      <c r="K7" s="277">
        <v>45565</v>
      </c>
      <c r="L7" s="24"/>
      <c r="M7" s="276" t="s">
        <v>44</v>
      </c>
      <c r="N7" s="276"/>
      <c r="O7" s="24"/>
      <c r="P7" s="276" t="s">
        <v>46</v>
      </c>
      <c r="Q7" s="276"/>
      <c r="R7" s="14"/>
      <c r="S7" s="276" t="s">
        <v>175</v>
      </c>
      <c r="T7" s="276"/>
    </row>
    <row r="8" spans="1:20" ht="15" customHeight="1">
      <c r="C8" s="19"/>
      <c r="D8" s="24"/>
      <c r="E8" s="278"/>
      <c r="F8" s="24"/>
      <c r="G8" s="278"/>
      <c r="H8" s="24" t="s">
        <v>17</v>
      </c>
      <c r="I8" s="278"/>
      <c r="J8" s="24"/>
      <c r="K8" s="278"/>
      <c r="L8" s="24"/>
      <c r="M8" s="251" t="s">
        <v>48</v>
      </c>
      <c r="N8" s="252" t="s">
        <v>18</v>
      </c>
      <c r="O8" s="24"/>
      <c r="P8" s="251" t="s">
        <v>48</v>
      </c>
      <c r="Q8" s="253" t="s">
        <v>18</v>
      </c>
      <c r="R8" s="14"/>
      <c r="S8" s="251" t="s">
        <v>48</v>
      </c>
      <c r="T8" s="253" t="s">
        <v>18</v>
      </c>
    </row>
    <row r="9" spans="1:20" ht="6" customHeight="1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R9" s="28"/>
      <c r="S9" s="28"/>
    </row>
    <row r="10" spans="1:20" s="233" customFormat="1" ht="14.25" customHeight="1">
      <c r="A10" s="37"/>
      <c r="C10" s="234" t="s">
        <v>86</v>
      </c>
      <c r="D10" s="37" t="s">
        <v>19</v>
      </c>
      <c r="E10" s="235">
        <v>2625094.7000000002</v>
      </c>
      <c r="F10" s="37"/>
      <c r="G10" s="236">
        <v>4189498</v>
      </c>
      <c r="H10" s="37"/>
      <c r="I10" s="236">
        <v>3852853.4</v>
      </c>
      <c r="J10" s="37"/>
      <c r="K10" s="236">
        <v>5193345</v>
      </c>
      <c r="L10" s="37"/>
      <c r="M10" s="33">
        <f t="shared" ref="M10:M12" si="0">$E10-K10</f>
        <v>-2568250.2999999998</v>
      </c>
      <c r="N10" s="10">
        <f>IF(AND(K10=0,E10=0),0,IF(AND(K10=0,E10&gt;0),1,E10/K10-1))</f>
        <v>-0.49452718816100216</v>
      </c>
      <c r="O10" s="128"/>
      <c r="P10" s="33">
        <f t="shared" ref="P10:P12" si="1">$E10-I10</f>
        <v>-1227758.6999999997</v>
      </c>
      <c r="Q10" s="10">
        <f>IF(AND(I10=0,E10=0),0,IF(AND(I10=0,E10&gt;0),1,E10/I10-1))</f>
        <v>-0.31866218943082536</v>
      </c>
      <c r="R10" s="128"/>
      <c r="S10" s="33">
        <f t="shared" ref="S10:S12" si="2">$E10-G10</f>
        <v>-1564403.2999999998</v>
      </c>
      <c r="T10" s="10">
        <f>IF(AND(G10=0,E10=0),0,IF(AND(G10=0,E10&gt;0),1,E10/G10-1))</f>
        <v>-0.37341068070685313</v>
      </c>
    </row>
    <row r="11" spans="1:20" s="233" customFormat="1">
      <c r="A11" s="37"/>
      <c r="C11" s="234" t="s">
        <v>157</v>
      </c>
      <c r="D11" s="37" t="s">
        <v>19</v>
      </c>
      <c r="E11" s="235">
        <v>1511.38</v>
      </c>
      <c r="F11" s="37"/>
      <c r="G11" s="236">
        <v>1332.9</v>
      </c>
      <c r="H11" s="37"/>
      <c r="I11" s="236">
        <v>446.7</v>
      </c>
      <c r="J11" s="37"/>
      <c r="K11" s="236">
        <v>626.6</v>
      </c>
      <c r="L11" s="37"/>
      <c r="M11" s="33">
        <f t="shared" si="0"/>
        <v>884.78000000000009</v>
      </c>
      <c r="N11" s="10">
        <f>IF(AND(K11=0,E11=0),0,IF(AND(K11=0,E11&gt;0),1,E11/K11-1))</f>
        <v>1.4120331950207468</v>
      </c>
      <c r="O11" s="128"/>
      <c r="P11" s="33">
        <f t="shared" si="1"/>
        <v>1064.68</v>
      </c>
      <c r="Q11" s="10">
        <f>IF(AND(I11=0,E11=0),0,IF(AND(I11=0,E11&gt;0),1,E11/I11-1))</f>
        <v>2.3834340720841731</v>
      </c>
      <c r="R11" s="128"/>
      <c r="S11" s="33">
        <f t="shared" si="2"/>
        <v>178.48000000000002</v>
      </c>
      <c r="T11" s="10">
        <f>IF(AND(G11=0,E11=0),0,IF(AND(G11=0,E11&gt;0),1,E11/G11-1))</f>
        <v>0.13390351864355909</v>
      </c>
    </row>
    <row r="12" spans="1:20" s="233" customFormat="1" ht="27.6">
      <c r="A12" s="37"/>
      <c r="C12" s="234" t="s">
        <v>158</v>
      </c>
      <c r="D12" s="37" t="s">
        <v>19</v>
      </c>
      <c r="E12" s="235">
        <v>464711.97</v>
      </c>
      <c r="F12" s="37"/>
      <c r="G12" s="236">
        <v>463000.9</v>
      </c>
      <c r="H12" s="37"/>
      <c r="I12" s="236">
        <v>454080</v>
      </c>
      <c r="J12" s="37"/>
      <c r="K12" s="236">
        <v>473303.3</v>
      </c>
      <c r="L12" s="37"/>
      <c r="M12" s="236">
        <f t="shared" si="0"/>
        <v>-8591.3300000000163</v>
      </c>
      <c r="N12" s="238">
        <f>IF(AND(K12=0,E12=0),0,IF(AND(K12=0,E12&gt;0),1,E12/K12-1))</f>
        <v>-1.8151848930696324E-2</v>
      </c>
      <c r="O12" s="266"/>
      <c r="P12" s="236">
        <f t="shared" si="1"/>
        <v>10631.969999999972</v>
      </c>
      <c r="Q12" s="238">
        <f>IF(AND(I12=0,E12=0),0,IF(AND(I12=0,E12&gt;0),1,E12/I12-1))</f>
        <v>2.3414310253699666E-2</v>
      </c>
      <c r="R12" s="266"/>
      <c r="S12" s="236">
        <f t="shared" si="2"/>
        <v>1711.0699999999488</v>
      </c>
      <c r="T12" s="238">
        <f>IF(AND(G12=0,E12=0),0,IF(AND(G12=0,E12&gt;0),1,E12/G12-1))</f>
        <v>3.6956083670678375E-3</v>
      </c>
    </row>
    <row r="13" spans="1:20" s="233" customFormat="1">
      <c r="A13" s="37"/>
      <c r="C13" s="237" t="s">
        <v>120</v>
      </c>
      <c r="D13" s="37"/>
      <c r="E13" s="235"/>
      <c r="F13" s="37"/>
      <c r="G13" s="236"/>
      <c r="H13" s="37"/>
      <c r="I13" s="236"/>
      <c r="J13" s="37"/>
      <c r="K13" s="236"/>
      <c r="L13" s="37"/>
      <c r="M13" s="236"/>
      <c r="N13" s="238"/>
      <c r="O13" s="37"/>
      <c r="P13" s="236"/>
      <c r="Q13" s="238"/>
      <c r="R13" s="37"/>
      <c r="S13" s="236"/>
      <c r="T13" s="238"/>
    </row>
    <row r="14" spans="1:20" s="233" customFormat="1">
      <c r="A14" s="37"/>
      <c r="C14" s="237" t="s">
        <v>121</v>
      </c>
      <c r="D14" s="37"/>
      <c r="E14" s="235">
        <v>463128.77</v>
      </c>
      <c r="F14" s="37"/>
      <c r="G14" s="236">
        <v>461415.6</v>
      </c>
      <c r="H14" s="37"/>
      <c r="I14" s="236">
        <v>451806</v>
      </c>
      <c r="J14" s="37"/>
      <c r="K14" s="236">
        <v>450273.1</v>
      </c>
      <c r="L14" s="37"/>
      <c r="M14" s="33">
        <f t="shared" ref="M14:M15" si="3">$E14-K14</f>
        <v>12855.670000000042</v>
      </c>
      <c r="N14" s="10">
        <f>IF(AND(K14=0,E14=0),0,IF(AND(K14=0,E14&gt;0),1,E14/K14-1))</f>
        <v>2.8550828375046189E-2</v>
      </c>
      <c r="O14" s="128"/>
      <c r="P14" s="33">
        <f t="shared" ref="P14:P15" si="4">$E14-I14</f>
        <v>11322.770000000019</v>
      </c>
      <c r="Q14" s="10">
        <f>IF(AND(I14=0,E14=0),0,IF(AND(I14=0,E14&gt;0),1,E14/I14-1))</f>
        <v>2.5061132432946831E-2</v>
      </c>
      <c r="R14" s="128"/>
      <c r="S14" s="33">
        <f t="shared" ref="S14:S15" si="5">$E14-G14</f>
        <v>1713.1700000000419</v>
      </c>
      <c r="T14" s="10">
        <f>IF(AND(G14=0,E14=0),0,IF(AND(G14=0,E14&gt;0),1,E14/G14-1))</f>
        <v>3.7128566957858045E-3</v>
      </c>
    </row>
    <row r="15" spans="1:20" s="233" customFormat="1">
      <c r="A15" s="37"/>
      <c r="C15" s="234" t="s">
        <v>87</v>
      </c>
      <c r="D15" s="37" t="s">
        <v>19</v>
      </c>
      <c r="E15" s="235">
        <v>0</v>
      </c>
      <c r="F15" s="37"/>
      <c r="G15" s="236">
        <v>0</v>
      </c>
      <c r="H15" s="37"/>
      <c r="I15" s="236">
        <v>0</v>
      </c>
      <c r="J15" s="37"/>
      <c r="K15" s="236">
        <v>0</v>
      </c>
      <c r="L15" s="37"/>
      <c r="M15" s="33">
        <f t="shared" si="3"/>
        <v>0</v>
      </c>
      <c r="N15" s="10">
        <f>IF(AND(K15=0,E15=0),0,IF(AND(K15=0,E15&gt;0),1,E15/K15-1))</f>
        <v>0</v>
      </c>
      <c r="O15" s="128"/>
      <c r="P15" s="33">
        <f t="shared" si="4"/>
        <v>0</v>
      </c>
      <c r="Q15" s="10">
        <f>IF(AND(I15=0,E15=0),0,IF(AND(I15=0,E15&gt;0),1,E15/I15-1))</f>
        <v>0</v>
      </c>
      <c r="R15" s="128"/>
      <c r="S15" s="33">
        <f t="shared" si="5"/>
        <v>0</v>
      </c>
      <c r="T15" s="10">
        <f>IF(AND(G15=0,E15=0),0,IF(AND(G15=0,E15&gt;0),1,E15/G15-1))</f>
        <v>0</v>
      </c>
    </row>
    <row r="16" spans="1:20" s="233" customFormat="1" ht="14.25" customHeight="1">
      <c r="A16" s="37"/>
      <c r="C16" s="237" t="s">
        <v>120</v>
      </c>
      <c r="D16" s="37" t="s">
        <v>19</v>
      </c>
      <c r="E16" s="239"/>
      <c r="F16" s="37"/>
      <c r="G16" s="240"/>
      <c r="H16" s="37"/>
      <c r="I16" s="240"/>
      <c r="J16" s="37"/>
      <c r="K16" s="240"/>
      <c r="L16" s="37"/>
      <c r="M16" s="236"/>
      <c r="N16" s="238"/>
      <c r="O16" s="37"/>
      <c r="P16" s="236"/>
      <c r="Q16" s="238"/>
      <c r="R16" s="37"/>
      <c r="S16" s="236"/>
      <c r="T16" s="238"/>
    </row>
    <row r="17" spans="1:20" s="233" customFormat="1" ht="14.25" customHeight="1">
      <c r="A17" s="37"/>
      <c r="C17" s="237" t="s">
        <v>121</v>
      </c>
      <c r="D17" s="37" t="s">
        <v>19</v>
      </c>
      <c r="E17" s="235">
        <v>0</v>
      </c>
      <c r="F17" s="37"/>
      <c r="G17" s="236">
        <v>0</v>
      </c>
      <c r="H17" s="37"/>
      <c r="I17" s="236">
        <v>0</v>
      </c>
      <c r="J17" s="37"/>
      <c r="K17" s="236">
        <v>0</v>
      </c>
      <c r="L17" s="37"/>
      <c r="M17" s="33">
        <f t="shared" ref="M17:M19" si="6">$E17-K17</f>
        <v>0</v>
      </c>
      <c r="N17" s="10">
        <f>IF(AND(K17=0,E17=0),0,IF(AND(K17=0,E17&gt;0),1,E17/K17-1))</f>
        <v>0</v>
      </c>
      <c r="O17" s="128"/>
      <c r="P17" s="33">
        <f t="shared" ref="P17:P19" si="7">$E17-I17</f>
        <v>0</v>
      </c>
      <c r="Q17" s="10">
        <f>IF(AND(I17=0,E17=0),0,IF(AND(I17=0,E17&gt;0),1,E17/I17-1))</f>
        <v>0</v>
      </c>
      <c r="R17" s="128"/>
      <c r="S17" s="33">
        <f t="shared" ref="S17:S19" si="8">$E17-G17</f>
        <v>0</v>
      </c>
      <c r="T17" s="10">
        <f>IF(AND(G17=0,E17=0),0,IF(AND(G17=0,E17&gt;0),1,E17/G17-1))</f>
        <v>0</v>
      </c>
    </row>
    <row r="18" spans="1:20" s="233" customFormat="1" ht="14.25" customHeight="1">
      <c r="A18" s="37"/>
      <c r="C18" s="234" t="s">
        <v>160</v>
      </c>
      <c r="D18" s="37"/>
      <c r="E18" s="235">
        <v>276392.24</v>
      </c>
      <c r="F18" s="37"/>
      <c r="G18" s="236">
        <v>132230.70000000001</v>
      </c>
      <c r="H18" s="37"/>
      <c r="I18" s="236">
        <v>151901.20000000001</v>
      </c>
      <c r="J18" s="37"/>
      <c r="K18" s="236">
        <v>283209.7</v>
      </c>
      <c r="L18" s="37"/>
      <c r="M18" s="33">
        <f t="shared" si="6"/>
        <v>-6817.460000000021</v>
      </c>
      <c r="N18" s="10">
        <f>IF(AND(K18=0,E18=0),0,IF(AND(K18=0,E18&gt;0),1,E18/K18-1))</f>
        <v>-2.407212747303511E-2</v>
      </c>
      <c r="O18" s="128"/>
      <c r="P18" s="33">
        <f t="shared" si="7"/>
        <v>124491.03999999998</v>
      </c>
      <c r="Q18" s="10">
        <f>IF(AND(I18=0,E18=0),0,IF(AND(I18=0,E18&gt;0),1,E18/I18-1))</f>
        <v>0.81955270926101953</v>
      </c>
      <c r="R18" s="128"/>
      <c r="S18" s="33">
        <f t="shared" si="8"/>
        <v>144161.53999999998</v>
      </c>
      <c r="T18" s="10">
        <f>IF(AND(G18=0,E18=0),0,IF(AND(G18=0,E18&gt;0),1,E18/G18-1))</f>
        <v>1.0902274585251379</v>
      </c>
    </row>
    <row r="19" spans="1:20" s="233" customFormat="1" ht="14.25" customHeight="1">
      <c r="A19" s="37"/>
      <c r="C19" s="234" t="s">
        <v>159</v>
      </c>
      <c r="D19" s="37" t="s">
        <v>19</v>
      </c>
      <c r="E19" s="235">
        <v>54815085.350000001</v>
      </c>
      <c r="F19" s="37"/>
      <c r="G19" s="236">
        <v>53705164.200000003</v>
      </c>
      <c r="H19" s="37"/>
      <c r="I19" s="236">
        <v>52233373.100000001</v>
      </c>
      <c r="J19" s="37"/>
      <c r="K19" s="236">
        <v>49526458.299999997</v>
      </c>
      <c r="L19" s="37"/>
      <c r="M19" s="33">
        <f t="shared" si="6"/>
        <v>5288627.0500000045</v>
      </c>
      <c r="N19" s="10">
        <f>IF(AND(K19=0,E19=0),0,IF(AND(K19=0,E19&gt;0),1,E19/K19-1))</f>
        <v>0.10678387333826378</v>
      </c>
      <c r="O19" s="128"/>
      <c r="P19" s="33">
        <f t="shared" si="7"/>
        <v>2581712.25</v>
      </c>
      <c r="Q19" s="10">
        <f>IF(AND(I19=0,E19=0),0,IF(AND(I19=0,E19&gt;0),1,E19/I19-1))</f>
        <v>4.9426489173068466E-2</v>
      </c>
      <c r="R19" s="128"/>
      <c r="S19" s="33">
        <f t="shared" si="8"/>
        <v>1109921.1499999985</v>
      </c>
      <c r="T19" s="10">
        <f>IF(AND(G19=0,E19=0),0,IF(AND(G19=0,E19&gt;0),1,E19/G19-1))</f>
        <v>2.0666935229294081E-2</v>
      </c>
    </row>
    <row r="20" spans="1:20" s="233" customFormat="1" ht="14.25" customHeight="1">
      <c r="A20" s="37"/>
      <c r="C20" s="237" t="s">
        <v>120</v>
      </c>
      <c r="D20" s="37" t="s">
        <v>19</v>
      </c>
      <c r="E20" s="239"/>
      <c r="F20" s="37"/>
      <c r="G20" s="240"/>
      <c r="H20" s="37"/>
      <c r="I20" s="240"/>
      <c r="J20" s="37"/>
      <c r="K20" s="240"/>
      <c r="L20" s="37"/>
      <c r="M20" s="236"/>
      <c r="N20" s="238"/>
      <c r="O20" s="37"/>
      <c r="P20" s="236"/>
      <c r="Q20" s="238"/>
      <c r="R20" s="37"/>
      <c r="S20" s="236"/>
      <c r="T20" s="238"/>
    </row>
    <row r="21" spans="1:20" s="233" customFormat="1" ht="14.25" customHeight="1">
      <c r="A21" s="37"/>
      <c r="C21" s="237" t="s">
        <v>121</v>
      </c>
      <c r="D21" s="37" t="s">
        <v>19</v>
      </c>
      <c r="E21" s="235">
        <v>39698899.299999997</v>
      </c>
      <c r="F21" s="37"/>
      <c r="G21" s="236">
        <v>39232235.600000001</v>
      </c>
      <c r="H21" s="37"/>
      <c r="I21" s="236">
        <v>37792988.700000003</v>
      </c>
      <c r="J21" s="37"/>
      <c r="K21" s="236">
        <v>36026176.5</v>
      </c>
      <c r="L21" s="37"/>
      <c r="M21" s="33">
        <f t="shared" ref="M21:M31" si="9">$E21-K21</f>
        <v>3672722.799999997</v>
      </c>
      <c r="N21" s="10">
        <f>IF(AND(K21=0,E21=0),0,IF(AND(K21=0,E21&gt;0),1,E21/K21-1))</f>
        <v>0.10194595032864506</v>
      </c>
      <c r="O21" s="128"/>
      <c r="P21" s="33">
        <f t="shared" ref="P21:P31" si="10">$E21-I21</f>
        <v>1905910.599999994</v>
      </c>
      <c r="Q21" s="10">
        <f>IF(AND(I21=0,E21=0),0,IF(AND(I21=0,E21&gt;0),1,E21/I21-1))</f>
        <v>5.043026935840067E-2</v>
      </c>
      <c r="R21" s="128"/>
      <c r="S21" s="33">
        <f t="shared" ref="S21:S31" si="11">$E21-G21</f>
        <v>466663.69999999553</v>
      </c>
      <c r="T21" s="10">
        <f>IF(AND(G21=0,E21=0),0,IF(AND(G21=0,E21&gt;0),1,E21/G21-1))</f>
        <v>1.1894904607475221E-2</v>
      </c>
    </row>
    <row r="22" spans="1:20" s="233" customFormat="1" ht="14.25" customHeight="1">
      <c r="A22" s="30"/>
      <c r="C22" s="234" t="s">
        <v>88</v>
      </c>
      <c r="D22" s="37" t="s">
        <v>19</v>
      </c>
      <c r="E22" s="235">
        <v>2308188.77</v>
      </c>
      <c r="F22" s="37"/>
      <c r="G22" s="236">
        <v>3177756.8</v>
      </c>
      <c r="H22" s="37"/>
      <c r="I22" s="236">
        <v>2660777.9</v>
      </c>
      <c r="J22" s="37"/>
      <c r="K22" s="236">
        <v>2736784</v>
      </c>
      <c r="L22" s="37"/>
      <c r="M22" s="33">
        <f t="shared" si="9"/>
        <v>-428595.23</v>
      </c>
      <c r="N22" s="10">
        <f t="shared" ref="N22:N31" si="12">IF(AND(K22=0,E22=0),0,IF(AND(K22=0,E22&gt;0),1,E22/K22-1))</f>
        <v>-0.15660542812293554</v>
      </c>
      <c r="O22" s="128"/>
      <c r="P22" s="33">
        <f t="shared" si="10"/>
        <v>-352589.12999999989</v>
      </c>
      <c r="Q22" s="10">
        <f t="shared" ref="Q22:Q31" si="13">IF(AND(I22=0,E22=0),0,IF(AND(I22=0,E22&gt;0),1,E22/I22-1))</f>
        <v>-0.13251355176995416</v>
      </c>
      <c r="R22" s="128"/>
      <c r="S22" s="33">
        <f t="shared" si="11"/>
        <v>-869568.0299999998</v>
      </c>
      <c r="T22" s="10">
        <f t="shared" ref="T22:T31" si="14">IF(AND(G22=0,E22=0),0,IF(AND(G22=0,E22&gt;0),1,E22/G22-1))</f>
        <v>-0.27364209558138619</v>
      </c>
    </row>
    <row r="23" spans="1:20" s="233" customFormat="1" hidden="1">
      <c r="A23" s="37"/>
      <c r="C23" s="234"/>
      <c r="D23" s="37"/>
      <c r="E23" s="235"/>
      <c r="F23" s="37"/>
      <c r="G23" s="236"/>
      <c r="H23" s="37"/>
      <c r="I23" s="236"/>
      <c r="J23" s="37"/>
      <c r="K23" s="236"/>
      <c r="L23" s="37"/>
      <c r="M23" s="33"/>
      <c r="N23" s="10"/>
      <c r="O23" s="128"/>
      <c r="P23" s="33"/>
      <c r="Q23" s="10"/>
      <c r="R23" s="128"/>
      <c r="S23" s="33"/>
      <c r="T23" s="10"/>
    </row>
    <row r="24" spans="1:20" s="233" customFormat="1" ht="14.25" customHeight="1">
      <c r="A24" s="37"/>
      <c r="C24" s="234" t="s">
        <v>89</v>
      </c>
      <c r="D24" s="37" t="s">
        <v>19</v>
      </c>
      <c r="E24" s="235">
        <v>119639.43</v>
      </c>
      <c r="F24" s="37"/>
      <c r="G24" s="236">
        <v>108772.3</v>
      </c>
      <c r="H24" s="37"/>
      <c r="I24" s="236">
        <v>93635.199999999997</v>
      </c>
      <c r="J24" s="37"/>
      <c r="K24" s="236">
        <v>116482.8</v>
      </c>
      <c r="L24" s="37"/>
      <c r="M24" s="33">
        <f t="shared" si="9"/>
        <v>3156.6299999999901</v>
      </c>
      <c r="N24" s="10">
        <f t="shared" si="12"/>
        <v>2.7099537442437871E-2</v>
      </c>
      <c r="O24" s="128"/>
      <c r="P24" s="33">
        <f t="shared" si="10"/>
        <v>26004.229999999996</v>
      </c>
      <c r="Q24" s="10">
        <f t="shared" si="13"/>
        <v>0.27771852892929161</v>
      </c>
      <c r="R24" s="128"/>
      <c r="S24" s="33">
        <f t="shared" si="11"/>
        <v>10867.12999999999</v>
      </c>
      <c r="T24" s="10">
        <f t="shared" si="14"/>
        <v>9.9907145477295067E-2</v>
      </c>
    </row>
    <row r="25" spans="1:20" s="233" customFormat="1" ht="14.25" hidden="1" customHeight="1">
      <c r="A25" s="37"/>
      <c r="C25" s="234"/>
      <c r="D25" s="37"/>
      <c r="E25" s="235"/>
      <c r="F25" s="37"/>
      <c r="G25" s="236"/>
      <c r="H25" s="37"/>
      <c r="I25" s="236"/>
      <c r="J25" s="37"/>
      <c r="K25" s="236"/>
      <c r="L25" s="37"/>
      <c r="M25" s="33"/>
      <c r="N25" s="10"/>
      <c r="O25" s="128"/>
      <c r="P25" s="33"/>
      <c r="Q25" s="10"/>
      <c r="R25" s="128"/>
      <c r="S25" s="33"/>
      <c r="T25" s="10"/>
    </row>
    <row r="26" spans="1:20" s="233" customFormat="1" ht="14.25" customHeight="1">
      <c r="A26" s="37"/>
      <c r="C26" s="234" t="s">
        <v>90</v>
      </c>
      <c r="D26" s="37"/>
      <c r="E26" s="235">
        <v>919549.41</v>
      </c>
      <c r="F26" s="37"/>
      <c r="G26" s="236">
        <v>919256.5</v>
      </c>
      <c r="H26" s="37"/>
      <c r="I26" s="236">
        <v>901985.1</v>
      </c>
      <c r="J26" s="37"/>
      <c r="K26" s="236">
        <v>904333.8</v>
      </c>
      <c r="L26" s="37"/>
      <c r="M26" s="33">
        <f t="shared" si="9"/>
        <v>15215.609999999986</v>
      </c>
      <c r="N26" s="10">
        <f t="shared" si="12"/>
        <v>1.6825214317987447E-2</v>
      </c>
      <c r="O26" s="128"/>
      <c r="P26" s="33">
        <f t="shared" si="10"/>
        <v>17564.310000000056</v>
      </c>
      <c r="Q26" s="10">
        <f t="shared" si="13"/>
        <v>1.9472949165124875E-2</v>
      </c>
      <c r="R26" s="128"/>
      <c r="S26" s="33">
        <f t="shared" si="11"/>
        <v>292.9100000000326</v>
      </c>
      <c r="T26" s="10">
        <f t="shared" si="14"/>
        <v>3.186379427286834E-4</v>
      </c>
    </row>
    <row r="27" spans="1:20" s="233" customFormat="1" ht="14.25" customHeight="1">
      <c r="A27" s="37"/>
      <c r="C27" s="234" t="s">
        <v>91</v>
      </c>
      <c r="D27" s="37" t="s">
        <v>19</v>
      </c>
      <c r="E27" s="235">
        <v>369733.82</v>
      </c>
      <c r="F27" s="37"/>
      <c r="G27" s="236">
        <v>350827.1</v>
      </c>
      <c r="H27" s="37"/>
      <c r="I27" s="236">
        <v>331823.7</v>
      </c>
      <c r="J27" s="37"/>
      <c r="K27" s="236">
        <v>309222.3</v>
      </c>
      <c r="L27" s="37"/>
      <c r="M27" s="33">
        <f t="shared" si="9"/>
        <v>60511.520000000019</v>
      </c>
      <c r="N27" s="10">
        <f t="shared" si="12"/>
        <v>0.19568937945290488</v>
      </c>
      <c r="O27" s="128"/>
      <c r="P27" s="33">
        <f t="shared" si="10"/>
        <v>37910.119999999995</v>
      </c>
      <c r="Q27" s="10">
        <f t="shared" si="13"/>
        <v>0.11424777675615094</v>
      </c>
      <c r="R27" s="128"/>
      <c r="S27" s="33">
        <f t="shared" si="11"/>
        <v>18906.72000000003</v>
      </c>
      <c r="T27" s="10">
        <f t="shared" si="14"/>
        <v>5.3891845869375565E-2</v>
      </c>
    </row>
    <row r="28" spans="1:20" s="233" customFormat="1">
      <c r="A28" s="37"/>
      <c r="C28" s="234" t="s">
        <v>92</v>
      </c>
      <c r="D28" s="37" t="s">
        <v>19</v>
      </c>
      <c r="E28" s="235">
        <v>1160444.26</v>
      </c>
      <c r="F28" s="37"/>
      <c r="G28" s="236">
        <v>1151476.8</v>
      </c>
      <c r="H28" s="37"/>
      <c r="I28" s="236">
        <v>1158402.6000000001</v>
      </c>
      <c r="J28" s="37"/>
      <c r="K28" s="236">
        <v>1178547.6000000001</v>
      </c>
      <c r="L28" s="37"/>
      <c r="M28" s="33">
        <f t="shared" si="9"/>
        <v>-18103.340000000084</v>
      </c>
      <c r="N28" s="10">
        <f t="shared" si="12"/>
        <v>-1.5360720262804883E-2</v>
      </c>
      <c r="O28" s="128"/>
      <c r="P28" s="33">
        <f t="shared" si="10"/>
        <v>2041.6599999999162</v>
      </c>
      <c r="Q28" s="10">
        <f t="shared" si="13"/>
        <v>1.7624787789667362E-3</v>
      </c>
      <c r="R28" s="128"/>
      <c r="S28" s="33">
        <f t="shared" si="11"/>
        <v>8967.4599999999627</v>
      </c>
      <c r="T28" s="10">
        <f t="shared" si="14"/>
        <v>7.7877904270411413E-3</v>
      </c>
    </row>
    <row r="29" spans="1:20" s="233" customFormat="1">
      <c r="A29" s="37"/>
      <c r="C29" s="234" t="s">
        <v>32</v>
      </c>
      <c r="D29" s="37" t="s">
        <v>19</v>
      </c>
      <c r="E29" s="235">
        <v>168185.22</v>
      </c>
      <c r="F29" s="37"/>
      <c r="G29" s="236">
        <v>146420.6</v>
      </c>
      <c r="H29" s="37"/>
      <c r="I29" s="236">
        <v>136732</v>
      </c>
      <c r="J29" s="37"/>
      <c r="K29" s="236">
        <v>165406.9</v>
      </c>
      <c r="L29" s="37"/>
      <c r="M29" s="33">
        <f t="shared" si="9"/>
        <v>2778.320000000007</v>
      </c>
      <c r="N29" s="10">
        <f t="shared" si="12"/>
        <v>1.679688090400111E-2</v>
      </c>
      <c r="O29" s="128"/>
      <c r="P29" s="33">
        <f t="shared" si="10"/>
        <v>31453.22</v>
      </c>
      <c r="Q29" s="10">
        <f t="shared" si="13"/>
        <v>0.23003554398385173</v>
      </c>
      <c r="R29" s="128"/>
      <c r="S29" s="33">
        <f t="shared" si="11"/>
        <v>21764.619999999995</v>
      </c>
      <c r="T29" s="10">
        <f t="shared" si="14"/>
        <v>0.1486445213310148</v>
      </c>
    </row>
    <row r="30" spans="1:20" s="233" customFormat="1" ht="27.6">
      <c r="A30" s="37"/>
      <c r="C30" s="234" t="s">
        <v>161</v>
      </c>
      <c r="D30" s="37"/>
      <c r="E30" s="235">
        <v>135834.87</v>
      </c>
      <c r="F30" s="37"/>
      <c r="G30" s="236">
        <v>194216.1</v>
      </c>
      <c r="H30" s="37"/>
      <c r="I30" s="236">
        <v>227753</v>
      </c>
      <c r="J30" s="37"/>
      <c r="K30" s="236">
        <v>251669.5</v>
      </c>
      <c r="L30" s="37"/>
      <c r="M30" s="236">
        <f t="shared" si="9"/>
        <v>-115834.63</v>
      </c>
      <c r="N30" s="238">
        <f t="shared" si="12"/>
        <v>-0.46026487119019188</v>
      </c>
      <c r="O30" s="266"/>
      <c r="P30" s="236">
        <f t="shared" si="10"/>
        <v>-91918.13</v>
      </c>
      <c r="Q30" s="238">
        <f t="shared" si="13"/>
        <v>-0.40358691213727149</v>
      </c>
      <c r="R30" s="266"/>
      <c r="S30" s="236">
        <f t="shared" si="11"/>
        <v>-58381.23000000001</v>
      </c>
      <c r="T30" s="238">
        <f t="shared" si="14"/>
        <v>-0.30059933239314351</v>
      </c>
    </row>
    <row r="31" spans="1:20" s="241" customFormat="1" ht="14.25" customHeight="1">
      <c r="A31" s="37"/>
      <c r="C31" s="242" t="s">
        <v>49</v>
      </c>
      <c r="D31" s="243"/>
      <c r="E31" s="244">
        <v>63364371.399999999</v>
      </c>
      <c r="F31" s="243"/>
      <c r="G31" s="244">
        <v>64539953</v>
      </c>
      <c r="H31" s="243"/>
      <c r="I31" s="244">
        <v>62203764.700000003</v>
      </c>
      <c r="J31" s="243"/>
      <c r="K31" s="244">
        <v>61139389.700000003</v>
      </c>
      <c r="L31" s="243"/>
      <c r="M31" s="244">
        <f t="shared" si="9"/>
        <v>2224981.6999999955</v>
      </c>
      <c r="N31" s="245">
        <f t="shared" si="12"/>
        <v>3.6391951423093705E-2</v>
      </c>
      <c r="O31" s="243"/>
      <c r="P31" s="244">
        <f t="shared" si="10"/>
        <v>1160606.6999999955</v>
      </c>
      <c r="Q31" s="245">
        <f t="shared" si="13"/>
        <v>1.8658142406612122E-2</v>
      </c>
      <c r="R31" s="243"/>
      <c r="S31" s="244">
        <f t="shared" si="11"/>
        <v>-1175581.6000000015</v>
      </c>
      <c r="T31" s="245">
        <f t="shared" si="14"/>
        <v>-1.8214788597692322E-2</v>
      </c>
    </row>
    <row r="32" spans="1:20" ht="6" customHeight="1">
      <c r="C32" s="28"/>
      <c r="D32" s="28"/>
      <c r="E32" s="185"/>
      <c r="F32" s="28"/>
      <c r="G32" s="185"/>
      <c r="H32" s="28"/>
      <c r="I32" s="185"/>
      <c r="J32" s="28"/>
      <c r="K32" s="185"/>
      <c r="L32" s="28"/>
      <c r="M32" s="185"/>
      <c r="N32" s="28"/>
      <c r="O32" s="28"/>
      <c r="P32" s="185"/>
      <c r="Q32" s="28"/>
      <c r="R32" s="28"/>
      <c r="S32" s="185"/>
      <c r="T32" s="28"/>
    </row>
    <row r="33" spans="1:20" s="29" customFormat="1" ht="14.25" customHeight="1">
      <c r="A33" s="30"/>
      <c r="C33" s="31" t="s">
        <v>162</v>
      </c>
      <c r="D33" s="30" t="s">
        <v>19</v>
      </c>
      <c r="E33" s="32">
        <v>623.16</v>
      </c>
      <c r="F33" s="30"/>
      <c r="G33" s="33">
        <v>1308</v>
      </c>
      <c r="H33" s="30"/>
      <c r="I33" s="33">
        <v>419</v>
      </c>
      <c r="J33" s="30"/>
      <c r="K33" s="33">
        <v>534</v>
      </c>
      <c r="L33" s="30"/>
      <c r="M33" s="33">
        <f t="shared" ref="M33:M35" si="15">$E33-K33</f>
        <v>89.159999999999968</v>
      </c>
      <c r="N33" s="10">
        <f t="shared" ref="N33:N35" si="16">IF(AND(K33=0,E33=0),0,IF(AND(K33=0,E33&gt;0),1,E33/K33-1))</f>
        <v>0.16696629213483138</v>
      </c>
      <c r="O33" s="128"/>
      <c r="P33" s="33">
        <f t="shared" ref="P33:P35" si="17">$E33-I33</f>
        <v>204.15999999999997</v>
      </c>
      <c r="Q33" s="10">
        <f t="shared" ref="Q33:Q35" si="18">IF(AND(I33=0,E33=0),0,IF(AND(I33=0,E33&gt;0),1,E33/I33-1))</f>
        <v>0.48725536992840079</v>
      </c>
      <c r="R33" s="128"/>
      <c r="S33" s="33">
        <f t="shared" ref="S33:S35" si="19">$E33-G33</f>
        <v>-684.84</v>
      </c>
      <c r="T33" s="10">
        <f t="shared" ref="T33:T35" si="20">IF(AND(G33=0,E33=0),0,IF(AND(G33=0,E33&gt;0),1,E33/G33-1))</f>
        <v>-0.52357798165137615</v>
      </c>
    </row>
    <row r="34" spans="1:20" s="29" customFormat="1" ht="14.25" hidden="1" customHeight="1">
      <c r="A34" s="30"/>
      <c r="C34" s="31"/>
      <c r="D34" s="30"/>
      <c r="E34" s="32"/>
      <c r="F34" s="30"/>
      <c r="G34" s="33"/>
      <c r="H34" s="30"/>
      <c r="I34" s="33"/>
      <c r="J34" s="30"/>
      <c r="K34" s="33"/>
      <c r="L34" s="30"/>
      <c r="M34" s="33"/>
      <c r="N34" s="10"/>
      <c r="O34" s="128"/>
      <c r="P34" s="33"/>
      <c r="Q34" s="10"/>
      <c r="R34" s="128"/>
      <c r="S34" s="33"/>
      <c r="T34" s="10"/>
    </row>
    <row r="35" spans="1:20" s="29" customFormat="1" ht="14.25" customHeight="1">
      <c r="A35" s="30"/>
      <c r="C35" s="31" t="s">
        <v>93</v>
      </c>
      <c r="D35" s="30" t="s">
        <v>19</v>
      </c>
      <c r="E35" s="32">
        <v>57672027.18</v>
      </c>
      <c r="F35" s="30"/>
      <c r="G35" s="33">
        <v>58924615</v>
      </c>
      <c r="H35" s="30"/>
      <c r="I35" s="33">
        <v>57084050</v>
      </c>
      <c r="J35" s="30"/>
      <c r="K35" s="33">
        <v>55819794</v>
      </c>
      <c r="L35" s="30"/>
      <c r="M35" s="33">
        <f t="shared" si="15"/>
        <v>1852233.1799999997</v>
      </c>
      <c r="N35" s="10">
        <f t="shared" si="16"/>
        <v>3.3182372188618192E-2</v>
      </c>
      <c r="O35" s="128"/>
      <c r="P35" s="33">
        <f t="shared" si="17"/>
        <v>587977.1799999997</v>
      </c>
      <c r="Q35" s="10">
        <f t="shared" si="18"/>
        <v>1.0300200844193697E-2</v>
      </c>
      <c r="R35" s="128"/>
      <c r="S35" s="33">
        <f t="shared" si="19"/>
        <v>-1252587.8200000003</v>
      </c>
      <c r="T35" s="10">
        <f t="shared" si="20"/>
        <v>-2.1257462946512207E-2</v>
      </c>
    </row>
    <row r="36" spans="1:20" s="29" customFormat="1" ht="14.25" customHeight="1">
      <c r="A36" s="30"/>
      <c r="C36" s="237" t="s">
        <v>120</v>
      </c>
      <c r="D36" s="30" t="s">
        <v>19</v>
      </c>
      <c r="E36" s="246"/>
      <c r="F36" s="30"/>
      <c r="G36" s="247"/>
      <c r="H36" s="30"/>
      <c r="I36" s="247"/>
      <c r="J36" s="30"/>
      <c r="K36" s="247"/>
      <c r="L36" s="30"/>
      <c r="M36" s="33"/>
      <c r="N36" s="10"/>
      <c r="O36" s="30"/>
      <c r="P36" s="33"/>
      <c r="Q36" s="10"/>
      <c r="R36" s="30"/>
      <c r="S36" s="33"/>
      <c r="T36" s="10"/>
    </row>
    <row r="37" spans="1:20" s="29" customFormat="1" ht="14.25" customHeight="1">
      <c r="C37" s="248" t="s">
        <v>122</v>
      </c>
      <c r="D37" s="30"/>
      <c r="E37" s="235">
        <v>0</v>
      </c>
      <c r="F37" s="37"/>
      <c r="G37" s="236">
        <v>0</v>
      </c>
      <c r="H37" s="37"/>
      <c r="I37" s="236">
        <v>0</v>
      </c>
      <c r="J37" s="37"/>
      <c r="K37" s="236">
        <v>0</v>
      </c>
      <c r="L37" s="37"/>
      <c r="M37" s="33">
        <f t="shared" ref="M37:M48" si="21">$E37-K37</f>
        <v>0</v>
      </c>
      <c r="N37" s="10">
        <f t="shared" ref="N37:N48" si="22">IF(AND(K37=0,E37=0),0,IF(AND(K37=0,E37&gt;0),1,E37/K37-1))</f>
        <v>0</v>
      </c>
      <c r="O37" s="128"/>
      <c r="P37" s="33">
        <f t="shared" ref="P37:P48" si="23">$E37-I37</f>
        <v>0</v>
      </c>
      <c r="Q37" s="10">
        <f t="shared" ref="Q37:Q48" si="24">IF(AND(I37=0,E37=0),0,IF(AND(I37=0,E37&gt;0),1,E37/I37-1))</f>
        <v>0</v>
      </c>
      <c r="R37" s="128"/>
      <c r="S37" s="33">
        <f t="shared" ref="S37:S48" si="25">$E37-G37</f>
        <v>0</v>
      </c>
      <c r="T37" s="10">
        <f t="shared" ref="T37:T48" si="26">IF(AND(G37=0,E37=0),0,IF(AND(G37=0,E37&gt;0),1,E37/G37-1))</f>
        <v>0</v>
      </c>
    </row>
    <row r="38" spans="1:20" s="29" customFormat="1" ht="14.25" customHeight="1">
      <c r="C38" s="248" t="s">
        <v>6</v>
      </c>
      <c r="D38" s="30"/>
      <c r="E38" s="235">
        <v>0</v>
      </c>
      <c r="F38" s="37"/>
      <c r="G38" s="236">
        <v>0</v>
      </c>
      <c r="H38" s="37"/>
      <c r="I38" s="236">
        <v>0</v>
      </c>
      <c r="J38" s="37"/>
      <c r="K38" s="236">
        <v>0</v>
      </c>
      <c r="L38" s="37"/>
      <c r="M38" s="33">
        <f t="shared" si="21"/>
        <v>0</v>
      </c>
      <c r="N38" s="10">
        <f t="shared" si="22"/>
        <v>0</v>
      </c>
      <c r="O38" s="128"/>
      <c r="P38" s="33">
        <f t="shared" si="23"/>
        <v>0</v>
      </c>
      <c r="Q38" s="10">
        <f t="shared" si="24"/>
        <v>0</v>
      </c>
      <c r="R38" s="128"/>
      <c r="S38" s="33">
        <f t="shared" si="25"/>
        <v>0</v>
      </c>
      <c r="T38" s="10">
        <f t="shared" si="26"/>
        <v>0</v>
      </c>
    </row>
    <row r="39" spans="1:20" s="29" customFormat="1" ht="14.25" customHeight="1">
      <c r="A39" s="30"/>
      <c r="C39" s="248" t="s">
        <v>75</v>
      </c>
      <c r="D39" s="30"/>
      <c r="E39" s="235">
        <v>48153390.579999998</v>
      </c>
      <c r="F39" s="37"/>
      <c r="G39" s="236">
        <v>48289350</v>
      </c>
      <c r="H39" s="37"/>
      <c r="I39" s="236">
        <v>47169932</v>
      </c>
      <c r="J39" s="37"/>
      <c r="K39" s="236">
        <v>45212340</v>
      </c>
      <c r="L39" s="37"/>
      <c r="M39" s="33">
        <f t="shared" si="21"/>
        <v>2941050.5799999982</v>
      </c>
      <c r="N39" s="10">
        <f t="shared" si="22"/>
        <v>6.5049731555588464E-2</v>
      </c>
      <c r="O39" s="128"/>
      <c r="P39" s="33">
        <f t="shared" si="23"/>
        <v>983458.57999999821</v>
      </c>
      <c r="Q39" s="10">
        <f t="shared" si="24"/>
        <v>2.0849268555231282E-2</v>
      </c>
      <c r="R39" s="128"/>
      <c r="S39" s="33">
        <f t="shared" si="25"/>
        <v>-135959.42000000179</v>
      </c>
      <c r="T39" s="10">
        <f t="shared" si="26"/>
        <v>-2.8155156364706446E-3</v>
      </c>
    </row>
    <row r="40" spans="1:20" s="29" customFormat="1" ht="14.25" customHeight="1">
      <c r="A40" s="30"/>
      <c r="C40" s="248" t="s">
        <v>123</v>
      </c>
      <c r="D40" s="137" t="s">
        <v>19</v>
      </c>
      <c r="E40" s="124">
        <v>4501122.58</v>
      </c>
      <c r="F40" s="137"/>
      <c r="G40" s="125">
        <v>4676792</v>
      </c>
      <c r="H40" s="137"/>
      <c r="I40" s="125">
        <v>4523421</v>
      </c>
      <c r="J40" s="137"/>
      <c r="K40" s="125">
        <v>4501151</v>
      </c>
      <c r="L40" s="137"/>
      <c r="M40" s="33">
        <f t="shared" si="21"/>
        <v>-28.419999999925494</v>
      </c>
      <c r="N40" s="10">
        <f t="shared" si="22"/>
        <v>-6.3139405898082757E-6</v>
      </c>
      <c r="O40" s="128"/>
      <c r="P40" s="33">
        <f t="shared" si="23"/>
        <v>-22298.419999999925</v>
      </c>
      <c r="Q40" s="10">
        <f t="shared" si="24"/>
        <v>-4.9295477913728902E-3</v>
      </c>
      <c r="R40" s="128"/>
      <c r="S40" s="33">
        <f t="shared" si="25"/>
        <v>-175669.41999999993</v>
      </c>
      <c r="T40" s="10">
        <f t="shared" si="26"/>
        <v>-3.7561948446713012E-2</v>
      </c>
    </row>
    <row r="41" spans="1:20" s="29" customFormat="1" ht="14.25" customHeight="1">
      <c r="A41" s="30"/>
      <c r="C41" s="31" t="s">
        <v>88</v>
      </c>
      <c r="D41" s="30" t="s">
        <v>19</v>
      </c>
      <c r="E41" s="32">
        <v>83321.05</v>
      </c>
      <c r="F41" s="30"/>
      <c r="G41" s="33">
        <v>82767</v>
      </c>
      <c r="H41" s="30"/>
      <c r="I41" s="33">
        <v>88955</v>
      </c>
      <c r="J41" s="30"/>
      <c r="K41" s="33">
        <v>84327</v>
      </c>
      <c r="L41" s="30"/>
      <c r="M41" s="33">
        <f t="shared" si="21"/>
        <v>-1005.9499999999971</v>
      </c>
      <c r="N41" s="10">
        <f t="shared" si="22"/>
        <v>-1.1929156735090762E-2</v>
      </c>
      <c r="O41" s="128"/>
      <c r="P41" s="33">
        <f t="shared" si="23"/>
        <v>-5633.9499999999971</v>
      </c>
      <c r="Q41" s="10">
        <f t="shared" si="24"/>
        <v>-6.3334832218537418E-2</v>
      </c>
      <c r="R41" s="128"/>
      <c r="S41" s="33">
        <f t="shared" si="25"/>
        <v>554.05000000000291</v>
      </c>
      <c r="T41" s="10">
        <f t="shared" si="26"/>
        <v>6.6940930564114431E-3</v>
      </c>
    </row>
    <row r="42" spans="1:20" s="233" customFormat="1" ht="27.6" hidden="1" customHeight="1">
      <c r="A42" s="37"/>
      <c r="C42" s="234"/>
      <c r="D42" s="37"/>
      <c r="E42" s="235"/>
      <c r="F42" s="37"/>
      <c r="G42" s="236"/>
      <c r="H42" s="37"/>
      <c r="I42" s="236"/>
      <c r="J42" s="37"/>
      <c r="K42" s="236"/>
      <c r="L42" s="37"/>
      <c r="M42" s="33"/>
      <c r="N42" s="10"/>
      <c r="O42" s="128"/>
      <c r="P42" s="33"/>
      <c r="Q42" s="10"/>
      <c r="R42" s="128"/>
      <c r="S42" s="33"/>
      <c r="T42" s="10"/>
    </row>
    <row r="43" spans="1:20" s="29" customFormat="1" ht="14.25" hidden="1" customHeight="1">
      <c r="A43" s="30"/>
      <c r="C43" s="31"/>
      <c r="D43" s="30"/>
      <c r="E43" s="32"/>
      <c r="F43" s="30"/>
      <c r="G43" s="33"/>
      <c r="H43" s="30"/>
      <c r="I43" s="33"/>
      <c r="J43" s="30"/>
      <c r="K43" s="33"/>
      <c r="L43" s="30"/>
      <c r="M43" s="33"/>
      <c r="N43" s="10"/>
      <c r="O43" s="128"/>
      <c r="P43" s="33"/>
      <c r="Q43" s="10"/>
      <c r="R43" s="128"/>
      <c r="S43" s="33"/>
      <c r="T43" s="10"/>
    </row>
    <row r="44" spans="1:20" s="29" customFormat="1" ht="14.25" customHeight="1">
      <c r="A44" s="30"/>
      <c r="C44" s="31" t="s">
        <v>94</v>
      </c>
      <c r="D44" s="30" t="s">
        <v>19</v>
      </c>
      <c r="E44" s="32">
        <v>236579.24</v>
      </c>
      <c r="F44" s="30"/>
      <c r="G44" s="33">
        <v>218616</v>
      </c>
      <c r="H44" s="30"/>
      <c r="I44" s="33">
        <v>204878</v>
      </c>
      <c r="J44" s="30"/>
      <c r="K44" s="33">
        <v>204712</v>
      </c>
      <c r="L44" s="30"/>
      <c r="M44" s="33">
        <f t="shared" si="21"/>
        <v>31867.239999999991</v>
      </c>
      <c r="N44" s="10">
        <f t="shared" si="22"/>
        <v>0.15566864668412195</v>
      </c>
      <c r="O44" s="128"/>
      <c r="P44" s="33">
        <f t="shared" si="23"/>
        <v>31701.239999999991</v>
      </c>
      <c r="Q44" s="10">
        <f t="shared" si="24"/>
        <v>0.15473227969816183</v>
      </c>
      <c r="R44" s="128"/>
      <c r="S44" s="33">
        <f t="shared" si="25"/>
        <v>17963.239999999991</v>
      </c>
      <c r="T44" s="10">
        <f t="shared" si="26"/>
        <v>8.2168002342005941E-2</v>
      </c>
    </row>
    <row r="45" spans="1:20" s="29" customFormat="1">
      <c r="A45" s="30"/>
      <c r="C45" s="31" t="s">
        <v>95</v>
      </c>
      <c r="D45" s="30" t="s">
        <v>19</v>
      </c>
      <c r="E45" s="32">
        <v>81110.149999999994</v>
      </c>
      <c r="F45" s="30"/>
      <c r="G45" s="33">
        <v>89154</v>
      </c>
      <c r="H45" s="30"/>
      <c r="I45" s="33">
        <v>92905</v>
      </c>
      <c r="J45" s="30"/>
      <c r="K45" s="33">
        <v>80946</v>
      </c>
      <c r="L45" s="30"/>
      <c r="M45" s="33">
        <f t="shared" si="21"/>
        <v>164.14999999999418</v>
      </c>
      <c r="N45" s="10">
        <f t="shared" si="22"/>
        <v>2.0278951399697043E-3</v>
      </c>
      <c r="O45" s="128"/>
      <c r="P45" s="33">
        <f t="shared" si="23"/>
        <v>-11794.850000000006</v>
      </c>
      <c r="Q45" s="10">
        <f t="shared" si="24"/>
        <v>-0.12695603035358705</v>
      </c>
      <c r="R45" s="128"/>
      <c r="S45" s="33">
        <f t="shared" si="25"/>
        <v>-8043.8500000000058</v>
      </c>
      <c r="T45" s="10">
        <f t="shared" si="26"/>
        <v>-9.0224218767525954E-2</v>
      </c>
    </row>
    <row r="46" spans="1:20" s="29" customFormat="1" ht="14.1" hidden="1" customHeight="1">
      <c r="A46" s="30"/>
      <c r="C46" s="31"/>
      <c r="D46" s="30"/>
      <c r="E46" s="32"/>
      <c r="F46" s="30"/>
      <c r="G46" s="33"/>
      <c r="H46" s="30"/>
      <c r="I46" s="33"/>
      <c r="J46" s="30"/>
      <c r="K46" s="33"/>
      <c r="L46" s="30"/>
      <c r="M46" s="33"/>
      <c r="N46" s="10"/>
      <c r="O46" s="128"/>
      <c r="P46" s="33"/>
      <c r="Q46" s="10"/>
      <c r="R46" s="128"/>
      <c r="S46" s="33"/>
      <c r="T46" s="10"/>
    </row>
    <row r="47" spans="1:20" s="29" customFormat="1" ht="13.5" customHeight="1">
      <c r="A47" s="30"/>
      <c r="C47" s="31" t="s">
        <v>96</v>
      </c>
      <c r="D47" s="30" t="s">
        <v>19</v>
      </c>
      <c r="E47" s="32">
        <v>660564.52</v>
      </c>
      <c r="F47" s="30"/>
      <c r="G47" s="33">
        <v>663589</v>
      </c>
      <c r="H47" s="30"/>
      <c r="I47" s="33">
        <v>384641</v>
      </c>
      <c r="J47" s="30"/>
      <c r="K47" s="33">
        <v>707276</v>
      </c>
      <c r="L47" s="30"/>
      <c r="M47" s="33">
        <f t="shared" si="21"/>
        <v>-46711.479999999981</v>
      </c>
      <c r="N47" s="10">
        <f t="shared" si="22"/>
        <v>-6.6044203394431622E-2</v>
      </c>
      <c r="O47" s="128"/>
      <c r="P47" s="33">
        <f t="shared" si="23"/>
        <v>275923.52</v>
      </c>
      <c r="Q47" s="10">
        <f t="shared" si="24"/>
        <v>0.71735337626514073</v>
      </c>
      <c r="R47" s="128"/>
      <c r="S47" s="33">
        <f t="shared" si="25"/>
        <v>-3024.4799999999814</v>
      </c>
      <c r="T47" s="10">
        <f t="shared" si="26"/>
        <v>-4.5577609032095845E-3</v>
      </c>
    </row>
    <row r="48" spans="1:20" s="29" customFormat="1" ht="14.25" customHeight="1">
      <c r="A48" s="30"/>
      <c r="C48" s="237" t="s">
        <v>97</v>
      </c>
      <c r="D48" s="30" t="s">
        <v>19</v>
      </c>
      <c r="E48" s="32">
        <v>18017.72</v>
      </c>
      <c r="F48" s="30"/>
      <c r="G48" s="33">
        <v>21130</v>
      </c>
      <c r="H48" s="30"/>
      <c r="I48" s="33">
        <v>6264</v>
      </c>
      <c r="J48" s="30"/>
      <c r="K48" s="33">
        <v>8988</v>
      </c>
      <c r="L48" s="30"/>
      <c r="M48" s="33">
        <f t="shared" si="21"/>
        <v>9029.7200000000012</v>
      </c>
      <c r="N48" s="10">
        <f t="shared" si="22"/>
        <v>1.0046417445482869</v>
      </c>
      <c r="O48" s="128"/>
      <c r="P48" s="33">
        <f t="shared" si="23"/>
        <v>11753.720000000001</v>
      </c>
      <c r="Q48" s="10">
        <f t="shared" si="24"/>
        <v>1.8763920817369093</v>
      </c>
      <c r="R48" s="128"/>
      <c r="S48" s="33">
        <f t="shared" si="25"/>
        <v>-3112.2799999999988</v>
      </c>
      <c r="T48" s="10">
        <f t="shared" si="26"/>
        <v>-0.14729200189304303</v>
      </c>
    </row>
    <row r="49" spans="1:20" s="233" customFormat="1" ht="27.6" hidden="1" customHeight="1">
      <c r="A49" s="37"/>
      <c r="C49" s="249"/>
      <c r="D49" s="37"/>
      <c r="E49" s="235"/>
      <c r="F49" s="37"/>
      <c r="G49" s="235"/>
      <c r="H49" s="37"/>
      <c r="I49" s="235"/>
      <c r="J49" s="37"/>
      <c r="K49" s="235"/>
      <c r="L49" s="37"/>
      <c r="M49" s="235"/>
      <c r="N49" s="250"/>
      <c r="O49" s="37"/>
      <c r="P49" s="235"/>
      <c r="Q49" s="250"/>
      <c r="R49" s="37"/>
      <c r="S49" s="235"/>
      <c r="T49" s="250"/>
    </row>
    <row r="50" spans="1:20" ht="14.25" customHeight="1">
      <c r="A50" s="30"/>
      <c r="C50" s="13" t="s">
        <v>47</v>
      </c>
      <c r="D50" s="28"/>
      <c r="E50" s="120">
        <v>58734225.299999997</v>
      </c>
      <c r="F50" s="28"/>
      <c r="G50" s="120">
        <v>59980049</v>
      </c>
      <c r="H50" s="28"/>
      <c r="I50" s="120">
        <v>57855848</v>
      </c>
      <c r="J50" s="28"/>
      <c r="K50" s="120">
        <v>56897589</v>
      </c>
      <c r="L50" s="28"/>
      <c r="M50" s="120">
        <f t="shared" ref="M49:M50" si="27">$E50-K50</f>
        <v>1836636.299999997</v>
      </c>
      <c r="N50" s="134">
        <f t="shared" ref="N50" si="28">IF(AND(K50=0,E50=0),0,IF(AND(K50=0,E50&gt;0),1,E50/K50-1))</f>
        <v>3.2279685875617581E-2</v>
      </c>
      <c r="O50" s="28"/>
      <c r="P50" s="120">
        <f t="shared" ref="P49:P50" si="29">$E50-I50</f>
        <v>878377.29999999702</v>
      </c>
      <c r="Q50" s="134">
        <f t="shared" ref="Q50" si="30">IF(AND(I50=0,E50=0),0,IF(AND(I50=0,E50&gt;0),1,E50/I50-1))</f>
        <v>1.5182169657248723E-2</v>
      </c>
      <c r="R50" s="28"/>
      <c r="S50" s="120">
        <f t="shared" ref="S49:S50" si="31">$E50-G50</f>
        <v>-1245823.700000003</v>
      </c>
      <c r="T50" s="134">
        <f t="shared" ref="T50" si="32">IF(AND(G50=0,E50=0),0,IF(AND(G50=0,E50&gt;0),1,E50/G50-1))</f>
        <v>-2.0770634915620034E-2</v>
      </c>
    </row>
    <row r="51" spans="1:20" ht="6" customHeight="1">
      <c r="C51" s="28"/>
      <c r="D51" s="28"/>
      <c r="E51" s="185"/>
      <c r="F51" s="28"/>
      <c r="G51" s="185"/>
      <c r="H51" s="28"/>
      <c r="I51" s="185"/>
      <c r="J51" s="28"/>
      <c r="K51" s="185"/>
      <c r="L51" s="28"/>
      <c r="M51" s="185"/>
      <c r="N51" s="28"/>
      <c r="O51" s="28"/>
      <c r="P51" s="185"/>
      <c r="Q51" s="28"/>
      <c r="R51" s="28"/>
      <c r="S51" s="185"/>
      <c r="T51" s="28"/>
    </row>
    <row r="52" spans="1:20" s="29" customFormat="1" ht="14.25" customHeight="1">
      <c r="A52" s="30"/>
      <c r="C52" s="31" t="s">
        <v>8</v>
      </c>
      <c r="D52" s="30" t="s">
        <v>19</v>
      </c>
      <c r="E52" s="32">
        <v>4642988.3600000003</v>
      </c>
      <c r="F52" s="30"/>
      <c r="G52" s="33">
        <v>4571043</v>
      </c>
      <c r="H52" s="30"/>
      <c r="I52" s="33">
        <v>4367300</v>
      </c>
      <c r="J52" s="30"/>
      <c r="K52" s="33">
        <v>4261818</v>
      </c>
      <c r="L52" s="30"/>
      <c r="M52" s="33">
        <f t="shared" ref="M52" si="33">$E52-K52</f>
        <v>381170.36000000034</v>
      </c>
      <c r="N52" s="10">
        <f t="shared" ref="N52" si="34">IF(AND(K52=0,E52=0),0,IF(AND(K52=0,E52&gt;0),1,E52/K52-1))</f>
        <v>8.9438441528943757E-2</v>
      </c>
      <c r="O52" s="128"/>
      <c r="P52" s="33">
        <f t="shared" ref="P52" si="35">$E52-I52</f>
        <v>275688.36000000034</v>
      </c>
      <c r="Q52" s="10">
        <f t="shared" ref="Q52" si="36">IF(AND(I52=0,E52=0),0,IF(AND(I52=0,E52&gt;0),1,E52/I52-1))</f>
        <v>6.312558331234408E-2</v>
      </c>
      <c r="R52" s="128"/>
      <c r="S52" s="33">
        <f t="shared" ref="S52" si="37">$E52-G52</f>
        <v>71945.360000000335</v>
      </c>
      <c r="T52" s="10">
        <f t="shared" ref="T52" si="38">IF(AND(G52=0,E52=0),0,IF(AND(G52=0,E52&gt;0),1,E52/G52-1))</f>
        <v>1.5739375017911783E-2</v>
      </c>
    </row>
    <row r="53" spans="1:20" s="29" customFormat="1" ht="14.25" customHeight="1">
      <c r="A53" s="30"/>
      <c r="C53" s="147" t="s">
        <v>120</v>
      </c>
      <c r="D53" s="30"/>
      <c r="E53" s="32"/>
      <c r="F53" s="30"/>
      <c r="G53" s="33"/>
      <c r="H53" s="30"/>
      <c r="I53" s="33"/>
      <c r="J53" s="30"/>
      <c r="K53" s="33"/>
      <c r="L53" s="30"/>
      <c r="M53" s="33"/>
      <c r="N53" s="10"/>
      <c r="O53" s="30"/>
      <c r="P53" s="33"/>
      <c r="Q53" s="10"/>
      <c r="R53" s="30"/>
      <c r="S53" s="33"/>
      <c r="T53" s="10"/>
    </row>
    <row r="54" spans="1:20" s="29" customFormat="1" ht="14.25" customHeight="1">
      <c r="A54" s="128"/>
      <c r="C54" s="94" t="s">
        <v>125</v>
      </c>
      <c r="D54" s="30" t="s">
        <v>19</v>
      </c>
      <c r="E54" s="32">
        <v>3740366.87</v>
      </c>
      <c r="F54" s="30"/>
      <c r="G54" s="33">
        <v>3704574</v>
      </c>
      <c r="H54" s="30"/>
      <c r="I54" s="33">
        <v>3622607</v>
      </c>
      <c r="J54" s="30"/>
      <c r="K54" s="33">
        <v>3595923</v>
      </c>
      <c r="L54" s="30"/>
      <c r="M54" s="33">
        <f t="shared" ref="M54:M60" si="39">$E54-K54</f>
        <v>144443.87000000011</v>
      </c>
      <c r="N54" s="10">
        <f t="shared" ref="N54:N60" si="40">IF(AND(K54=0,E54=0),0,IF(AND(K54=0,E54&gt;0),1,E54/K54-1))</f>
        <v>4.0168788375056996E-2</v>
      </c>
      <c r="O54" s="128"/>
      <c r="P54" s="33">
        <f t="shared" ref="P54:P60" si="41">$E54-I54</f>
        <v>117759.87000000011</v>
      </c>
      <c r="Q54" s="10">
        <f t="shared" ref="Q54:Q60" si="42">IF(AND(I54=0,E54=0),0,IF(AND(I54=0,E54&gt;0),1,E54/I54-1))</f>
        <v>3.2506940443719046E-2</v>
      </c>
      <c r="R54" s="128"/>
      <c r="S54" s="33">
        <f t="shared" ref="S54:S60" si="43">$E54-G54</f>
        <v>35792.870000000112</v>
      </c>
      <c r="T54" s="10">
        <f t="shared" ref="T54:T60" si="44">IF(AND(G54=0,E54=0),0,IF(AND(G54=0,E54&gt;0),1,E54/G54-1))</f>
        <v>9.6618045691623244E-3</v>
      </c>
    </row>
    <row r="55" spans="1:20" s="29" customFormat="1">
      <c r="A55" s="128"/>
      <c r="C55" s="94" t="s">
        <v>124</v>
      </c>
      <c r="D55" s="30" t="s">
        <v>19</v>
      </c>
      <c r="E55" s="32">
        <v>689247.19</v>
      </c>
      <c r="F55" s="30"/>
      <c r="G55" s="33">
        <v>688846</v>
      </c>
      <c r="H55" s="30"/>
      <c r="I55" s="33">
        <v>473928</v>
      </c>
      <c r="J55" s="30"/>
      <c r="K55" s="33">
        <v>473180</v>
      </c>
      <c r="L55" s="30"/>
      <c r="M55" s="33">
        <f t="shared" si="39"/>
        <v>216067.18999999994</v>
      </c>
      <c r="N55" s="10">
        <f t="shared" si="40"/>
        <v>0.45662790058751423</v>
      </c>
      <c r="O55" s="128"/>
      <c r="P55" s="33">
        <f t="shared" si="41"/>
        <v>215319.18999999994</v>
      </c>
      <c r="Q55" s="10">
        <f t="shared" si="42"/>
        <v>0.45432890650056534</v>
      </c>
      <c r="R55" s="128"/>
      <c r="S55" s="33">
        <f t="shared" si="43"/>
        <v>401.18999999994412</v>
      </c>
      <c r="T55" s="10">
        <f t="shared" si="44"/>
        <v>5.824088402921479E-4</v>
      </c>
    </row>
    <row r="56" spans="1:20" s="29" customFormat="1" ht="14.1" customHeight="1">
      <c r="A56" s="30"/>
      <c r="C56" s="94" t="s">
        <v>98</v>
      </c>
      <c r="D56" s="30" t="s">
        <v>19</v>
      </c>
      <c r="E56" s="32">
        <v>263022.84000000003</v>
      </c>
      <c r="F56" s="36"/>
      <c r="G56" s="33">
        <v>177623</v>
      </c>
      <c r="H56" s="36"/>
      <c r="I56" s="33">
        <v>326260</v>
      </c>
      <c r="J56" s="36"/>
      <c r="K56" s="33">
        <v>245973</v>
      </c>
      <c r="L56" s="30"/>
      <c r="M56" s="33">
        <f t="shared" si="39"/>
        <v>17049.840000000026</v>
      </c>
      <c r="N56" s="10">
        <f t="shared" si="40"/>
        <v>6.9315900525667606E-2</v>
      </c>
      <c r="O56" s="128"/>
      <c r="P56" s="33">
        <f t="shared" si="41"/>
        <v>-63237.159999999974</v>
      </c>
      <c r="Q56" s="10">
        <f t="shared" si="42"/>
        <v>-0.1938244345000919</v>
      </c>
      <c r="R56" s="128"/>
      <c r="S56" s="33">
        <f t="shared" si="43"/>
        <v>85399.840000000026</v>
      </c>
      <c r="T56" s="10">
        <f t="shared" si="44"/>
        <v>0.48079269013584969</v>
      </c>
    </row>
    <row r="57" spans="1:20" s="29" customFormat="1" ht="14.1" customHeight="1">
      <c r="A57" s="30"/>
      <c r="C57" s="94" t="s">
        <v>119</v>
      </c>
      <c r="D57" s="30" t="s">
        <v>19</v>
      </c>
      <c r="E57" s="32">
        <v>-49648.55</v>
      </c>
      <c r="F57" s="30"/>
      <c r="G57" s="33">
        <v>0</v>
      </c>
      <c r="H57" s="30"/>
      <c r="I57" s="33">
        <v>-55496</v>
      </c>
      <c r="J57" s="30"/>
      <c r="K57" s="33">
        <v>-53260</v>
      </c>
      <c r="L57" s="30"/>
      <c r="M57" s="33">
        <f t="shared" si="39"/>
        <v>3611.4499999999971</v>
      </c>
      <c r="N57" s="10">
        <f>IF(AND(K57=0,E57=0),0,IF(AND(K57=0,E57&lt;0),1,E57/K57-1))</f>
        <v>-6.7807923394667569E-2</v>
      </c>
      <c r="O57" s="128"/>
      <c r="P57" s="33">
        <f t="shared" si="41"/>
        <v>5847.4499999999971</v>
      </c>
      <c r="Q57" s="10">
        <f>IF(AND(I57=0,E57=0),0,IF(AND(I57=0,E57&lt;0),1,E57/I57-1))</f>
        <v>-0.10536705348133191</v>
      </c>
      <c r="R57" s="128"/>
      <c r="S57" s="33">
        <f t="shared" si="43"/>
        <v>-49648.55</v>
      </c>
      <c r="T57" s="10">
        <f>IF(AND(G57=0,E57=0),0,IF(AND(G57=0,E57&lt;0),1,E57/G57-1))</f>
        <v>1</v>
      </c>
    </row>
    <row r="58" spans="1:20" s="29" customFormat="1">
      <c r="A58" s="30"/>
      <c r="C58" s="31" t="s">
        <v>99</v>
      </c>
      <c r="D58" s="30"/>
      <c r="E58" s="32">
        <v>-12842.26</v>
      </c>
      <c r="F58" s="30"/>
      <c r="G58" s="33">
        <v>-11139</v>
      </c>
      <c r="H58" s="30"/>
      <c r="I58" s="33">
        <v>-19384</v>
      </c>
      <c r="J58" s="30"/>
      <c r="K58" s="33">
        <v>-20017</v>
      </c>
      <c r="L58" s="30"/>
      <c r="M58" s="33">
        <f t="shared" si="39"/>
        <v>7174.74</v>
      </c>
      <c r="N58" s="10">
        <f t="shared" si="40"/>
        <v>-0.35843233251736029</v>
      </c>
      <c r="O58" s="128"/>
      <c r="P58" s="33">
        <f t="shared" si="41"/>
        <v>6541.74</v>
      </c>
      <c r="Q58" s="10">
        <f t="shared" si="42"/>
        <v>-0.33748142798184066</v>
      </c>
      <c r="R58" s="128"/>
      <c r="S58" s="33">
        <f t="shared" si="43"/>
        <v>-1703.2600000000002</v>
      </c>
      <c r="T58" s="10">
        <f t="shared" si="44"/>
        <v>0.15290959691175154</v>
      </c>
    </row>
    <row r="59" spans="1:20" s="29" customFormat="1">
      <c r="A59" s="30"/>
      <c r="C59" s="31" t="s">
        <v>100</v>
      </c>
      <c r="D59" s="30"/>
      <c r="E59" s="32">
        <v>0</v>
      </c>
      <c r="F59" s="30"/>
      <c r="G59" s="33">
        <v>0</v>
      </c>
      <c r="H59" s="30"/>
      <c r="I59" s="33">
        <v>0</v>
      </c>
      <c r="J59" s="30"/>
      <c r="K59" s="33">
        <v>0</v>
      </c>
      <c r="L59" s="30"/>
      <c r="M59" s="33">
        <f t="shared" si="39"/>
        <v>0</v>
      </c>
      <c r="N59" s="10">
        <f t="shared" si="40"/>
        <v>0</v>
      </c>
      <c r="O59" s="128"/>
      <c r="P59" s="33">
        <f t="shared" si="41"/>
        <v>0</v>
      </c>
      <c r="Q59" s="10">
        <f t="shared" si="42"/>
        <v>0</v>
      </c>
      <c r="R59" s="128"/>
      <c r="S59" s="33">
        <f t="shared" si="43"/>
        <v>0</v>
      </c>
      <c r="T59" s="10">
        <f t="shared" si="44"/>
        <v>0</v>
      </c>
    </row>
    <row r="60" spans="1:20" ht="14.25" customHeight="1">
      <c r="A60" s="30"/>
      <c r="B60" s="14"/>
      <c r="C60" s="13" t="s">
        <v>198</v>
      </c>
      <c r="D60" s="28" t="s">
        <v>19</v>
      </c>
      <c r="E60" s="120">
        <v>4630146.0999999996</v>
      </c>
      <c r="F60" s="28"/>
      <c r="G60" s="120">
        <v>4559904</v>
      </c>
      <c r="H60" s="28"/>
      <c r="I60" s="120">
        <v>4347916</v>
      </c>
      <c r="J60" s="28"/>
      <c r="K60" s="120">
        <v>4241801</v>
      </c>
      <c r="L60" s="28"/>
      <c r="M60" s="120">
        <f t="shared" si="39"/>
        <v>388345.09999999963</v>
      </c>
      <c r="N60" s="134">
        <f t="shared" si="40"/>
        <v>9.1551937490702562E-2</v>
      </c>
      <c r="O60" s="28"/>
      <c r="P60" s="120">
        <f t="shared" si="41"/>
        <v>282230.09999999963</v>
      </c>
      <c r="Q60" s="134">
        <f t="shared" si="42"/>
        <v>6.4911580628512544E-2</v>
      </c>
      <c r="R60" s="28"/>
      <c r="S60" s="120">
        <f t="shared" si="43"/>
        <v>70242.099999999627</v>
      </c>
      <c r="T60" s="134">
        <f t="shared" si="44"/>
        <v>1.5404293599163399E-2</v>
      </c>
    </row>
    <row r="61" spans="1:20">
      <c r="B61" s="14"/>
      <c r="E61" s="213"/>
      <c r="Q61" s="198"/>
      <c r="T61" s="198"/>
    </row>
    <row r="62" spans="1:20" ht="19.95" customHeight="1">
      <c r="B62" s="1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Q62" s="49"/>
      <c r="T62" s="49" t="s">
        <v>219</v>
      </c>
    </row>
    <row r="63" spans="1:20">
      <c r="B63" s="14"/>
      <c r="C63" s="268"/>
      <c r="Q63" s="198"/>
      <c r="T63" s="198"/>
    </row>
  </sheetData>
  <mergeCells count="7">
    <mergeCell ref="P7:Q7"/>
    <mergeCell ref="E7:E8"/>
    <mergeCell ref="I7:I8"/>
    <mergeCell ref="S7:T7"/>
    <mergeCell ref="G7:G8"/>
    <mergeCell ref="K7:K8"/>
    <mergeCell ref="M7:N7"/>
  </mergeCells>
  <pageMargins left="0.54" right="0.17" top="0.15748031496062992" bottom="0.15748031496062992" header="0" footer="0"/>
  <pageSetup paperSize="9" scale="73" orientation="landscape" r:id="rId1"/>
  <headerFooter alignWithMargins="0"/>
  <ignoredErrors>
    <ignoredError sqref="N57:T5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T34"/>
  <sheetViews>
    <sheetView showGridLines="0" topLeftCell="B1" zoomScaleNormal="100" workbookViewId="0">
      <selection activeCell="C38" sqref="C38"/>
    </sheetView>
  </sheetViews>
  <sheetFormatPr baseColWidth="10" defaultColWidth="11.44140625" defaultRowHeight="13.8"/>
  <cols>
    <col min="1" max="1" width="6.5546875" style="15" customWidth="1"/>
    <col min="2" max="2" width="5" style="34" customWidth="1"/>
    <col min="3" max="3" width="46" style="15" customWidth="1"/>
    <col min="4" max="4" width="1.44140625" style="15" customWidth="1"/>
    <col min="5" max="5" width="14.5546875" style="18" customWidth="1"/>
    <col min="6" max="6" width="1" style="15" customWidth="1"/>
    <col min="7" max="7" width="14.5546875" style="18" customWidth="1"/>
    <col min="8" max="8" width="1" style="15" customWidth="1"/>
    <col min="9" max="9" width="14.5546875" style="18" customWidth="1"/>
    <col min="10" max="10" width="1.44140625" style="15" customWidth="1"/>
    <col min="11" max="11" width="14.5546875" style="18" customWidth="1"/>
    <col min="12" max="12" width="1.44140625" style="15" customWidth="1"/>
    <col min="13" max="13" width="11.44140625" style="15" customWidth="1"/>
    <col min="14" max="14" width="8.5546875" style="15" customWidth="1"/>
    <col min="15" max="15" width="1.44140625" style="18" customWidth="1"/>
    <col min="16" max="16" width="11.44140625" style="15" customWidth="1"/>
    <col min="17" max="17" width="8.5546875" style="15" customWidth="1"/>
    <col min="18" max="18" width="1.44140625" style="18" customWidth="1"/>
    <col min="19" max="19" width="11.44140625" style="15" customWidth="1"/>
    <col min="20" max="20" width="8.5546875" style="15" customWidth="1"/>
    <col min="21" max="16384" width="11.44140625" style="15"/>
  </cols>
  <sheetData>
    <row r="1" spans="1:20">
      <c r="E1" s="17"/>
      <c r="F1" s="18"/>
      <c r="G1" s="17"/>
      <c r="H1" s="18"/>
      <c r="I1" s="17"/>
      <c r="K1" s="17"/>
    </row>
    <row r="2" spans="1:20">
      <c r="E2" s="17"/>
    </row>
    <row r="3" spans="1:20" s="57" customFormat="1" ht="59.25" customHeight="1">
      <c r="B3" s="114"/>
      <c r="C3" s="207"/>
      <c r="D3" s="59"/>
      <c r="E3" s="60"/>
      <c r="F3" s="59"/>
      <c r="G3" s="62"/>
      <c r="H3" s="59"/>
      <c r="I3" s="62"/>
      <c r="J3" s="59"/>
      <c r="K3" s="62"/>
      <c r="L3" s="59"/>
      <c r="O3" s="208"/>
      <c r="R3" s="208"/>
    </row>
    <row r="4" spans="1:20" ht="16.5" customHeight="1">
      <c r="C4" s="19"/>
      <c r="D4" s="215"/>
      <c r="E4" s="216"/>
      <c r="F4" s="215"/>
      <c r="H4" s="215"/>
      <c r="J4" s="215"/>
      <c r="K4" s="216"/>
      <c r="L4" s="215"/>
      <c r="O4" s="15"/>
      <c r="R4" s="15"/>
    </row>
    <row r="5" spans="1:20" s="14" customFormat="1" ht="25.8">
      <c r="B5" s="34"/>
      <c r="C5" s="58" t="s">
        <v>28</v>
      </c>
      <c r="D5" s="217"/>
      <c r="E5" s="213"/>
      <c r="F5" s="217"/>
      <c r="G5" s="18"/>
      <c r="H5" s="217"/>
      <c r="I5" s="213"/>
      <c r="J5" s="217"/>
      <c r="K5" s="213"/>
      <c r="L5" s="217"/>
      <c r="M5" s="18"/>
      <c r="N5" s="10"/>
      <c r="O5" s="217"/>
      <c r="P5" s="218"/>
      <c r="R5" s="217"/>
      <c r="S5" s="218"/>
    </row>
    <row r="6" spans="1:20" s="14" customFormat="1">
      <c r="B6" s="34"/>
      <c r="C6" s="63" t="s">
        <v>21</v>
      </c>
      <c r="D6" s="217"/>
      <c r="E6" s="219"/>
      <c r="F6" s="217"/>
      <c r="G6" s="18"/>
      <c r="H6" s="217"/>
      <c r="I6" s="18"/>
      <c r="J6" s="217"/>
      <c r="K6" s="18"/>
      <c r="L6" s="217"/>
      <c r="M6" s="18"/>
      <c r="N6" s="18"/>
      <c r="O6" s="217"/>
      <c r="P6" s="220"/>
      <c r="R6" s="217"/>
      <c r="S6" s="220"/>
    </row>
    <row r="7" spans="1:20" s="14" customFormat="1" ht="15" customHeight="1">
      <c r="B7" s="34"/>
      <c r="C7" s="27"/>
      <c r="D7" s="24"/>
      <c r="E7" s="277">
        <v>45930</v>
      </c>
      <c r="F7" s="24"/>
      <c r="G7" s="277">
        <v>45838</v>
      </c>
      <c r="H7" s="24"/>
      <c r="I7" s="277">
        <v>45657</v>
      </c>
      <c r="J7" s="24"/>
      <c r="K7" s="277">
        <v>45565</v>
      </c>
      <c r="L7" s="24"/>
      <c r="M7" s="276" t="s">
        <v>44</v>
      </c>
      <c r="N7" s="276"/>
      <c r="O7" s="24"/>
      <c r="P7" s="276" t="s">
        <v>46</v>
      </c>
      <c r="Q7" s="276"/>
      <c r="S7" s="276" t="s">
        <v>175</v>
      </c>
      <c r="T7" s="276"/>
    </row>
    <row r="8" spans="1:20" s="14" customFormat="1" ht="15" customHeight="1">
      <c r="B8" s="34"/>
      <c r="C8" s="19"/>
      <c r="D8" s="24"/>
      <c r="E8" s="278"/>
      <c r="F8" s="24" t="s">
        <v>17</v>
      </c>
      <c r="G8" s="278"/>
      <c r="H8" s="24" t="s">
        <v>17</v>
      </c>
      <c r="I8" s="278"/>
      <c r="J8" s="24"/>
      <c r="K8" s="278"/>
      <c r="L8" s="24"/>
      <c r="M8" s="251" t="s">
        <v>48</v>
      </c>
      <c r="N8" s="252" t="s">
        <v>18</v>
      </c>
      <c r="O8" s="24"/>
      <c r="P8" s="251" t="s">
        <v>48</v>
      </c>
      <c r="Q8" s="253" t="s">
        <v>18</v>
      </c>
      <c r="S8" s="251" t="s">
        <v>48</v>
      </c>
      <c r="T8" s="253" t="s">
        <v>18</v>
      </c>
    </row>
    <row r="9" spans="1:20" ht="6" customHeight="1">
      <c r="C9" s="19"/>
      <c r="D9" s="28"/>
      <c r="E9" s="146"/>
      <c r="F9" s="28" t="s">
        <v>17</v>
      </c>
      <c r="H9" s="28" t="s">
        <v>17</v>
      </c>
      <c r="J9" s="28"/>
      <c r="L9" s="28"/>
      <c r="O9" s="28"/>
      <c r="R9" s="28"/>
    </row>
    <row r="10" spans="1:20" s="29" customFormat="1" ht="14.25" customHeight="1">
      <c r="B10" s="35"/>
      <c r="C10" s="123" t="s">
        <v>192</v>
      </c>
      <c r="D10" s="30" t="s">
        <v>19</v>
      </c>
      <c r="E10" s="32">
        <v>40394512.710000001</v>
      </c>
      <c r="F10" s="30"/>
      <c r="G10" s="33">
        <v>40073826</v>
      </c>
      <c r="H10" s="30"/>
      <c r="I10" s="33">
        <v>38516787</v>
      </c>
      <c r="J10" s="30"/>
      <c r="K10" s="33">
        <v>36374542</v>
      </c>
      <c r="L10" s="30"/>
      <c r="M10" s="33">
        <f>$E10-K10</f>
        <v>4019970.7100000009</v>
      </c>
      <c r="N10" s="10">
        <f t="shared" ref="N10:N23" si="0">IF(K10=0,1,E10/K10-1)</f>
        <v>0.11051605020896216</v>
      </c>
      <c r="O10" s="128"/>
      <c r="P10" s="33">
        <f>$E10-I10</f>
        <v>1877725.7100000009</v>
      </c>
      <c r="Q10" s="10">
        <f>IF(I10=0,1,E10/I10-1)</f>
        <v>4.8750839731257933E-2</v>
      </c>
      <c r="R10" s="128"/>
      <c r="S10" s="33">
        <f>$E10-G10</f>
        <v>320686.71000000089</v>
      </c>
      <c r="T10" s="10">
        <f>IF(G10=0,1,E10/G10-1)</f>
        <v>8.0023981239025765E-3</v>
      </c>
    </row>
    <row r="11" spans="1:20" s="29" customFormat="1" ht="14.25" customHeight="1">
      <c r="B11" s="35"/>
      <c r="C11" s="123" t="s">
        <v>7</v>
      </c>
      <c r="D11" s="30" t="s">
        <v>19</v>
      </c>
      <c r="E11" s="32">
        <v>7758877.8700000001</v>
      </c>
      <c r="F11" s="30"/>
      <c r="G11" s="33">
        <v>8215524</v>
      </c>
      <c r="H11" s="30"/>
      <c r="I11" s="33">
        <v>8653145</v>
      </c>
      <c r="J11" s="30"/>
      <c r="K11" s="33">
        <v>8837798</v>
      </c>
      <c r="L11" s="30"/>
      <c r="M11" s="33">
        <f>$E11-K11</f>
        <v>-1078920.1299999999</v>
      </c>
      <c r="N11" s="10">
        <f t="shared" si="0"/>
        <v>-0.12208019803122905</v>
      </c>
      <c r="O11" s="128"/>
      <c r="P11" s="33">
        <f>$E11-I11</f>
        <v>-894267.12999999989</v>
      </c>
      <c r="Q11" s="10">
        <f>IF(I11=0,1,E11/I11-1)</f>
        <v>-0.10334590833737323</v>
      </c>
      <c r="R11" s="128"/>
      <c r="S11" s="33">
        <f>$E11-G11</f>
        <v>-456646.12999999989</v>
      </c>
      <c r="T11" s="10">
        <f t="shared" ref="T11:T14" si="1">IF(G11=0,1,E11/G11-1)</f>
        <v>-5.5583323717391608E-2</v>
      </c>
    </row>
    <row r="12" spans="1:20" s="29" customFormat="1" ht="14.25" customHeight="1">
      <c r="B12" s="35"/>
      <c r="C12" s="221" t="s">
        <v>75</v>
      </c>
      <c r="D12" s="30"/>
      <c r="E12" s="159">
        <v>48153390.579999998</v>
      </c>
      <c r="F12" s="30"/>
      <c r="G12" s="159">
        <v>48289350</v>
      </c>
      <c r="H12" s="30"/>
      <c r="I12" s="159">
        <v>47169932</v>
      </c>
      <c r="J12" s="30"/>
      <c r="K12" s="159">
        <v>45212340</v>
      </c>
      <c r="L12" s="30"/>
      <c r="M12" s="159">
        <f>$E12-K12</f>
        <v>2941050.5799999982</v>
      </c>
      <c r="N12" s="211">
        <f t="shared" si="0"/>
        <v>6.5049731555588464E-2</v>
      </c>
      <c r="O12" s="49"/>
      <c r="P12" s="159">
        <f>$E12-I12</f>
        <v>983458.57999999821</v>
      </c>
      <c r="Q12" s="211">
        <f>IF(I12=0,1,E12/I12-1)</f>
        <v>2.0849268555231282E-2</v>
      </c>
      <c r="R12" s="49"/>
      <c r="S12" s="159">
        <f>$E12-G12</f>
        <v>-135959.42000000179</v>
      </c>
      <c r="T12" s="211">
        <f t="shared" si="1"/>
        <v>-2.8155156364706446E-3</v>
      </c>
    </row>
    <row r="13" spans="1:20" s="29" customFormat="1" ht="14.25" hidden="1" customHeight="1">
      <c r="B13" s="35"/>
      <c r="C13" s="221"/>
      <c r="D13" s="30"/>
      <c r="E13" s="159"/>
      <c r="F13" s="30"/>
      <c r="G13" s="159"/>
      <c r="H13" s="30"/>
      <c r="I13" s="159"/>
      <c r="J13" s="30"/>
      <c r="K13" s="159"/>
      <c r="L13" s="30"/>
      <c r="M13" s="159"/>
      <c r="N13" s="211"/>
      <c r="O13" s="49"/>
      <c r="P13" s="159"/>
      <c r="Q13" s="211"/>
      <c r="R13" s="49"/>
      <c r="S13" s="159"/>
      <c r="T13" s="211"/>
    </row>
    <row r="14" spans="1:20" s="14" customFormat="1" ht="14.25" customHeight="1">
      <c r="A14" s="29"/>
      <c r="B14" s="34"/>
      <c r="C14" s="222" t="s">
        <v>126</v>
      </c>
      <c r="D14" s="28" t="s">
        <v>19</v>
      </c>
      <c r="E14" s="120">
        <v>48153390.579999998</v>
      </c>
      <c r="F14" s="28"/>
      <c r="G14" s="120">
        <v>48289350</v>
      </c>
      <c r="H14" s="28"/>
      <c r="I14" s="120">
        <v>47169932</v>
      </c>
      <c r="J14" s="28"/>
      <c r="K14" s="120">
        <v>45212340</v>
      </c>
      <c r="L14" s="28"/>
      <c r="M14" s="120">
        <f>$E14-K14</f>
        <v>2941050.5799999982</v>
      </c>
      <c r="N14" s="134">
        <f t="shared" si="0"/>
        <v>6.5049731555588464E-2</v>
      </c>
      <c r="O14" s="28"/>
      <c r="P14" s="120">
        <f>$E14-I14</f>
        <v>983458.57999999821</v>
      </c>
      <c r="Q14" s="134">
        <f>IF(I14=0,1,E14/I14-1)</f>
        <v>2.0849268555231282E-2</v>
      </c>
      <c r="R14" s="28"/>
      <c r="S14" s="120">
        <f>$E14-G14</f>
        <v>-135959.42000000179</v>
      </c>
      <c r="T14" s="134">
        <f t="shared" si="1"/>
        <v>-2.8155156364706446E-3</v>
      </c>
    </row>
    <row r="15" spans="1:20" ht="6" customHeight="1">
      <c r="C15" s="19"/>
      <c r="D15" s="118"/>
      <c r="E15" s="146"/>
      <c r="F15" s="118"/>
      <c r="G15" s="146"/>
      <c r="H15" s="118"/>
      <c r="I15" s="146"/>
      <c r="J15" s="118"/>
      <c r="K15" s="146"/>
      <c r="L15" s="118"/>
    </row>
    <row r="16" spans="1:20" s="29" customFormat="1" ht="14.25" hidden="1" customHeight="1">
      <c r="B16" s="35"/>
      <c r="C16" s="131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8"/>
      <c r="O16" s="128"/>
      <c r="P16" s="32"/>
      <c r="Q16" s="8"/>
      <c r="R16" s="128"/>
      <c r="S16" s="32"/>
      <c r="T16" s="8"/>
    </row>
    <row r="17" spans="1:20" s="29" customFormat="1" ht="14.25" hidden="1" customHeight="1">
      <c r="B17" s="35"/>
      <c r="C17" s="131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8"/>
      <c r="O17" s="128"/>
      <c r="P17" s="32"/>
      <c r="Q17" s="8"/>
      <c r="R17" s="128"/>
      <c r="S17" s="32"/>
      <c r="T17" s="8"/>
    </row>
    <row r="18" spans="1:20" s="29" customFormat="1" ht="14.25" customHeight="1">
      <c r="B18" s="35"/>
      <c r="C18" s="123" t="s">
        <v>127</v>
      </c>
      <c r="D18" s="30"/>
      <c r="E18" s="32">
        <v>1763997.03</v>
      </c>
      <c r="F18" s="30"/>
      <c r="G18" s="33">
        <v>1830941.5209999999</v>
      </c>
      <c r="H18" s="30"/>
      <c r="I18" s="33">
        <v>1874778</v>
      </c>
      <c r="J18" s="30"/>
      <c r="K18" s="33">
        <v>1910697</v>
      </c>
      <c r="L18" s="30"/>
      <c r="M18" s="33">
        <f t="shared" ref="M18" si="2">$E18-K18</f>
        <v>-146699.96999999997</v>
      </c>
      <c r="N18" s="10">
        <f>IF(K18=0,0,E18/K18-1)</f>
        <v>-7.6778248984532893E-2</v>
      </c>
      <c r="O18" s="128"/>
      <c r="P18" s="33">
        <f t="shared" ref="P18" si="3">$E18-I18</f>
        <v>-110780.96999999997</v>
      </c>
      <c r="Q18" s="10">
        <f>IF(I18=0,0,E18/I18-1)</f>
        <v>-5.9090180277344806E-2</v>
      </c>
      <c r="R18" s="128"/>
      <c r="S18" s="33">
        <f t="shared" ref="S16:S23" si="4">$E18-G18</f>
        <v>-66944.490999999922</v>
      </c>
      <c r="T18" s="10">
        <f t="shared" ref="T18:T23" si="5">IF(G18=0,1,E18/G18-1)</f>
        <v>-3.6562877750151768E-2</v>
      </c>
    </row>
    <row r="19" spans="1:20" s="29" customFormat="1" ht="14.25" customHeight="1">
      <c r="B19" s="35"/>
      <c r="C19" s="123" t="s">
        <v>199</v>
      </c>
      <c r="D19" s="30"/>
      <c r="E19" s="32">
        <v>2779983.04</v>
      </c>
      <c r="F19" s="30"/>
      <c r="G19" s="33">
        <v>2937078.4640000002</v>
      </c>
      <c r="H19" s="30"/>
      <c r="I19" s="33">
        <v>2786037</v>
      </c>
      <c r="J19" s="30"/>
      <c r="K19" s="33">
        <v>2777595</v>
      </c>
      <c r="L19" s="30"/>
      <c r="M19" s="33">
        <f t="shared" ref="M16:M23" si="6">$E19-K19</f>
        <v>2388.0400000000373</v>
      </c>
      <c r="N19" s="10">
        <f t="shared" si="0"/>
        <v>8.5975097161394842E-4</v>
      </c>
      <c r="O19" s="128"/>
      <c r="P19" s="33">
        <f t="shared" ref="P17:P23" si="7">$E19-I19</f>
        <v>-6053.9599999999627</v>
      </c>
      <c r="Q19" s="10">
        <f>IF(I19=0,0,E19/I19-1)</f>
        <v>-2.1729646806557534E-3</v>
      </c>
      <c r="R19" s="128"/>
      <c r="S19" s="33">
        <f t="shared" si="4"/>
        <v>-157095.42400000012</v>
      </c>
      <c r="T19" s="10">
        <f t="shared" si="5"/>
        <v>-5.3486968743099994E-2</v>
      </c>
    </row>
    <row r="20" spans="1:20" s="29" customFormat="1" ht="14.25" customHeight="1">
      <c r="B20" s="35"/>
      <c r="C20" s="123" t="s">
        <v>183</v>
      </c>
      <c r="D20" s="30"/>
      <c r="E20" s="32">
        <v>1855128.87</v>
      </c>
      <c r="F20" s="30"/>
      <c r="G20" s="33">
        <v>1586333.38</v>
      </c>
      <c r="H20" s="30"/>
      <c r="I20" s="33">
        <v>1630442</v>
      </c>
      <c r="J20" s="30"/>
      <c r="K20" s="33">
        <v>2116746</v>
      </c>
      <c r="L20" s="30"/>
      <c r="M20" s="33">
        <f t="shared" si="6"/>
        <v>-261617.12999999989</v>
      </c>
      <c r="N20" s="10">
        <f>IF(K20=0,1,E20/K20-1)</f>
        <v>-0.12359401175200047</v>
      </c>
      <c r="O20" s="128"/>
      <c r="P20" s="33">
        <f t="shared" si="7"/>
        <v>224686.87000000011</v>
      </c>
      <c r="Q20" s="10">
        <f>IF(I20=0,1,E20/I20-1)</f>
        <v>0.13780733690618874</v>
      </c>
      <c r="R20" s="128"/>
      <c r="S20" s="33">
        <f t="shared" si="4"/>
        <v>268795.49000000022</v>
      </c>
      <c r="T20" s="10">
        <f t="shared" si="5"/>
        <v>0.16944451487240353</v>
      </c>
    </row>
    <row r="21" spans="1:20" s="29" customFormat="1" ht="14.25" customHeight="1">
      <c r="B21" s="35"/>
      <c r="C21" s="123" t="s">
        <v>118</v>
      </c>
      <c r="D21" s="30"/>
      <c r="E21" s="32">
        <v>325775.84999999998</v>
      </c>
      <c r="F21" s="30"/>
      <c r="G21" s="33">
        <v>351094.77</v>
      </c>
      <c r="H21" s="30"/>
      <c r="I21" s="33">
        <v>507063</v>
      </c>
      <c r="J21" s="30"/>
      <c r="K21" s="33">
        <v>538070</v>
      </c>
      <c r="L21" s="30"/>
      <c r="M21" s="33">
        <f t="shared" ref="M21" si="8">$E21-K21</f>
        <v>-212294.15000000002</v>
      </c>
      <c r="N21" s="10">
        <f>IF(K21=0,1,E21/K21-1)</f>
        <v>-0.39454745665062174</v>
      </c>
      <c r="O21" s="128"/>
      <c r="P21" s="33">
        <f t="shared" ref="P21" si="9">$E21-I21</f>
        <v>-181287.15000000002</v>
      </c>
      <c r="Q21" s="10">
        <f>IF(I21=0,1,E21/I21-1)</f>
        <v>-0.35752391714639009</v>
      </c>
      <c r="R21" s="128"/>
      <c r="S21" s="33">
        <f t="shared" si="4"/>
        <v>-25318.920000000042</v>
      </c>
      <c r="T21" s="10">
        <f t="shared" si="5"/>
        <v>-7.2114204378493141E-2</v>
      </c>
    </row>
    <row r="22" spans="1:20" s="29" customFormat="1" ht="14.25" hidden="1" customHeight="1">
      <c r="B22" s="35"/>
      <c r="C22" s="123"/>
      <c r="D22" s="30"/>
      <c r="E22" s="32"/>
      <c r="F22" s="30"/>
      <c r="G22" s="33"/>
      <c r="H22" s="30"/>
      <c r="I22" s="33"/>
      <c r="J22" s="30"/>
      <c r="K22" s="33"/>
      <c r="L22" s="30"/>
      <c r="M22" s="33"/>
      <c r="N22" s="10"/>
      <c r="O22" s="128"/>
      <c r="P22" s="33"/>
      <c r="Q22" s="10"/>
      <c r="R22" s="128"/>
      <c r="S22" s="33"/>
      <c r="T22" s="10"/>
    </row>
    <row r="23" spans="1:20" s="14" customFormat="1" ht="14.25" customHeight="1">
      <c r="A23" s="29"/>
      <c r="B23" s="34"/>
      <c r="C23" s="222" t="s">
        <v>113</v>
      </c>
      <c r="D23" s="28" t="s">
        <v>17</v>
      </c>
      <c r="E23" s="120">
        <v>6724884.79</v>
      </c>
      <c r="F23" s="28"/>
      <c r="G23" s="120">
        <v>6705448.1349999998</v>
      </c>
      <c r="H23" s="28"/>
      <c r="I23" s="120">
        <v>6798320</v>
      </c>
      <c r="J23" s="28"/>
      <c r="K23" s="120">
        <v>7343108</v>
      </c>
      <c r="L23" s="28"/>
      <c r="M23" s="120">
        <f t="shared" si="6"/>
        <v>-618223.21</v>
      </c>
      <c r="N23" s="134">
        <f t="shared" si="0"/>
        <v>-8.4190946122541077E-2</v>
      </c>
      <c r="O23" s="28"/>
      <c r="P23" s="120">
        <f t="shared" si="7"/>
        <v>-73435.209999999963</v>
      </c>
      <c r="Q23" s="134">
        <f>IF(I23=0,1,E23/I23-1)</f>
        <v>-1.0801964308829182E-2</v>
      </c>
      <c r="R23" s="28"/>
      <c r="S23" s="120">
        <f t="shared" si="4"/>
        <v>19436.655000000261</v>
      </c>
      <c r="T23" s="134">
        <f t="shared" si="5"/>
        <v>2.8986362445408975E-3</v>
      </c>
    </row>
    <row r="24" spans="1:20" ht="6" customHeight="1">
      <c r="C24" s="19"/>
      <c r="D24" s="118"/>
      <c r="E24" s="146"/>
      <c r="F24" s="118"/>
      <c r="G24" s="146"/>
      <c r="H24" s="118"/>
      <c r="I24" s="146"/>
      <c r="J24" s="118"/>
      <c r="K24" s="146"/>
      <c r="L24" s="118"/>
    </row>
    <row r="25" spans="1:20" s="14" customFormat="1" ht="14.25" customHeight="1">
      <c r="A25" s="29"/>
      <c r="B25" s="34"/>
      <c r="C25" s="222" t="s">
        <v>168</v>
      </c>
      <c r="D25" s="28" t="s">
        <v>19</v>
      </c>
      <c r="E25" s="120">
        <v>54878275.369999997</v>
      </c>
      <c r="F25" s="28"/>
      <c r="G25" s="120">
        <v>54994798</v>
      </c>
      <c r="H25" s="28"/>
      <c r="I25" s="120">
        <v>53968252</v>
      </c>
      <c r="J25" s="28"/>
      <c r="K25" s="120">
        <v>52555448</v>
      </c>
      <c r="L25" s="28"/>
      <c r="M25" s="120">
        <f t="shared" ref="M25:M32" si="10">$E25-K25</f>
        <v>2322827.3699999973</v>
      </c>
      <c r="N25" s="134">
        <f t="shared" ref="N25:N32" si="11">IF(K25=0,1,E25/K25-1)</f>
        <v>4.4197651402381632E-2</v>
      </c>
      <c r="O25" s="28"/>
      <c r="P25" s="120">
        <f t="shared" ref="P25:P32" si="12">$E25-I25</f>
        <v>910023.36999999732</v>
      </c>
      <c r="Q25" s="134">
        <f t="shared" ref="Q25:Q32" si="13">IF(I25=0,1,E25/I25-1)</f>
        <v>1.6862198353209568E-2</v>
      </c>
      <c r="R25" s="28"/>
      <c r="S25" s="120">
        <f t="shared" ref="S25:S30" si="14">$E25-G25</f>
        <v>-116522.63000000268</v>
      </c>
      <c r="T25" s="134">
        <f t="shared" ref="T25:T32" si="15">IF(G25=0,1,E25/G25-1)</f>
        <v>-2.1187936720852285E-3</v>
      </c>
    </row>
    <row r="26" spans="1:20" s="29" customFormat="1" ht="14.25" customHeight="1">
      <c r="B26" s="35"/>
      <c r="C26" s="123" t="s">
        <v>82</v>
      </c>
      <c r="D26" s="30" t="s">
        <v>19</v>
      </c>
      <c r="E26" s="32">
        <v>9686586.8300000001</v>
      </c>
      <c r="F26" s="30"/>
      <c r="G26" s="33">
        <v>8895776.0299999993</v>
      </c>
      <c r="H26" s="30"/>
      <c r="I26" s="33">
        <v>7533936.0899999999</v>
      </c>
      <c r="J26" s="30"/>
      <c r="K26" s="33">
        <v>7096477.5</v>
      </c>
      <c r="L26" s="30"/>
      <c r="M26" s="33">
        <f t="shared" si="10"/>
        <v>2590109.33</v>
      </c>
      <c r="N26" s="10">
        <f t="shared" si="11"/>
        <v>0.36498520991576466</v>
      </c>
      <c r="O26" s="128"/>
      <c r="P26" s="33">
        <f t="shared" si="12"/>
        <v>2152650.7400000002</v>
      </c>
      <c r="Q26" s="10">
        <f t="shared" si="13"/>
        <v>0.28572723663760202</v>
      </c>
      <c r="R26" s="128"/>
      <c r="S26" s="33">
        <f t="shared" si="14"/>
        <v>790810.80000000075</v>
      </c>
      <c r="T26" s="10">
        <f t="shared" si="15"/>
        <v>8.889733704323044E-2</v>
      </c>
    </row>
    <row r="27" spans="1:20" s="29" customFormat="1" ht="14.25" customHeight="1">
      <c r="B27" s="35"/>
      <c r="C27" s="123" t="s">
        <v>83</v>
      </c>
      <c r="D27" s="30" t="s">
        <v>19</v>
      </c>
      <c r="E27" s="32">
        <v>1113272.06</v>
      </c>
      <c r="F27" s="30"/>
      <c r="G27" s="33">
        <v>1097139.6000000001</v>
      </c>
      <c r="H27" s="30"/>
      <c r="I27" s="33">
        <v>1075890.1599999999</v>
      </c>
      <c r="J27" s="30"/>
      <c r="K27" s="33">
        <v>1058465.73</v>
      </c>
      <c r="L27" s="30"/>
      <c r="M27" s="33">
        <f t="shared" si="10"/>
        <v>54806.330000000075</v>
      </c>
      <c r="N27" s="10">
        <f t="shared" si="11"/>
        <v>5.1779031145392063E-2</v>
      </c>
      <c r="O27" s="128"/>
      <c r="P27" s="33">
        <f t="shared" si="12"/>
        <v>37381.90000000014</v>
      </c>
      <c r="Q27" s="10">
        <f t="shared" si="13"/>
        <v>3.4745089591673661E-2</v>
      </c>
      <c r="R27" s="128"/>
      <c r="S27" s="33">
        <f t="shared" si="14"/>
        <v>16132.459999999963</v>
      </c>
      <c r="T27" s="10">
        <f t="shared" si="15"/>
        <v>1.4704108756989465E-2</v>
      </c>
    </row>
    <row r="28" spans="1:20" s="29" customFormat="1" ht="14.25" customHeight="1">
      <c r="B28" s="35"/>
      <c r="C28" s="123" t="s">
        <v>84</v>
      </c>
      <c r="D28" s="30" t="s">
        <v>19</v>
      </c>
      <c r="E28" s="32">
        <v>402360.48</v>
      </c>
      <c r="F28" s="30"/>
      <c r="G28" s="33">
        <v>408140.12</v>
      </c>
      <c r="H28" s="30"/>
      <c r="I28" s="33">
        <v>429463.84</v>
      </c>
      <c r="J28" s="30"/>
      <c r="K28" s="33">
        <v>440214.41</v>
      </c>
      <c r="L28" s="30"/>
      <c r="M28" s="33">
        <f t="shared" si="10"/>
        <v>-37853.929999999993</v>
      </c>
      <c r="N28" s="10">
        <f t="shared" si="11"/>
        <v>-8.5989756673344742E-2</v>
      </c>
      <c r="O28" s="128"/>
      <c r="P28" s="33">
        <f t="shared" si="12"/>
        <v>-27103.360000000044</v>
      </c>
      <c r="Q28" s="10">
        <f t="shared" si="13"/>
        <v>-6.3109760300192108E-2</v>
      </c>
      <c r="R28" s="128"/>
      <c r="S28" s="33">
        <f t="shared" si="14"/>
        <v>-5779.640000000014</v>
      </c>
      <c r="T28" s="10">
        <f t="shared" si="15"/>
        <v>-1.4160921009186755E-2</v>
      </c>
    </row>
    <row r="29" spans="1:20" s="29" customFormat="1" ht="14.25" customHeight="1">
      <c r="B29" s="223"/>
      <c r="C29" s="123" t="s">
        <v>85</v>
      </c>
      <c r="D29" s="30"/>
      <c r="E29" s="32">
        <v>1756381.56</v>
      </c>
      <c r="F29" s="30"/>
      <c r="G29" s="33">
        <v>1736409.33</v>
      </c>
      <c r="H29" s="30"/>
      <c r="I29" s="33">
        <v>1742997.3399999999</v>
      </c>
      <c r="J29" s="30"/>
      <c r="K29" s="33">
        <v>1781602.8800000001</v>
      </c>
      <c r="L29" s="30"/>
      <c r="M29" s="33">
        <f t="shared" si="10"/>
        <v>-25221.320000000065</v>
      </c>
      <c r="N29" s="10">
        <f t="shared" si="11"/>
        <v>-1.4156533020422635E-2</v>
      </c>
      <c r="O29" s="128"/>
      <c r="P29" s="33">
        <f t="shared" si="12"/>
        <v>13384.220000000205</v>
      </c>
      <c r="Q29" s="10">
        <f t="shared" si="13"/>
        <v>7.6788527973314924E-3</v>
      </c>
      <c r="R29" s="128"/>
      <c r="S29" s="33">
        <f t="shared" si="14"/>
        <v>19972.229999999981</v>
      </c>
      <c r="T29" s="10">
        <f t="shared" si="15"/>
        <v>1.1502028729596825E-2</v>
      </c>
    </row>
    <row r="30" spans="1:20" s="14" customFormat="1" ht="14.25" customHeight="1">
      <c r="A30" s="29"/>
      <c r="B30" s="29"/>
      <c r="C30" s="222" t="s">
        <v>43</v>
      </c>
      <c r="D30" s="28" t="s">
        <v>19</v>
      </c>
      <c r="E30" s="120">
        <v>12958600.93</v>
      </c>
      <c r="F30" s="28"/>
      <c r="G30" s="120">
        <v>12137465.08</v>
      </c>
      <c r="H30" s="28"/>
      <c r="I30" s="120">
        <v>10782287.43</v>
      </c>
      <c r="J30" s="28"/>
      <c r="K30" s="120">
        <v>10376760.52</v>
      </c>
      <c r="L30" s="28"/>
      <c r="M30" s="120">
        <f t="shared" si="10"/>
        <v>2581840.41</v>
      </c>
      <c r="N30" s="134">
        <f t="shared" si="11"/>
        <v>0.24880986749417633</v>
      </c>
      <c r="O30" s="28"/>
      <c r="P30" s="120">
        <f t="shared" si="12"/>
        <v>2176313.5</v>
      </c>
      <c r="Q30" s="134">
        <f t="shared" si="13"/>
        <v>0.20184154003766897</v>
      </c>
      <c r="R30" s="28"/>
      <c r="S30" s="120">
        <f t="shared" si="14"/>
        <v>821135.84999999963</v>
      </c>
      <c r="T30" s="134">
        <f t="shared" si="15"/>
        <v>6.7652993816069484E-2</v>
      </c>
    </row>
    <row r="31" spans="1:20" s="14" customFormat="1" ht="14.25" customHeight="1">
      <c r="A31" s="29"/>
      <c r="B31" s="18"/>
      <c r="C31" s="224" t="s">
        <v>169</v>
      </c>
      <c r="D31" s="28"/>
      <c r="E31" s="225">
        <f>+E30+E14</f>
        <v>61111991.509999998</v>
      </c>
      <c r="F31" s="28"/>
      <c r="G31" s="225">
        <f>+G30+G14</f>
        <v>60426815.079999998</v>
      </c>
      <c r="H31" s="28"/>
      <c r="I31" s="225">
        <f>+I30+I14</f>
        <v>57952219.43</v>
      </c>
      <c r="J31" s="28"/>
      <c r="K31" s="225">
        <f>+K30+K14</f>
        <v>55589100.519999996</v>
      </c>
      <c r="L31" s="28"/>
      <c r="M31" s="225">
        <f>+M30+M14</f>
        <v>5522890.9899999984</v>
      </c>
      <c r="N31" s="226">
        <f t="shared" si="11"/>
        <v>9.9352048123408032E-2</v>
      </c>
      <c r="O31" s="28"/>
      <c r="P31" s="225">
        <f>+P30+P14</f>
        <v>3159772.0799999982</v>
      </c>
      <c r="Q31" s="226">
        <f t="shared" si="13"/>
        <v>5.4523745787107503E-2</v>
      </c>
      <c r="R31" s="28"/>
      <c r="S31" s="225">
        <f>+S30+S14</f>
        <v>685176.42999999784</v>
      </c>
      <c r="T31" s="226">
        <f t="shared" si="15"/>
        <v>1.1338946609926071E-2</v>
      </c>
    </row>
    <row r="32" spans="1:20" s="14" customFormat="1" ht="14.25" customHeight="1">
      <c r="A32" s="29"/>
      <c r="B32" s="34"/>
      <c r="C32" s="222" t="s">
        <v>170</v>
      </c>
      <c r="D32" s="28" t="s">
        <v>19</v>
      </c>
      <c r="E32" s="120">
        <v>67836876.299999997</v>
      </c>
      <c r="F32" s="28"/>
      <c r="G32" s="120">
        <v>67132263</v>
      </c>
      <c r="H32" s="28"/>
      <c r="I32" s="120">
        <v>64750539</v>
      </c>
      <c r="J32" s="28"/>
      <c r="K32" s="120">
        <v>62932209</v>
      </c>
      <c r="L32" s="28"/>
      <c r="M32" s="120">
        <f t="shared" si="10"/>
        <v>4904667.299999997</v>
      </c>
      <c r="N32" s="134">
        <f t="shared" si="11"/>
        <v>7.793572445550101E-2</v>
      </c>
      <c r="O32" s="28"/>
      <c r="P32" s="120">
        <f t="shared" si="12"/>
        <v>3086337.299999997</v>
      </c>
      <c r="Q32" s="134">
        <f t="shared" si="13"/>
        <v>4.7665044147354507E-2</v>
      </c>
      <c r="R32" s="28"/>
      <c r="S32" s="120">
        <f>$E32-G32</f>
        <v>704613.29999999702</v>
      </c>
      <c r="T32" s="134">
        <f t="shared" si="15"/>
        <v>1.0495896734480592E-2</v>
      </c>
    </row>
    <row r="33" spans="1:20" s="215" customFormat="1" ht="12.75" customHeight="1">
      <c r="A33" s="29"/>
      <c r="B33" s="223"/>
      <c r="C33" s="227"/>
      <c r="D33" s="228"/>
      <c r="E33" s="229"/>
      <c r="F33" s="228"/>
      <c r="G33" s="229"/>
      <c r="H33" s="228"/>
      <c r="I33" s="229"/>
      <c r="J33" s="228"/>
      <c r="K33" s="230"/>
      <c r="L33" s="228"/>
      <c r="O33" s="231"/>
      <c r="R33" s="231"/>
    </row>
    <row r="34" spans="1:20">
      <c r="C34" s="169" t="s">
        <v>128</v>
      </c>
      <c r="E34" s="48"/>
      <c r="O34" s="121"/>
      <c r="Q34" s="49"/>
      <c r="R34" s="121"/>
      <c r="T34" s="49" t="s">
        <v>220</v>
      </c>
    </row>
  </sheetData>
  <mergeCells count="7">
    <mergeCell ref="S7:T7"/>
    <mergeCell ref="E7:E8"/>
    <mergeCell ref="I7:I8"/>
    <mergeCell ref="K7:K8"/>
    <mergeCell ref="M7:N7"/>
    <mergeCell ref="P7:Q7"/>
    <mergeCell ref="G7:G8"/>
  </mergeCells>
  <phoneticPr fontId="6" type="noConversion"/>
  <pageMargins left="0.3" right="0.23622047244094491" top="0.18" bottom="0.15748031496062992" header="0" footer="0"/>
  <pageSetup paperSize="9" scale="83" orientation="landscape" r:id="rId1"/>
  <headerFooter alignWithMargins="0"/>
  <ignoredErrors>
    <ignoredError sqref="Q19 M31 P31 K31 E31 O29:Q29 H32 H31:J31 L31 Q31 N31:O31 N30:Q30 J32 L32:Q32 L30:M30 J30 H30 F29 J29 H29 L29:M29 N29 S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3"/>
  <sheetViews>
    <sheetView showGridLines="0" zoomScale="97" zoomScaleNormal="97" workbookViewId="0">
      <selection activeCell="D40" sqref="D40"/>
    </sheetView>
  </sheetViews>
  <sheetFormatPr baseColWidth="10" defaultColWidth="11.44140625" defaultRowHeight="13.8"/>
  <cols>
    <col min="1" max="1" width="7.5546875" style="15" customWidth="1"/>
    <col min="2" max="2" width="3.5546875" style="15" customWidth="1"/>
    <col min="3" max="3" width="45" style="15" customWidth="1"/>
    <col min="4" max="4" width="1.5546875" style="15" customWidth="1"/>
    <col min="5" max="5" width="14.5546875" style="18" customWidth="1"/>
    <col min="6" max="6" width="2" style="18" customWidth="1"/>
    <col min="7" max="7" width="14.5546875" style="18" customWidth="1"/>
    <col min="8" max="8" width="2" style="18" customWidth="1"/>
    <col min="9" max="9" width="14.5546875" style="18" customWidth="1"/>
    <col min="10" max="10" width="2" style="18" customWidth="1"/>
    <col min="11" max="11" width="14.5546875" style="18" customWidth="1"/>
    <col min="12" max="12" width="2" style="18" customWidth="1"/>
    <col min="13" max="13" width="11.5546875" style="18" customWidth="1"/>
    <col min="14" max="14" width="8.5546875" style="18" customWidth="1"/>
    <col min="15" max="15" width="1.5546875" style="18" customWidth="1"/>
    <col min="16" max="16" width="11.44140625" style="15" customWidth="1"/>
    <col min="17" max="17" width="8.5546875" style="15" customWidth="1"/>
    <col min="18" max="18" width="1.5546875" style="18" customWidth="1"/>
    <col min="19" max="19" width="11.44140625" style="15" customWidth="1"/>
    <col min="20" max="20" width="8.5546875" style="15" customWidth="1"/>
    <col min="21" max="16384" width="11.44140625" style="15"/>
  </cols>
  <sheetData>
    <row r="1" spans="1:21">
      <c r="A1" s="30"/>
      <c r="E1" s="17"/>
      <c r="G1" s="17"/>
      <c r="I1" s="17"/>
      <c r="J1" s="15"/>
      <c r="K1" s="17"/>
    </row>
    <row r="2" spans="1:21">
      <c r="A2" s="30"/>
    </row>
    <row r="3" spans="1:21" s="57" customFormat="1" ht="62.25" customHeight="1">
      <c r="A3" s="30"/>
      <c r="C3" s="207"/>
      <c r="D3" s="59"/>
      <c r="E3" s="60"/>
      <c r="F3" s="62"/>
      <c r="G3" s="62"/>
      <c r="H3" s="62"/>
      <c r="I3" s="62"/>
      <c r="J3" s="62"/>
      <c r="K3" s="62"/>
      <c r="L3" s="62"/>
      <c r="M3" s="62"/>
      <c r="N3" s="62"/>
      <c r="O3" s="208"/>
      <c r="R3" s="208"/>
    </row>
    <row r="4" spans="1:21" s="57" customFormat="1">
      <c r="A4" s="30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R4" s="62"/>
    </row>
    <row r="5" spans="1:21" s="57" customFormat="1" ht="25.8">
      <c r="A5" s="30"/>
      <c r="C5" s="58" t="s">
        <v>163</v>
      </c>
      <c r="D5" s="59"/>
      <c r="E5" s="60"/>
      <c r="F5" s="61"/>
      <c r="G5" s="62"/>
      <c r="H5" s="61" t="s">
        <v>17</v>
      </c>
      <c r="I5" s="62"/>
      <c r="J5" s="62"/>
      <c r="K5" s="62"/>
      <c r="L5" s="62"/>
      <c r="M5" s="62"/>
      <c r="N5" s="62"/>
      <c r="O5" s="62"/>
      <c r="R5" s="62"/>
    </row>
    <row r="6" spans="1:21" s="57" customFormat="1" ht="16.5" customHeight="1">
      <c r="A6" s="30"/>
      <c r="C6" s="63" t="s">
        <v>21</v>
      </c>
      <c r="D6" s="59"/>
      <c r="E6" s="60"/>
      <c r="F6" s="60"/>
      <c r="G6" s="60"/>
      <c r="H6" s="60" t="s">
        <v>17</v>
      </c>
      <c r="I6" s="60"/>
      <c r="J6" s="60"/>
      <c r="K6" s="60"/>
      <c r="L6" s="60"/>
      <c r="M6" s="279"/>
      <c r="N6" s="279"/>
      <c r="O6" s="279"/>
    </row>
    <row r="7" spans="1:21" s="14" customFormat="1" ht="15" customHeight="1">
      <c r="A7" s="30"/>
      <c r="B7" s="15"/>
      <c r="C7" s="27"/>
      <c r="D7" s="24"/>
      <c r="E7" s="277">
        <v>45930</v>
      </c>
      <c r="F7" s="24"/>
      <c r="G7" s="277">
        <v>45838</v>
      </c>
      <c r="H7" s="24"/>
      <c r="I7" s="277">
        <v>45657</v>
      </c>
      <c r="J7" s="24"/>
      <c r="K7" s="277">
        <v>45565</v>
      </c>
      <c r="L7" s="24"/>
      <c r="M7" s="276" t="s">
        <v>44</v>
      </c>
      <c r="N7" s="276"/>
      <c r="O7" s="24"/>
      <c r="P7" s="276" t="s">
        <v>46</v>
      </c>
      <c r="Q7" s="276"/>
      <c r="S7" s="276" t="s">
        <v>175</v>
      </c>
      <c r="T7" s="276"/>
    </row>
    <row r="8" spans="1:21" s="14" customFormat="1" ht="15" customHeight="1">
      <c r="A8" s="30"/>
      <c r="B8" s="15"/>
      <c r="C8" s="19"/>
      <c r="D8" s="24"/>
      <c r="E8" s="278"/>
      <c r="F8" s="24"/>
      <c r="G8" s="278"/>
      <c r="H8" s="24" t="s">
        <v>17</v>
      </c>
      <c r="I8" s="278"/>
      <c r="J8" s="24"/>
      <c r="K8" s="278"/>
      <c r="L8" s="24"/>
      <c r="M8" s="251" t="s">
        <v>48</v>
      </c>
      <c r="N8" s="252" t="s">
        <v>18</v>
      </c>
      <c r="O8" s="24"/>
      <c r="P8" s="251" t="s">
        <v>48</v>
      </c>
      <c r="Q8" s="253" t="s">
        <v>18</v>
      </c>
      <c r="S8" s="251" t="s">
        <v>48</v>
      </c>
      <c r="T8" s="253" t="s">
        <v>18</v>
      </c>
    </row>
    <row r="9" spans="1:21" ht="6" customHeight="1">
      <c r="A9" s="30"/>
      <c r="C9" s="19"/>
      <c r="D9" s="118"/>
      <c r="E9" s="146"/>
      <c r="F9" s="143"/>
      <c r="H9" s="143" t="s">
        <v>17</v>
      </c>
    </row>
    <row r="10" spans="1:21" s="30" customFormat="1" ht="14.25" customHeight="1">
      <c r="C10" s="123" t="s">
        <v>101</v>
      </c>
      <c r="D10" s="30" t="s">
        <v>17</v>
      </c>
      <c r="E10" s="32">
        <v>2826054.39</v>
      </c>
      <c r="G10" s="33">
        <v>2742667.6</v>
      </c>
      <c r="I10" s="33">
        <v>2872567.42</v>
      </c>
      <c r="K10" s="33">
        <v>2464937.5099999998</v>
      </c>
      <c r="M10" s="33">
        <f t="shared" ref="M10:M14" si="0">$E10-K10</f>
        <v>361116.88000000035</v>
      </c>
      <c r="N10" s="10">
        <f t="shared" ref="N10:N14" si="1">IF(AND(K10=0,E10=0),0,IF(AND(K10=0,E10&gt;0),1,E10/K10-1))</f>
        <v>0.14650143402621207</v>
      </c>
      <c r="O10" s="128"/>
      <c r="P10" s="33">
        <f t="shared" ref="P10:P14" si="2">$E10-I10</f>
        <v>-46513.029999999795</v>
      </c>
      <c r="Q10" s="10">
        <f t="shared" ref="Q10:Q14" si="3">IF(AND(I10=0,E10=0),0,IF(AND(I10=0,E10&gt;0),1,E10/I10-1))</f>
        <v>-1.6192145631171884E-2</v>
      </c>
      <c r="R10" s="128"/>
      <c r="S10" s="33">
        <f t="shared" ref="S10:S14" si="4">$E10-G10</f>
        <v>83386.790000000037</v>
      </c>
      <c r="T10" s="10">
        <f t="shared" ref="T10:T14" si="5">IF(AND(G10=0,E10=0),0,IF(AND(G10=0,E10&gt;0),1,E10/G10-1))</f>
        <v>3.0403534865107273E-2</v>
      </c>
    </row>
    <row r="11" spans="1:21" s="30" customFormat="1" ht="14.25" customHeight="1">
      <c r="C11" s="123" t="s">
        <v>102</v>
      </c>
      <c r="D11" s="30" t="s">
        <v>17</v>
      </c>
      <c r="E11" s="32">
        <v>1384718.42</v>
      </c>
      <c r="G11" s="33">
        <v>1353291.36</v>
      </c>
      <c r="I11" s="33">
        <v>1447901.16</v>
      </c>
      <c r="K11" s="33">
        <v>1432406.38</v>
      </c>
      <c r="M11" s="33">
        <f t="shared" si="0"/>
        <v>-47687.959999999963</v>
      </c>
      <c r="N11" s="10">
        <f t="shared" si="1"/>
        <v>-3.3292200220442991E-2</v>
      </c>
      <c r="O11" s="128"/>
      <c r="P11" s="33">
        <f t="shared" si="2"/>
        <v>-63182.739999999991</v>
      </c>
      <c r="Q11" s="10">
        <f t="shared" si="3"/>
        <v>-4.3637467629351168E-2</v>
      </c>
      <c r="R11" s="128"/>
      <c r="S11" s="33">
        <f t="shared" si="4"/>
        <v>31427.059999999823</v>
      </c>
      <c r="T11" s="10">
        <f t="shared" si="5"/>
        <v>2.3222685763692352E-2</v>
      </c>
    </row>
    <row r="12" spans="1:21" s="30" customFormat="1" ht="14.25" customHeight="1">
      <c r="C12" s="123" t="s">
        <v>103</v>
      </c>
      <c r="E12" s="32">
        <v>18866641.050000001</v>
      </c>
      <c r="G12" s="33">
        <v>18488646.899999999</v>
      </c>
      <c r="I12" s="33">
        <v>17285959.300000001</v>
      </c>
      <c r="K12" s="33">
        <v>16301816.039999999</v>
      </c>
      <c r="M12" s="33">
        <f t="shared" si="0"/>
        <v>2564825.0100000016</v>
      </c>
      <c r="N12" s="10">
        <f t="shared" si="1"/>
        <v>0.1573336985098257</v>
      </c>
      <c r="O12" s="128"/>
      <c r="P12" s="33">
        <f t="shared" si="2"/>
        <v>1580681.75</v>
      </c>
      <c r="Q12" s="10">
        <f t="shared" si="3"/>
        <v>9.1443102611030724E-2</v>
      </c>
      <c r="R12" s="128"/>
      <c r="S12" s="33">
        <f t="shared" si="4"/>
        <v>377994.15000000224</v>
      </c>
      <c r="T12" s="10">
        <f t="shared" si="5"/>
        <v>2.044466271893608E-2</v>
      </c>
    </row>
    <row r="13" spans="1:21" s="30" customFormat="1" ht="14.25" customHeight="1">
      <c r="C13" s="123" t="s">
        <v>104</v>
      </c>
      <c r="D13" s="30" t="s">
        <v>19</v>
      </c>
      <c r="E13" s="32">
        <v>17738694.670000002</v>
      </c>
      <c r="G13" s="33">
        <v>17682079.420000002</v>
      </c>
      <c r="I13" s="33">
        <v>16906020.140000001</v>
      </c>
      <c r="K13" s="33">
        <v>16844371.239999998</v>
      </c>
      <c r="M13" s="33">
        <f t="shared" si="0"/>
        <v>894323.43000000343</v>
      </c>
      <c r="N13" s="10">
        <f t="shared" si="1"/>
        <v>5.3093310356178369E-2</v>
      </c>
      <c r="O13" s="128"/>
      <c r="P13" s="33">
        <f t="shared" si="2"/>
        <v>832674.53000000119</v>
      </c>
      <c r="Q13" s="10">
        <f t="shared" si="3"/>
        <v>4.9253137231859645E-2</v>
      </c>
      <c r="R13" s="128"/>
      <c r="S13" s="33">
        <f t="shared" si="4"/>
        <v>56615.25</v>
      </c>
      <c r="T13" s="10">
        <f t="shared" si="5"/>
        <v>3.2018434401988038E-3</v>
      </c>
    </row>
    <row r="14" spans="1:21" s="30" customFormat="1" ht="14.25" customHeight="1">
      <c r="C14" s="191" t="s">
        <v>166</v>
      </c>
      <c r="D14" s="30" t="s">
        <v>17</v>
      </c>
      <c r="E14" s="150">
        <v>40816108.530000001</v>
      </c>
      <c r="G14" s="151">
        <v>40266685.280000001</v>
      </c>
      <c r="I14" s="151">
        <v>38512448.020000003</v>
      </c>
      <c r="K14" s="151">
        <v>37043531.170000002</v>
      </c>
      <c r="M14" s="151">
        <f t="shared" si="0"/>
        <v>3772577.3599999994</v>
      </c>
      <c r="N14" s="171">
        <f t="shared" si="1"/>
        <v>0.1018417316288478</v>
      </c>
      <c r="O14" s="49"/>
      <c r="P14" s="151">
        <f t="shared" si="2"/>
        <v>2303660.5099999979</v>
      </c>
      <c r="Q14" s="171">
        <f t="shared" si="3"/>
        <v>5.9815997902903373E-2</v>
      </c>
      <c r="R14" s="49"/>
      <c r="S14" s="151">
        <f t="shared" si="4"/>
        <v>549423.25</v>
      </c>
      <c r="T14" s="171">
        <f t="shared" si="5"/>
        <v>1.3644610828517534E-2</v>
      </c>
    </row>
    <row r="15" spans="1:21" s="30" customFormat="1" ht="14.25" hidden="1" customHeight="1">
      <c r="C15" s="189"/>
      <c r="E15" s="150"/>
      <c r="G15" s="151"/>
      <c r="I15" s="151"/>
      <c r="K15" s="151"/>
      <c r="M15" s="33"/>
      <c r="N15" s="10"/>
      <c r="O15" s="128"/>
      <c r="P15" s="33"/>
      <c r="Q15" s="10"/>
      <c r="R15" s="128"/>
      <c r="S15" s="33"/>
      <c r="T15" s="10"/>
      <c r="U15" s="36"/>
    </row>
    <row r="16" spans="1:21" s="30" customFormat="1" ht="14.25" hidden="1" customHeight="1">
      <c r="C16" s="190"/>
      <c r="E16" s="32"/>
      <c r="G16" s="33"/>
      <c r="I16" s="33"/>
      <c r="K16" s="33"/>
      <c r="M16" s="33"/>
      <c r="N16" s="10"/>
      <c r="O16" s="128"/>
      <c r="P16" s="33"/>
      <c r="Q16" s="10"/>
      <c r="R16" s="128"/>
      <c r="S16" s="33"/>
      <c r="T16" s="10"/>
      <c r="U16" s="36"/>
    </row>
    <row r="17" spans="1:21" s="30" customFormat="1" ht="14.25" hidden="1" customHeight="1">
      <c r="C17" s="209"/>
      <c r="E17" s="32"/>
      <c r="G17" s="33"/>
      <c r="I17" s="33"/>
      <c r="K17" s="33"/>
      <c r="M17" s="33"/>
      <c r="N17" s="10"/>
      <c r="O17" s="128"/>
      <c r="P17" s="33"/>
      <c r="Q17" s="10"/>
      <c r="R17" s="128"/>
      <c r="S17" s="33"/>
      <c r="T17" s="10"/>
      <c r="U17" s="36"/>
    </row>
    <row r="18" spans="1:21" s="30" customFormat="1" ht="14.25" customHeight="1">
      <c r="C18" s="209" t="s">
        <v>68</v>
      </c>
      <c r="D18" s="30" t="s">
        <v>19</v>
      </c>
      <c r="E18" s="32">
        <v>765068.71</v>
      </c>
      <c r="G18" s="33">
        <v>762440.04</v>
      </c>
      <c r="I18" s="33">
        <v>786383.74</v>
      </c>
      <c r="K18" s="33">
        <v>809254.78</v>
      </c>
      <c r="M18" s="33">
        <f t="shared" ref="M17:M18" si="6">$E18-K18</f>
        <v>-44186.070000000065</v>
      </c>
      <c r="N18" s="10">
        <f t="shared" ref="N17:N18" si="7">IF(AND(K18=0,E18=0),0,IF(AND(K18=0,E18&gt;0),1,E18/K18-1))</f>
        <v>-5.460093791475662E-2</v>
      </c>
      <c r="O18" s="128"/>
      <c r="P18" s="33">
        <f t="shared" ref="P17:P18" si="8">$E18-I18</f>
        <v>-21315.030000000028</v>
      </c>
      <c r="Q18" s="10">
        <f t="shared" ref="Q17:Q18" si="9">IF(AND(I18=0,E18=0),0,IF(AND(I18=0,E18&gt;0),1,E18/I18-1))</f>
        <v>-2.7105125545958009E-2</v>
      </c>
      <c r="R18" s="128"/>
      <c r="S18" s="33">
        <f t="shared" ref="S17:S18" si="10">$E18-G18</f>
        <v>2628.6699999999255</v>
      </c>
      <c r="T18" s="10">
        <f t="shared" ref="T17:T18" si="11">IF(AND(G18=0,E18=0),0,IF(AND(G18=0,E18&gt;0),1,E18/G18-1))</f>
        <v>3.4477071797014425E-3</v>
      </c>
    </row>
    <row r="19" spans="1:21" s="30" customFormat="1" ht="14.25" hidden="1" customHeight="1">
      <c r="C19" s="210"/>
      <c r="D19" s="149"/>
      <c r="E19" s="150"/>
      <c r="F19" s="149"/>
      <c r="G19" s="151"/>
      <c r="H19" s="149"/>
      <c r="I19" s="151"/>
      <c r="J19" s="149"/>
      <c r="K19" s="151"/>
      <c r="L19" s="149"/>
      <c r="M19" s="151"/>
      <c r="N19" s="171"/>
      <c r="O19" s="49"/>
      <c r="P19" s="151"/>
      <c r="Q19" s="171"/>
      <c r="R19" s="49"/>
      <c r="S19" s="151"/>
      <c r="T19" s="171"/>
    </row>
    <row r="20" spans="1:21" s="30" customFormat="1" ht="14.25" customHeight="1">
      <c r="A20" s="188"/>
      <c r="C20" s="191" t="s">
        <v>167</v>
      </c>
      <c r="D20" s="149"/>
      <c r="E20" s="150">
        <v>968740</v>
      </c>
      <c r="F20" s="149"/>
      <c r="G20" s="151">
        <v>970884</v>
      </c>
      <c r="H20" s="149"/>
      <c r="I20" s="151">
        <v>858281</v>
      </c>
      <c r="J20" s="149"/>
      <c r="K20" s="151">
        <v>861482</v>
      </c>
      <c r="L20" s="149"/>
      <c r="M20" s="151">
        <f t="shared" ref="M20:M24" si="12">$E20-K20</f>
        <v>107258</v>
      </c>
      <c r="N20" s="171">
        <f t="shared" ref="N20:N24" si="13">IF(AND(K20=0,E20=0),0,IF(AND(K20=0,E20&gt;0),1,E20/K20-1))</f>
        <v>0.12450405231914297</v>
      </c>
      <c r="O20" s="49"/>
      <c r="P20" s="151">
        <f t="shared" ref="P20:P24" si="14">$E20-I20</f>
        <v>110459</v>
      </c>
      <c r="Q20" s="171">
        <f t="shared" ref="Q20:Q24" si="15">IF(AND(I20=0,E20=0),0,IF(AND(I20=0,E20&gt;0),1,E20/I20-1))</f>
        <v>0.12869794391347367</v>
      </c>
      <c r="R20" s="49"/>
      <c r="S20" s="151">
        <f t="shared" ref="S20:S24" si="16">$E20-G20</f>
        <v>-2144</v>
      </c>
      <c r="T20" s="171">
        <f t="shared" ref="T20:T24" si="17">IF(AND(G20=0,E20=0),0,IF(AND(G20=0,E20&gt;0),1,E20/G20-1))</f>
        <v>-2.2082967687180322E-3</v>
      </c>
    </row>
    <row r="21" spans="1:21" s="30" customFormat="1" ht="14.25" customHeight="1">
      <c r="C21" s="158" t="s">
        <v>114</v>
      </c>
      <c r="D21" s="30" t="s">
        <v>17</v>
      </c>
      <c r="E21" s="159">
        <v>41784848.530000001</v>
      </c>
      <c r="G21" s="159">
        <v>41237569.280000001</v>
      </c>
      <c r="I21" s="159">
        <v>39370729.020000003</v>
      </c>
      <c r="K21" s="159">
        <v>37905013.170000002</v>
      </c>
      <c r="M21" s="159">
        <f t="shared" si="12"/>
        <v>3879835.3599999994</v>
      </c>
      <c r="N21" s="211">
        <f t="shared" si="13"/>
        <v>0.10235678701915618</v>
      </c>
      <c r="O21" s="49"/>
      <c r="P21" s="159">
        <f t="shared" si="14"/>
        <v>2414119.5099999979</v>
      </c>
      <c r="Q21" s="211">
        <f t="shared" si="15"/>
        <v>6.1317622764202495E-2</v>
      </c>
      <c r="R21" s="49"/>
      <c r="S21" s="159">
        <f t="shared" si="16"/>
        <v>547279.25</v>
      </c>
      <c r="T21" s="211">
        <f t="shared" si="17"/>
        <v>1.3271375096917559E-2</v>
      </c>
    </row>
    <row r="22" spans="1:21" s="30" customFormat="1" ht="14.25" customHeight="1">
      <c r="C22" s="158" t="s">
        <v>115</v>
      </c>
      <c r="E22" s="159">
        <v>41019779.82</v>
      </c>
      <c r="G22" s="159">
        <v>40475129.240000002</v>
      </c>
      <c r="I22" s="159">
        <v>38584345.280000001</v>
      </c>
      <c r="K22" s="159">
        <v>37095758.390000001</v>
      </c>
      <c r="M22" s="159">
        <f t="shared" si="12"/>
        <v>3924021.4299999997</v>
      </c>
      <c r="N22" s="211">
        <f t="shared" si="13"/>
        <v>0.10578086553037847</v>
      </c>
      <c r="O22" s="49"/>
      <c r="P22" s="159">
        <f t="shared" si="14"/>
        <v>2435434.5399999991</v>
      </c>
      <c r="Q22" s="211">
        <f t="shared" si="15"/>
        <v>6.3119758086510602E-2</v>
      </c>
      <c r="R22" s="49"/>
      <c r="S22" s="159">
        <f t="shared" si="16"/>
        <v>544650.57999999821</v>
      </c>
      <c r="T22" s="211">
        <f t="shared" si="17"/>
        <v>1.3456425963965568E-2</v>
      </c>
    </row>
    <row r="23" spans="1:21" s="30" customFormat="1" ht="15" customHeight="1">
      <c r="C23" s="209" t="s">
        <v>105</v>
      </c>
      <c r="D23" s="30" t="s">
        <v>17</v>
      </c>
      <c r="E23" s="32">
        <v>-654080.46</v>
      </c>
      <c r="G23" s="33">
        <v>-573034.17000000004</v>
      </c>
      <c r="I23" s="33">
        <v>-567105.30000000005</v>
      </c>
      <c r="K23" s="33">
        <v>-567081.57999999996</v>
      </c>
      <c r="M23" s="33">
        <f t="shared" si="12"/>
        <v>-86998.88</v>
      </c>
      <c r="N23" s="10">
        <f t="shared" si="13"/>
        <v>0.15341510475441655</v>
      </c>
      <c r="O23" s="128"/>
      <c r="P23" s="33">
        <f t="shared" si="14"/>
        <v>-86975.159999999916</v>
      </c>
      <c r="Q23" s="10">
        <f t="shared" si="15"/>
        <v>0.15336686149820844</v>
      </c>
      <c r="R23" s="128"/>
      <c r="S23" s="33">
        <f t="shared" si="16"/>
        <v>-81046.289999999921</v>
      </c>
      <c r="T23" s="10">
        <f t="shared" si="17"/>
        <v>0.141433607702661</v>
      </c>
    </row>
    <row r="24" spans="1:21" s="14" customFormat="1" ht="14.25" customHeight="1">
      <c r="A24" s="30"/>
      <c r="B24" s="30"/>
      <c r="C24" s="184" t="s">
        <v>154</v>
      </c>
      <c r="D24" s="28" t="s">
        <v>19</v>
      </c>
      <c r="E24" s="120">
        <v>41130768.07</v>
      </c>
      <c r="F24" s="28"/>
      <c r="G24" s="120">
        <v>40664535.200000003</v>
      </c>
      <c r="H24" s="28"/>
      <c r="I24" s="120">
        <v>38803623.719999999</v>
      </c>
      <c r="J24" s="28"/>
      <c r="K24" s="120">
        <v>37337931.600000001</v>
      </c>
      <c r="L24" s="28"/>
      <c r="M24" s="120">
        <f t="shared" si="12"/>
        <v>3792836.4699999988</v>
      </c>
      <c r="N24" s="134">
        <f t="shared" si="13"/>
        <v>0.10158132246404339</v>
      </c>
      <c r="O24" s="28"/>
      <c r="P24" s="120">
        <f t="shared" si="14"/>
        <v>2327144.3500000015</v>
      </c>
      <c r="Q24" s="134">
        <f t="shared" si="15"/>
        <v>5.9972346056962555E-2</v>
      </c>
      <c r="R24" s="28"/>
      <c r="S24" s="120">
        <f t="shared" si="16"/>
        <v>466232.86999999732</v>
      </c>
      <c r="T24" s="134">
        <f t="shared" si="17"/>
        <v>1.1465343639289749E-2</v>
      </c>
    </row>
    <row r="25" spans="1:21" s="30" customFormat="1" ht="3.6" customHeight="1"/>
    <row r="26" spans="1:21" s="30" customFormat="1" ht="14.25" customHeight="1">
      <c r="C26" s="158" t="s">
        <v>155</v>
      </c>
      <c r="E26" s="159"/>
      <c r="G26" s="159"/>
      <c r="I26" s="159"/>
      <c r="K26" s="159"/>
      <c r="M26" s="159"/>
      <c r="N26" s="211"/>
      <c r="O26" s="49"/>
      <c r="P26" s="159"/>
      <c r="Q26" s="211"/>
      <c r="R26" s="49"/>
      <c r="S26" s="159"/>
      <c r="T26" s="211"/>
    </row>
    <row r="27" spans="1:21" s="30" customFormat="1" ht="14.25" customHeight="1">
      <c r="C27" s="209" t="s">
        <v>150</v>
      </c>
      <c r="D27" s="30" t="s">
        <v>19</v>
      </c>
      <c r="E27" s="32">
        <v>1835034.46</v>
      </c>
      <c r="G27" s="33">
        <v>1834609.28</v>
      </c>
      <c r="I27" s="33">
        <v>1706403.61</v>
      </c>
      <c r="K27" s="33">
        <v>1594026.08</v>
      </c>
      <c r="M27" s="33">
        <f t="shared" ref="M27:M30" si="18">$E27-K27</f>
        <v>241008.37999999989</v>
      </c>
      <c r="N27" s="10">
        <f t="shared" ref="N27:N30" si="19">IF(AND(K27=0,E27=0),0,IF(AND(K27=0,E27&gt;0),1,E27/K27-1))</f>
        <v>0.15119475335058508</v>
      </c>
      <c r="O27" s="128"/>
      <c r="P27" s="33">
        <f t="shared" ref="P27:P30" si="20">$E27-I27</f>
        <v>128630.84999999986</v>
      </c>
      <c r="Q27" s="10">
        <f t="shared" ref="Q27:Q30" si="21">IF(AND(I27=0,E27=0),0,IF(AND(I27=0,E27&gt;0),1,E27/I27-1))</f>
        <v>7.5381257544339109E-2</v>
      </c>
      <c r="R27" s="128"/>
      <c r="S27" s="33">
        <f t="shared" ref="S27:S30" si="22">$E27-G27</f>
        <v>425.17999999993481</v>
      </c>
      <c r="T27" s="10">
        <f t="shared" ref="T27:T30" si="23">IF(AND(G27=0,E27=0),0,IF(AND(G27=0,E27&gt;0),1,E27/G27-1))</f>
        <v>2.3175506885042552E-4</v>
      </c>
    </row>
    <row r="28" spans="1:21" s="30" customFormat="1" ht="14.25" customHeight="1">
      <c r="C28" s="189" t="s">
        <v>156</v>
      </c>
      <c r="E28" s="32">
        <v>4512.8500000000004</v>
      </c>
      <c r="G28" s="33">
        <v>4760.78</v>
      </c>
      <c r="I28" s="33">
        <v>4667.8900000000003</v>
      </c>
      <c r="K28" s="33">
        <v>4741.6000000000004</v>
      </c>
      <c r="M28" s="33">
        <f t="shared" si="18"/>
        <v>-228.75</v>
      </c>
      <c r="N28" s="10">
        <f t="shared" si="19"/>
        <v>-4.824320904336088E-2</v>
      </c>
      <c r="O28" s="128"/>
      <c r="P28" s="33">
        <f t="shared" si="20"/>
        <v>-155.03999999999996</v>
      </c>
      <c r="Q28" s="10">
        <f t="shared" si="21"/>
        <v>-3.3214150290602373E-2</v>
      </c>
      <c r="R28" s="128"/>
      <c r="S28" s="33">
        <f t="shared" si="22"/>
        <v>-247.92999999999938</v>
      </c>
      <c r="T28" s="10">
        <f t="shared" si="23"/>
        <v>-5.2077600729292128E-2</v>
      </c>
    </row>
    <row r="29" spans="1:21" s="14" customFormat="1" ht="14.25" customHeight="1">
      <c r="A29" s="30"/>
      <c r="B29" s="30"/>
      <c r="C29" s="184" t="s">
        <v>151</v>
      </c>
      <c r="D29" s="28" t="s">
        <v>19</v>
      </c>
      <c r="E29" s="120">
        <v>43619882.990000002</v>
      </c>
      <c r="F29" s="28"/>
      <c r="G29" s="120">
        <v>43072178.560000002</v>
      </c>
      <c r="H29" s="28"/>
      <c r="I29" s="120">
        <v>41077132.630000003</v>
      </c>
      <c r="J29" s="28"/>
      <c r="K29" s="120">
        <v>39499039.25</v>
      </c>
      <c r="L29" s="28"/>
      <c r="M29" s="120">
        <f t="shared" si="18"/>
        <v>4120843.7400000021</v>
      </c>
      <c r="N29" s="134">
        <f t="shared" si="19"/>
        <v>0.10432769551477139</v>
      </c>
      <c r="O29" s="28"/>
      <c r="P29" s="120">
        <f t="shared" si="20"/>
        <v>2542750.3599999994</v>
      </c>
      <c r="Q29" s="134">
        <f t="shared" si="21"/>
        <v>6.1901846531102311E-2</v>
      </c>
      <c r="R29" s="28"/>
      <c r="S29" s="120">
        <f t="shared" si="22"/>
        <v>547704.4299999997</v>
      </c>
      <c r="T29" s="134">
        <f t="shared" si="23"/>
        <v>1.2715967668945227E-2</v>
      </c>
    </row>
    <row r="30" spans="1:21" s="14" customFormat="1" ht="14.25" customHeight="1">
      <c r="A30" s="30"/>
      <c r="B30" s="30"/>
      <c r="C30" s="184" t="s">
        <v>149</v>
      </c>
      <c r="D30" s="28" t="s">
        <v>19</v>
      </c>
      <c r="E30" s="120">
        <v>769581.56</v>
      </c>
      <c r="F30" s="28"/>
      <c r="G30" s="120">
        <v>767200.82</v>
      </c>
      <c r="H30" s="28"/>
      <c r="I30" s="120">
        <v>791051.63</v>
      </c>
      <c r="J30" s="28"/>
      <c r="K30" s="120">
        <v>813996.38</v>
      </c>
      <c r="L30" s="28"/>
      <c r="M30" s="120">
        <f t="shared" si="18"/>
        <v>-44414.819999999949</v>
      </c>
      <c r="N30" s="134">
        <f t="shared" si="19"/>
        <v>-5.4563903588858653E-2</v>
      </c>
      <c r="O30" s="28"/>
      <c r="P30" s="120">
        <f t="shared" si="20"/>
        <v>-21470.069999999949</v>
      </c>
      <c r="Q30" s="134">
        <f t="shared" si="21"/>
        <v>-2.7141174084932884E-2</v>
      </c>
      <c r="R30" s="28"/>
      <c r="S30" s="120">
        <f t="shared" si="22"/>
        <v>2380.7400000001071</v>
      </c>
      <c r="T30" s="134">
        <f t="shared" si="23"/>
        <v>3.1031510107093485E-3</v>
      </c>
    </row>
    <row r="31" spans="1:21">
      <c r="A31" s="212"/>
      <c r="E31" s="12"/>
      <c r="F31" s="122"/>
      <c r="G31" s="122"/>
      <c r="H31" s="122"/>
      <c r="I31" s="122"/>
      <c r="J31" s="121"/>
      <c r="K31" s="213"/>
      <c r="L31" s="121"/>
      <c r="M31" s="121"/>
      <c r="N31" s="121"/>
      <c r="O31" s="28"/>
      <c r="R31" s="28"/>
    </row>
    <row r="32" spans="1:21">
      <c r="A32" s="212"/>
      <c r="E32" s="122"/>
      <c r="F32" s="122"/>
      <c r="G32" s="122"/>
      <c r="H32" s="122"/>
      <c r="I32" s="122"/>
      <c r="J32" s="121"/>
      <c r="K32" s="213"/>
      <c r="L32" s="121"/>
      <c r="M32" s="121"/>
      <c r="N32" s="121"/>
      <c r="O32" s="28"/>
      <c r="R32" s="28"/>
    </row>
    <row r="33" spans="3:20">
      <c r="C33" s="169" t="s">
        <v>148</v>
      </c>
      <c r="E33" s="122"/>
      <c r="F33" s="122"/>
      <c r="G33" s="122"/>
      <c r="H33" s="122"/>
      <c r="I33" s="122"/>
      <c r="J33" s="121"/>
      <c r="K33" s="213"/>
      <c r="L33" s="121"/>
      <c r="M33" s="121"/>
      <c r="O33" s="121"/>
      <c r="Q33" s="49"/>
      <c r="R33" s="121"/>
      <c r="T33" s="49" t="s">
        <v>221</v>
      </c>
    </row>
  </sheetData>
  <mergeCells count="8">
    <mergeCell ref="M6:O6"/>
    <mergeCell ref="S7:T7"/>
    <mergeCell ref="P7:Q7"/>
    <mergeCell ref="E7:E8"/>
    <mergeCell ref="I7:I8"/>
    <mergeCell ref="K7:K8"/>
    <mergeCell ref="M7:N7"/>
    <mergeCell ref="G7:G8"/>
  </mergeCells>
  <pageMargins left="0.32" right="0.23622047244094491" top="0.15748031496062992" bottom="0.15748031496062992" header="0" footer="0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U95"/>
  <sheetViews>
    <sheetView showGridLines="0" zoomScale="95" zoomScaleNormal="95" workbookViewId="0">
      <selection activeCell="A55" sqref="A55:XFD56"/>
    </sheetView>
  </sheetViews>
  <sheetFormatPr baseColWidth="10" defaultColWidth="11.44140625" defaultRowHeight="13.8"/>
  <cols>
    <col min="1" max="1" width="10.5546875" style="141" bestFit="1" customWidth="1"/>
    <col min="2" max="2" width="3.44140625" style="142" customWidth="1"/>
    <col min="3" max="3" width="50.5546875" style="15" customWidth="1"/>
    <col min="4" max="4" width="1.5546875" style="15" customWidth="1"/>
    <col min="5" max="5" width="13.5546875" style="18" customWidth="1"/>
    <col min="6" max="6" width="1.5546875" style="15" customWidth="1"/>
    <col min="7" max="7" width="13.5546875" style="18" customWidth="1"/>
    <col min="8" max="8" width="1.5546875" style="15" customWidth="1"/>
    <col min="9" max="9" width="13.5546875" style="18" customWidth="1"/>
    <col min="10" max="10" width="1.5546875" style="15" customWidth="1"/>
    <col min="11" max="11" width="13.5546875" style="18" customWidth="1"/>
    <col min="12" max="12" width="1.5546875" style="15" customWidth="1"/>
    <col min="13" max="13" width="10.5546875" style="18" customWidth="1"/>
    <col min="14" max="14" width="9.44140625" style="18" customWidth="1"/>
    <col min="15" max="15" width="1.5546875" style="15" customWidth="1"/>
    <col min="16" max="16" width="10.5546875" style="18" customWidth="1"/>
    <col min="17" max="17" width="7.5546875" style="18" customWidth="1"/>
    <col min="18" max="18" width="1.5546875" style="15" customWidth="1"/>
    <col min="19" max="19" width="10.5546875" style="18" customWidth="1"/>
    <col min="20" max="20" width="7.5546875" style="18" customWidth="1"/>
    <col min="21" max="16384" width="11.44140625" style="15"/>
  </cols>
  <sheetData>
    <row r="1" spans="1:20">
      <c r="E1" s="17"/>
      <c r="G1" s="17"/>
      <c r="I1" s="17"/>
      <c r="K1" s="17"/>
    </row>
    <row r="2" spans="1:20">
      <c r="B2" s="176"/>
    </row>
    <row r="3" spans="1:20" s="53" customFormat="1" ht="66" customHeight="1">
      <c r="A3" s="177"/>
      <c r="B3" s="144"/>
      <c r="C3" s="54"/>
      <c r="E3" s="112"/>
      <c r="G3" s="112"/>
      <c r="I3" s="112"/>
      <c r="K3" s="112"/>
      <c r="M3" s="112"/>
      <c r="N3" s="55"/>
      <c r="P3" s="112"/>
      <c r="Q3" s="55"/>
      <c r="S3" s="112"/>
      <c r="T3" s="55"/>
    </row>
    <row r="4" spans="1:20" s="57" customFormat="1">
      <c r="A4" s="177"/>
      <c r="B4" s="144"/>
      <c r="E4" s="62"/>
      <c r="G4" s="62"/>
      <c r="I4" s="62"/>
      <c r="K4" s="62"/>
      <c r="M4" s="62"/>
      <c r="N4" s="62"/>
      <c r="P4" s="62"/>
      <c r="Q4" s="62"/>
      <c r="S4" s="62"/>
      <c r="T4" s="62"/>
    </row>
    <row r="5" spans="1:20" s="57" customFormat="1" ht="25.8">
      <c r="A5" s="177"/>
      <c r="B5" s="144"/>
      <c r="C5" s="58" t="s">
        <v>23</v>
      </c>
      <c r="D5" s="59"/>
      <c r="E5" s="60"/>
      <c r="F5" s="61"/>
      <c r="G5" s="60"/>
      <c r="H5" s="61"/>
      <c r="I5" s="62"/>
      <c r="J5" s="62"/>
      <c r="K5" s="62"/>
      <c r="L5" s="62"/>
      <c r="M5" s="257"/>
      <c r="N5" s="62"/>
      <c r="O5" s="62"/>
      <c r="R5" s="62"/>
    </row>
    <row r="6" spans="1:20" s="57" customFormat="1" ht="16.5" customHeight="1">
      <c r="A6" s="177"/>
      <c r="B6" s="144"/>
      <c r="C6" s="63" t="s">
        <v>21</v>
      </c>
      <c r="D6" s="59"/>
      <c r="E6" s="60"/>
      <c r="F6" s="60"/>
      <c r="G6" s="60"/>
      <c r="H6" s="60"/>
      <c r="I6" s="60"/>
      <c r="J6" s="60"/>
      <c r="K6" s="60"/>
      <c r="L6" s="60"/>
      <c r="M6" s="279"/>
      <c r="N6" s="279"/>
      <c r="O6" s="279"/>
    </row>
    <row r="7" spans="1:20" s="14" customFormat="1" ht="15" customHeight="1">
      <c r="A7" s="170"/>
      <c r="B7" s="142"/>
      <c r="C7" s="27"/>
      <c r="D7" s="24"/>
      <c r="E7" s="277">
        <v>45930</v>
      </c>
      <c r="F7" s="24"/>
      <c r="G7" s="277">
        <v>45838</v>
      </c>
      <c r="H7" s="24"/>
      <c r="I7" s="277">
        <v>45657</v>
      </c>
      <c r="J7" s="24"/>
      <c r="K7" s="277">
        <v>45565</v>
      </c>
      <c r="L7" s="24"/>
      <c r="M7" s="276" t="s">
        <v>44</v>
      </c>
      <c r="N7" s="276"/>
      <c r="O7" s="24"/>
      <c r="P7" s="276" t="s">
        <v>46</v>
      </c>
      <c r="Q7" s="276"/>
      <c r="S7" s="276" t="s">
        <v>175</v>
      </c>
      <c r="T7" s="276"/>
    </row>
    <row r="8" spans="1:20" s="14" customFormat="1" ht="15" customHeight="1">
      <c r="A8" s="269"/>
      <c r="B8" s="142"/>
      <c r="C8" s="19"/>
      <c r="D8" s="24"/>
      <c r="E8" s="278"/>
      <c r="F8" s="24" t="s">
        <v>17</v>
      </c>
      <c r="G8" s="278"/>
      <c r="H8" s="24" t="s">
        <v>17</v>
      </c>
      <c r="I8" s="278"/>
      <c r="J8" s="24"/>
      <c r="K8" s="278"/>
      <c r="L8" s="24"/>
      <c r="M8" s="251" t="s">
        <v>48</v>
      </c>
      <c r="N8" s="252" t="s">
        <v>18</v>
      </c>
      <c r="O8" s="24"/>
      <c r="P8" s="251" t="s">
        <v>48</v>
      </c>
      <c r="Q8" s="253" t="s">
        <v>18</v>
      </c>
      <c r="S8" s="251" t="s">
        <v>48</v>
      </c>
      <c r="T8" s="253" t="s">
        <v>18</v>
      </c>
    </row>
    <row r="9" spans="1:20" s="57" customFormat="1" ht="18">
      <c r="A9" s="6"/>
      <c r="B9" s="178"/>
      <c r="C9" s="179" t="s">
        <v>186</v>
      </c>
      <c r="D9" s="59" t="s">
        <v>16</v>
      </c>
      <c r="E9" s="60"/>
      <c r="F9" s="59"/>
      <c r="G9" s="60"/>
      <c r="H9" s="59"/>
      <c r="I9" s="60"/>
      <c r="J9" s="59"/>
      <c r="K9" s="62"/>
      <c r="L9" s="59"/>
      <c r="M9" s="62"/>
      <c r="N9" s="62"/>
      <c r="O9" s="59"/>
      <c r="P9" s="62"/>
      <c r="Q9" s="62"/>
      <c r="R9" s="59"/>
      <c r="S9" s="62"/>
      <c r="T9" s="62"/>
    </row>
    <row r="10" spans="1:20" ht="6" customHeight="1">
      <c r="C10" s="142"/>
      <c r="D10" s="59"/>
      <c r="E10" s="122"/>
      <c r="F10" s="59"/>
      <c r="G10" s="122"/>
      <c r="H10" s="59"/>
      <c r="I10" s="122"/>
      <c r="J10" s="59"/>
      <c r="K10" s="122"/>
      <c r="L10" s="59"/>
      <c r="M10" s="122"/>
      <c r="N10" s="121"/>
      <c r="O10" s="59"/>
      <c r="P10" s="122"/>
      <c r="Q10" s="121"/>
      <c r="R10" s="59"/>
      <c r="S10" s="122"/>
      <c r="T10" s="121"/>
    </row>
    <row r="11" spans="1:20" s="181" customFormat="1" ht="15.6" customHeight="1">
      <c r="A11" s="142"/>
      <c r="B11" s="180"/>
      <c r="C11" s="31" t="s">
        <v>149</v>
      </c>
      <c r="D11" s="149"/>
      <c r="E11" s="32">
        <v>769581.56</v>
      </c>
      <c r="F11" s="30"/>
      <c r="G11" s="33">
        <v>767200.82</v>
      </c>
      <c r="H11" s="30"/>
      <c r="I11" s="33">
        <v>791051.63</v>
      </c>
      <c r="J11" s="30"/>
      <c r="K11" s="33">
        <v>813996.38</v>
      </c>
      <c r="L11" s="30"/>
      <c r="M11" s="33">
        <f>$E11-K11</f>
        <v>-44414.819999999949</v>
      </c>
      <c r="N11" s="10">
        <f>IF(K11=0,1,E11/K11-1)</f>
        <v>-5.4563903588858653E-2</v>
      </c>
      <c r="O11" s="128"/>
      <c r="P11" s="33">
        <f>$E11-I11</f>
        <v>-21470.069999999949</v>
      </c>
      <c r="Q11" s="10">
        <f>IF(I11=0,1,E11/I11-1)</f>
        <v>-2.7141174084932884E-2</v>
      </c>
      <c r="R11" s="128"/>
      <c r="S11" s="33">
        <f>$E11-G11</f>
        <v>2380.7400000001071</v>
      </c>
      <c r="T11" s="10">
        <f>IF(G11=0,1,E11/G11-1)</f>
        <v>3.1031510107093485E-3</v>
      </c>
    </row>
    <row r="12" spans="1:20" s="181" customFormat="1" ht="15.6" customHeight="1">
      <c r="A12" s="142"/>
      <c r="B12" s="180"/>
      <c r="C12" s="31" t="s">
        <v>151</v>
      </c>
      <c r="D12" s="149"/>
      <c r="E12" s="32">
        <v>43619882.990000002</v>
      </c>
      <c r="F12" s="30"/>
      <c r="G12" s="33">
        <v>43072178.560000002</v>
      </c>
      <c r="H12" s="30"/>
      <c r="I12" s="33">
        <v>41077132.630000003</v>
      </c>
      <c r="J12" s="30"/>
      <c r="K12" s="33">
        <v>39499039.25</v>
      </c>
      <c r="L12" s="30"/>
      <c r="M12" s="33">
        <f>$E12-K12</f>
        <v>4120843.7400000021</v>
      </c>
      <c r="N12" s="10">
        <f>IF(K12=0,1,E12/K12-1)</f>
        <v>0.10432769551477139</v>
      </c>
      <c r="O12" s="128"/>
      <c r="P12" s="33">
        <f>$E12-I12</f>
        <v>2542750.3599999994</v>
      </c>
      <c r="Q12" s="10">
        <f>IF(I12=0,1,E12/I12-1)</f>
        <v>6.1901846531102311E-2</v>
      </c>
      <c r="R12" s="128"/>
      <c r="S12" s="33">
        <f>$E12-G12</f>
        <v>547704.4299999997</v>
      </c>
      <c r="T12" s="10">
        <f>IF(G12=0,1,E12/G12-1)</f>
        <v>1.2715967668945227E-2</v>
      </c>
    </row>
    <row r="13" spans="1:20" s="30" customFormat="1" ht="4.3499999999999996" customHeight="1">
      <c r="A13" s="142"/>
      <c r="B13" s="182"/>
      <c r="C13" s="31"/>
      <c r="E13" s="33"/>
      <c r="G13" s="33"/>
      <c r="I13" s="33"/>
      <c r="K13" s="33"/>
      <c r="M13" s="33"/>
      <c r="N13" s="10"/>
      <c r="O13" s="128"/>
      <c r="P13" s="33"/>
      <c r="Q13" s="10"/>
      <c r="R13" s="128"/>
      <c r="S13" s="33"/>
      <c r="T13" s="10"/>
    </row>
    <row r="14" spans="1:20" ht="15.6" customHeight="1">
      <c r="A14" s="142"/>
      <c r="C14" s="13" t="s">
        <v>153</v>
      </c>
      <c r="D14" s="59"/>
      <c r="E14" s="46">
        <v>1.7600000000000001E-2</v>
      </c>
      <c r="F14" s="59"/>
      <c r="G14" s="46">
        <v>1.78E-2</v>
      </c>
      <c r="H14" s="59"/>
      <c r="I14" s="46">
        <v>1.9300000000000001E-2</v>
      </c>
      <c r="J14" s="59"/>
      <c r="K14" s="46">
        <v>2.06E-2</v>
      </c>
      <c r="L14" s="59"/>
      <c r="M14" s="154">
        <f>($E14-K14)*100</f>
        <v>-0.29999999999999993</v>
      </c>
      <c r="N14" s="154"/>
      <c r="O14" s="59"/>
      <c r="P14" s="154">
        <f>($E14-I14)*100</f>
        <v>-0.17</v>
      </c>
      <c r="Q14" s="154"/>
      <c r="R14" s="59"/>
      <c r="S14" s="154">
        <f>($E14-G14)*100</f>
        <v>-1.9999999999999879E-2</v>
      </c>
      <c r="T14" s="154"/>
    </row>
    <row r="15" spans="1:20" s="29" customFormat="1" ht="15.6" customHeight="1">
      <c r="A15" s="267"/>
      <c r="B15" s="182"/>
      <c r="C15" s="31" t="s">
        <v>135</v>
      </c>
      <c r="D15" s="30"/>
      <c r="E15" s="32">
        <v>654080.46</v>
      </c>
      <c r="F15" s="30"/>
      <c r="G15" s="33">
        <v>573034</v>
      </c>
      <c r="H15" s="30"/>
      <c r="I15" s="33">
        <v>567105</v>
      </c>
      <c r="J15" s="30"/>
      <c r="K15" s="33">
        <v>567082</v>
      </c>
      <c r="L15" s="30"/>
      <c r="M15" s="33">
        <f t="shared" ref="M15" si="0">$E15-K15</f>
        <v>86998.459999999963</v>
      </c>
      <c r="N15" s="10">
        <f t="shared" ref="N15" si="1">IF(AND(K15=0,E15=0),0,IF(AND(K15=0,E15&gt;0),1,E15/K15-1))</f>
        <v>0.15341425049640089</v>
      </c>
      <c r="O15" s="128"/>
      <c r="P15" s="33">
        <f t="shared" ref="P15" si="2">$E15-I15</f>
        <v>86975.459999999963</v>
      </c>
      <c r="Q15" s="10">
        <f t="shared" ref="Q15" si="3">IF(AND(I15=0,E15=0),0,IF(AND(I15=0,E15&gt;0),1,E15/I15-1))</f>
        <v>0.1533674716322373</v>
      </c>
      <c r="R15" s="128"/>
      <c r="S15" s="33">
        <f t="shared" ref="S15" si="4">$E15-G15</f>
        <v>81046.459999999963</v>
      </c>
      <c r="T15" s="10">
        <f t="shared" ref="T15" si="5">IF(AND(G15=0,E15=0),0,IF(AND(G15=0,E15&gt;0),1,E15/G15-1))</f>
        <v>0.14143394632779205</v>
      </c>
    </row>
    <row r="16" spans="1:20" ht="15.6" customHeight="1">
      <c r="A16" s="142"/>
      <c r="C16" s="13" t="s">
        <v>152</v>
      </c>
      <c r="D16" s="59"/>
      <c r="E16" s="46">
        <v>0.85489999999999999</v>
      </c>
      <c r="F16" s="59"/>
      <c r="G16" s="46">
        <v>0.75160000000000005</v>
      </c>
      <c r="H16" s="59"/>
      <c r="I16" s="46">
        <v>0.72119999999999995</v>
      </c>
      <c r="J16" s="59"/>
      <c r="K16" s="46">
        <v>0.70069999999999999</v>
      </c>
      <c r="L16" s="59"/>
      <c r="M16" s="154">
        <f>($E16-K16)*100</f>
        <v>15.42</v>
      </c>
      <c r="N16" s="154"/>
      <c r="O16" s="59"/>
      <c r="P16" s="154">
        <f>($E16-I16)*100</f>
        <v>13.370000000000005</v>
      </c>
      <c r="Q16" s="154"/>
      <c r="R16" s="59"/>
      <c r="S16" s="154">
        <f>($E16-G16)*100</f>
        <v>10.329999999999995</v>
      </c>
      <c r="T16" s="154"/>
    </row>
    <row r="17" spans="1:21" s="30" customFormat="1" ht="4.3499999999999996" customHeight="1">
      <c r="A17" s="142"/>
      <c r="B17" s="182"/>
      <c r="C17" s="31"/>
      <c r="E17" s="33"/>
      <c r="G17" s="33"/>
      <c r="I17" s="33"/>
      <c r="K17" s="33"/>
      <c r="M17" s="33"/>
      <c r="N17" s="10"/>
      <c r="O17" s="128"/>
      <c r="P17" s="33"/>
      <c r="Q17" s="10"/>
      <c r="R17" s="128"/>
      <c r="S17" s="33"/>
      <c r="T17" s="10"/>
    </row>
    <row r="18" spans="1:21" ht="15.6" customHeight="1">
      <c r="A18" s="142"/>
      <c r="C18" s="13" t="s">
        <v>200</v>
      </c>
      <c r="D18" s="59"/>
      <c r="E18" s="46">
        <v>2.5000000000000001E-3</v>
      </c>
      <c r="F18" s="59"/>
      <c r="G18" s="46">
        <v>4.4000000000000003E-3</v>
      </c>
      <c r="H18" s="59"/>
      <c r="I18" s="46">
        <v>5.4000000000000003E-3</v>
      </c>
      <c r="J18" s="59"/>
      <c r="K18" s="46">
        <v>6.1999999999999998E-3</v>
      </c>
      <c r="L18" s="59"/>
      <c r="M18" s="154">
        <f>($E18-K18)*100</f>
        <v>-0.37</v>
      </c>
      <c r="N18" s="154"/>
      <c r="O18" s="59"/>
      <c r="P18" s="154">
        <f>($E18-I18)*100</f>
        <v>-0.29000000000000004</v>
      </c>
      <c r="Q18" s="154"/>
      <c r="R18" s="59"/>
      <c r="S18" s="154">
        <f>($E18-G18)*100</f>
        <v>-0.19000000000000003</v>
      </c>
      <c r="T18" s="154"/>
    </row>
    <row r="19" spans="1:21" s="30" customFormat="1" ht="30.6" customHeight="1">
      <c r="A19" s="142"/>
      <c r="B19" s="182"/>
      <c r="C19" s="179" t="s">
        <v>211</v>
      </c>
      <c r="E19" s="136"/>
      <c r="G19" s="33"/>
      <c r="I19" s="33"/>
      <c r="K19" s="33"/>
      <c r="M19" s="33"/>
      <c r="N19" s="10"/>
      <c r="O19" s="128"/>
      <c r="P19" s="33"/>
      <c r="Q19" s="10"/>
      <c r="R19" s="128"/>
      <c r="S19" s="33"/>
      <c r="T19" s="10"/>
    </row>
    <row r="20" spans="1:21" ht="6" customHeight="1">
      <c r="C20" s="142"/>
      <c r="D20" s="59"/>
      <c r="E20" s="122"/>
      <c r="F20" s="59"/>
      <c r="G20" s="122"/>
      <c r="H20" s="59"/>
      <c r="I20" s="122"/>
      <c r="J20" s="59"/>
      <c r="K20" s="122"/>
      <c r="L20" s="59"/>
      <c r="M20" s="122"/>
      <c r="N20" s="121"/>
      <c r="O20" s="59"/>
      <c r="P20" s="122"/>
      <c r="Q20" s="121"/>
      <c r="R20" s="59"/>
      <c r="S20" s="122"/>
      <c r="T20" s="121"/>
    </row>
    <row r="21" spans="1:21" ht="15.6" customHeight="1">
      <c r="A21" s="2"/>
      <c r="C21" s="31" t="s">
        <v>214</v>
      </c>
      <c r="E21" s="32">
        <v>458247.77373749984</v>
      </c>
      <c r="F21" s="30"/>
      <c r="G21" s="33">
        <v>469280.8945559999</v>
      </c>
      <c r="H21" s="30"/>
      <c r="I21" s="33">
        <v>527817.02445329912</v>
      </c>
      <c r="J21" s="30"/>
      <c r="K21" s="33">
        <v>584834.89940939983</v>
      </c>
      <c r="L21" s="30"/>
      <c r="M21" s="33">
        <f t="shared" ref="M21:M22" si="6">$E21-K21</f>
        <v>-126587.12567189999</v>
      </c>
      <c r="N21" s="10">
        <f t="shared" ref="N21:N22" si="7">IF(AND(K21=0,E21=0),0,IF(AND(K21=0,E21&gt;0),1,E21/K21-1))</f>
        <v>-0.21644933604293282</v>
      </c>
      <c r="O21" s="128"/>
      <c r="P21" s="33">
        <f t="shared" ref="P21:P22" si="8">$E21-I21</f>
        <v>-69569.25071579928</v>
      </c>
      <c r="Q21" s="10">
        <f t="shared" ref="Q21:Q22" si="9">IF(AND(I21=0,E21=0),0,IF(AND(I21=0,E21&gt;0),1,E21/I21-1))</f>
        <v>-0.1318056210632037</v>
      </c>
      <c r="R21" s="128"/>
      <c r="S21" s="33">
        <f t="shared" ref="S21:S22" si="10">$E21-G21</f>
        <v>-11033.120818500058</v>
      </c>
      <c r="T21" s="10">
        <f t="shared" ref="T21:T22" si="11">IF(AND(G21=0,E21=0),0,IF(AND(G21=0,E21&gt;0),1,E21/G21-1))</f>
        <v>-2.351069678414841E-2</v>
      </c>
      <c r="U21" s="29"/>
    </row>
    <row r="22" spans="1:21" ht="15.6" customHeight="1">
      <c r="A22" s="2"/>
      <c r="C22" s="31" t="s">
        <v>188</v>
      </c>
      <c r="E22" s="32">
        <v>314837.29742259986</v>
      </c>
      <c r="F22" s="30"/>
      <c r="G22" s="33">
        <v>271238.30837859976</v>
      </c>
      <c r="H22" s="30"/>
      <c r="I22" s="33">
        <v>297230.11754840048</v>
      </c>
      <c r="J22" s="30"/>
      <c r="K22" s="33">
        <v>322361.8737192002</v>
      </c>
      <c r="L22" s="30"/>
      <c r="M22" s="33">
        <f t="shared" si="6"/>
        <v>-7524.5762966003385</v>
      </c>
      <c r="N22" s="10">
        <f t="shared" si="7"/>
        <v>-2.3342016876210292E-2</v>
      </c>
      <c r="O22" s="128"/>
      <c r="P22" s="33">
        <f t="shared" si="8"/>
        <v>17607.179874199384</v>
      </c>
      <c r="Q22" s="10">
        <f t="shared" si="9"/>
        <v>5.9237536288132997E-2</v>
      </c>
      <c r="R22" s="128"/>
      <c r="S22" s="33">
        <f t="shared" si="10"/>
        <v>43598.989044000104</v>
      </c>
      <c r="T22" s="10">
        <f t="shared" si="11"/>
        <v>0.16074052852130238</v>
      </c>
      <c r="U22" s="29"/>
    </row>
    <row r="23" spans="1:21" ht="15.6" customHeight="1">
      <c r="A23" s="2"/>
      <c r="C23" s="31" t="s">
        <v>197</v>
      </c>
      <c r="E23" s="32">
        <v>143410.47631489992</v>
      </c>
      <c r="F23" s="30"/>
      <c r="G23" s="33">
        <v>198042.58617740017</v>
      </c>
      <c r="H23" s="30"/>
      <c r="I23" s="33">
        <v>230586.90690489864</v>
      </c>
      <c r="J23" s="30"/>
      <c r="K23" s="33">
        <v>262473.02569019963</v>
      </c>
      <c r="L23" s="30"/>
      <c r="M23" s="33">
        <f t="shared" ref="M23" si="12">$E23-K23</f>
        <v>-119062.54937529971</v>
      </c>
      <c r="N23" s="10">
        <f t="shared" ref="N23" si="13">IF(AND(K23=0,E23=0),0,IF(AND(K23=0,E23&gt;0),1,E23/K23-1))</f>
        <v>-0.45361823014846037</v>
      </c>
      <c r="O23" s="128"/>
      <c r="P23" s="33">
        <f t="shared" ref="P23" si="14">$E23-I23</f>
        <v>-87176.430589998723</v>
      </c>
      <c r="Q23" s="10">
        <f t="shared" ref="Q23" si="15">IF(AND(I23=0,E23=0),0,IF(AND(I23=0,E23&gt;0),1,E23/I23-1))</f>
        <v>-0.37806322900177958</v>
      </c>
      <c r="R23" s="128"/>
      <c r="S23" s="33">
        <f t="shared" ref="S23" si="16">$E23-G23</f>
        <v>-54632.109862500249</v>
      </c>
      <c r="T23" s="10">
        <f t="shared" ref="T23" si="17">IF(AND(G23=0,E23=0),0,IF(AND(G23=0,E23&gt;0),1,E23/G23-1))</f>
        <v>-0.27586041425232932</v>
      </c>
      <c r="U23" s="29"/>
    </row>
    <row r="24" spans="1:21" s="30" customFormat="1" ht="4.3499999999999996" customHeight="1">
      <c r="A24" s="142"/>
      <c r="B24" s="182"/>
      <c r="C24" s="31"/>
      <c r="E24" s="33"/>
      <c r="G24" s="33"/>
      <c r="I24" s="33"/>
      <c r="K24" s="33"/>
      <c r="M24" s="33"/>
      <c r="N24" s="10"/>
      <c r="O24" s="128"/>
      <c r="P24" s="33"/>
      <c r="Q24" s="10"/>
      <c r="R24" s="128"/>
      <c r="S24" s="33"/>
      <c r="T24" s="10"/>
    </row>
    <row r="25" spans="1:21" ht="15.6" customHeight="1">
      <c r="A25" s="142"/>
      <c r="C25" s="13" t="s">
        <v>195</v>
      </c>
      <c r="D25" s="59"/>
      <c r="E25" s="46">
        <v>0.68704599447317671</v>
      </c>
      <c r="F25" s="59"/>
      <c r="G25" s="46">
        <v>0.57798711075852793</v>
      </c>
      <c r="H25" s="59"/>
      <c r="I25" s="46">
        <v>0.56313097868767059</v>
      </c>
      <c r="J25" s="59"/>
      <c r="K25" s="46">
        <v>0.55120149985019684</v>
      </c>
      <c r="L25" s="59"/>
      <c r="M25" s="154">
        <f>($E25-K25)*100</f>
        <v>13.584449462297988</v>
      </c>
      <c r="N25" s="154"/>
      <c r="O25" s="59"/>
      <c r="P25" s="154">
        <f>($E25-I25)*100</f>
        <v>12.391501578550612</v>
      </c>
      <c r="Q25" s="154"/>
      <c r="R25" s="59"/>
      <c r="S25" s="154">
        <f>($E25-G25)*100</f>
        <v>10.905888371464878</v>
      </c>
      <c r="T25" s="154"/>
    </row>
    <row r="26" spans="1:21" s="30" customFormat="1" ht="4.3499999999999996" customHeight="1">
      <c r="A26" s="142"/>
      <c r="B26" s="182"/>
      <c r="C26" s="31"/>
      <c r="E26" s="33"/>
      <c r="G26" s="33"/>
      <c r="I26" s="33"/>
      <c r="K26" s="33"/>
      <c r="M26" s="33"/>
      <c r="N26" s="10"/>
      <c r="O26" s="128"/>
      <c r="P26" s="33"/>
      <c r="Q26" s="10"/>
      <c r="R26" s="128"/>
      <c r="S26" s="33"/>
      <c r="T26" s="10"/>
    </row>
    <row r="27" spans="1:21" s="30" customFormat="1" ht="30.6" customHeight="1">
      <c r="A27" s="142"/>
      <c r="B27" s="182"/>
      <c r="C27" s="273"/>
      <c r="E27" s="33"/>
      <c r="G27" s="33"/>
      <c r="I27" s="33"/>
      <c r="K27" s="33"/>
      <c r="M27" s="33"/>
      <c r="N27" s="10"/>
      <c r="O27" s="128"/>
      <c r="P27" s="33"/>
      <c r="Q27" s="10"/>
      <c r="R27" s="128"/>
      <c r="S27" s="33"/>
      <c r="T27" s="10"/>
    </row>
    <row r="28" spans="1:21" ht="15.6" customHeight="1">
      <c r="A28" s="142"/>
      <c r="C28" s="13" t="s">
        <v>184</v>
      </c>
      <c r="D28" s="59"/>
      <c r="E28" s="46">
        <v>2.9000000000000001E-2</v>
      </c>
      <c r="F28" s="59"/>
      <c r="G28" s="46">
        <v>2.9499999999999998E-2</v>
      </c>
      <c r="H28" s="59"/>
      <c r="I28" s="46">
        <v>3.2899999999999999E-2</v>
      </c>
      <c r="J28" s="59"/>
      <c r="K28" s="46">
        <v>3.6200000000000003E-2</v>
      </c>
      <c r="L28" s="59"/>
      <c r="M28" s="154">
        <f>($E28-K28)*100</f>
        <v>-0.7200000000000002</v>
      </c>
      <c r="N28" s="154"/>
      <c r="O28" s="59"/>
      <c r="P28" s="154">
        <f>($E28-I28)*100</f>
        <v>-0.38999999999999974</v>
      </c>
      <c r="Q28" s="154"/>
      <c r="R28" s="59"/>
      <c r="S28" s="154">
        <f>($E28-G28)*100</f>
        <v>-4.9999999999999697E-2</v>
      </c>
      <c r="T28" s="154"/>
    </row>
    <row r="29" spans="1:21" s="30" customFormat="1" ht="4.3499999999999996" customHeight="1">
      <c r="A29" s="142"/>
      <c r="B29" s="182"/>
      <c r="C29" s="31"/>
      <c r="E29" s="33"/>
      <c r="G29" s="33"/>
      <c r="I29" s="33"/>
      <c r="K29" s="33"/>
      <c r="M29" s="33"/>
      <c r="N29" s="10"/>
      <c r="O29" s="128"/>
      <c r="P29" s="33"/>
      <c r="Q29" s="10"/>
      <c r="R29" s="128"/>
      <c r="S29" s="33"/>
      <c r="T29" s="10"/>
    </row>
    <row r="30" spans="1:21" ht="15.6" customHeight="1">
      <c r="A30" s="142"/>
      <c r="C30" s="13" t="s">
        <v>185</v>
      </c>
      <c r="D30" s="59"/>
      <c r="E30" s="46">
        <v>0.79200000000000004</v>
      </c>
      <c r="F30" s="59"/>
      <c r="G30" s="46">
        <v>0.68540000000000001</v>
      </c>
      <c r="H30" s="59"/>
      <c r="I30" s="46">
        <v>0.65769999999999995</v>
      </c>
      <c r="J30" s="59"/>
      <c r="K30" s="46">
        <v>0.63800000000000001</v>
      </c>
      <c r="L30" s="59"/>
      <c r="M30" s="154">
        <f>($E30-K30)*100</f>
        <v>15.400000000000002</v>
      </c>
      <c r="N30" s="154"/>
      <c r="O30" s="59"/>
      <c r="P30" s="154">
        <f>($E30-I30)*100</f>
        <v>13.430000000000009</v>
      </c>
      <c r="Q30" s="154"/>
      <c r="R30" s="59"/>
      <c r="S30" s="154">
        <f>($E30-G30)*100</f>
        <v>10.660000000000004</v>
      </c>
      <c r="T30" s="154"/>
    </row>
    <row r="31" spans="1:21" s="30" customFormat="1" ht="4.3499999999999996" customHeight="1">
      <c r="A31" s="142"/>
      <c r="B31" s="182"/>
      <c r="C31" s="31"/>
      <c r="E31" s="33"/>
      <c r="G31" s="33"/>
      <c r="I31" s="33"/>
      <c r="K31" s="33"/>
      <c r="M31" s="33"/>
      <c r="N31" s="10"/>
      <c r="O31" s="128"/>
      <c r="P31" s="33"/>
      <c r="Q31" s="10"/>
      <c r="R31" s="128"/>
      <c r="S31" s="33"/>
      <c r="T31" s="10"/>
    </row>
    <row r="32" spans="1:21" ht="15.6" customHeight="1">
      <c r="A32" s="142"/>
      <c r="C32" s="13" t="s">
        <v>201</v>
      </c>
      <c r="D32" s="59"/>
      <c r="E32" s="46">
        <v>6.1999999999999998E-3</v>
      </c>
      <c r="F32" s="59"/>
      <c r="G32" s="46">
        <v>9.4999999999999998E-3</v>
      </c>
      <c r="H32" s="59"/>
      <c r="I32" s="46">
        <v>1.15E-2</v>
      </c>
      <c r="J32" s="59"/>
      <c r="K32" s="46">
        <v>1.34E-2</v>
      </c>
      <c r="L32" s="59"/>
      <c r="M32" s="154">
        <f>($E32-K32)*100</f>
        <v>-0.72000000000000008</v>
      </c>
      <c r="N32" s="154"/>
      <c r="O32" s="59"/>
      <c r="P32" s="154">
        <f>($E32-I32)*100</f>
        <v>-0.53</v>
      </c>
      <c r="Q32" s="154"/>
      <c r="R32" s="59"/>
      <c r="S32" s="154">
        <f>($E32-G32)*100</f>
        <v>-0.33</v>
      </c>
      <c r="T32" s="154"/>
    </row>
    <row r="33" spans="1:20">
      <c r="E33" s="183"/>
      <c r="G33" s="15"/>
      <c r="I33" s="15"/>
      <c r="K33" s="15"/>
      <c r="M33" s="15"/>
      <c r="N33" s="15"/>
      <c r="P33" s="15"/>
      <c r="Q33" s="15"/>
      <c r="S33" s="15"/>
      <c r="T33" s="15"/>
    </row>
    <row r="34" spans="1:20" ht="18">
      <c r="C34" s="179" t="s">
        <v>146</v>
      </c>
      <c r="E34" s="15"/>
      <c r="G34" s="15"/>
      <c r="I34" s="15"/>
      <c r="K34" s="15"/>
      <c r="M34" s="15"/>
      <c r="N34" s="15"/>
      <c r="P34" s="15"/>
      <c r="Q34" s="15"/>
      <c r="S34" s="15"/>
      <c r="T34" s="15"/>
    </row>
    <row r="35" spans="1:20" ht="6" customHeight="1">
      <c r="C35" s="142"/>
      <c r="D35" s="59"/>
      <c r="E35" s="122"/>
      <c r="F35" s="59"/>
      <c r="G35" s="122"/>
      <c r="H35" s="59"/>
      <c r="I35" s="122"/>
      <c r="J35" s="59"/>
      <c r="K35" s="122"/>
      <c r="L35" s="59"/>
      <c r="M35" s="122"/>
      <c r="N35" s="121"/>
      <c r="O35" s="59"/>
      <c r="P35" s="122"/>
      <c r="Q35" s="121"/>
      <c r="R35" s="59"/>
      <c r="S35" s="122"/>
      <c r="T35" s="121"/>
    </row>
    <row r="36" spans="1:20" s="14" customFormat="1" ht="15.6" customHeight="1">
      <c r="A36" s="30"/>
      <c r="B36" s="30"/>
      <c r="C36" s="184" t="s">
        <v>132</v>
      </c>
      <c r="D36" s="28"/>
      <c r="E36" s="120">
        <v>686542.75</v>
      </c>
      <c r="F36" s="185"/>
      <c r="G36" s="120">
        <v>603246.06000000006</v>
      </c>
      <c r="H36" s="28"/>
      <c r="I36" s="120">
        <v>593332.21</v>
      </c>
      <c r="J36" s="28"/>
      <c r="K36" s="120">
        <v>587195.49</v>
      </c>
      <c r="L36" s="28"/>
      <c r="M36" s="120">
        <f t="shared" ref="M36:M38" si="18">$E36-K36</f>
        <v>99347.260000000009</v>
      </c>
      <c r="N36" s="134">
        <f t="shared" ref="N36:N38" si="19">IF(AND(K36=0,E36=0),0,IF(AND(K36=0,E36&gt;0),1,E36/K36-1))</f>
        <v>0.16918941254129871</v>
      </c>
      <c r="O36" s="28"/>
      <c r="P36" s="120">
        <f t="shared" ref="P36:P38" si="20">$E36-I36</f>
        <v>93210.540000000037</v>
      </c>
      <c r="Q36" s="134">
        <f t="shared" ref="Q36:Q38" si="21">IF(AND(I36=0,E36=0),0,IF(AND(I36=0,E36&gt;0),1,E36/I36-1))</f>
        <v>0.15709671315501317</v>
      </c>
      <c r="R36" s="28"/>
      <c r="S36" s="120">
        <f t="shared" ref="S36:S38" si="22">$E36-G36</f>
        <v>83296.689999999944</v>
      </c>
      <c r="T36" s="134">
        <f t="shared" ref="T36:T38" si="23">IF(AND(G36=0,E36=0),0,IF(AND(G36=0,E36&gt;0),1,E36/G36-1))</f>
        <v>0.13808078580737004</v>
      </c>
    </row>
    <row r="37" spans="1:20" s="30" customFormat="1" ht="15.6" customHeight="1">
      <c r="A37" s="172"/>
      <c r="B37" s="186"/>
      <c r="C37" s="123" t="s">
        <v>130</v>
      </c>
      <c r="D37" s="149"/>
      <c r="E37" s="32">
        <v>477284.1</v>
      </c>
      <c r="F37" s="187"/>
      <c r="G37" s="33">
        <v>397047.5</v>
      </c>
      <c r="H37" s="149"/>
      <c r="I37" s="33">
        <v>373165</v>
      </c>
      <c r="J37" s="149"/>
      <c r="K37" s="33">
        <v>344885</v>
      </c>
      <c r="L37" s="149"/>
      <c r="M37" s="33">
        <f t="shared" si="18"/>
        <v>132399.09999999998</v>
      </c>
      <c r="N37" s="10">
        <f t="shared" si="19"/>
        <v>0.38389347173695576</v>
      </c>
      <c r="O37" s="149"/>
      <c r="P37" s="33">
        <f t="shared" si="20"/>
        <v>104119.09999999998</v>
      </c>
      <c r="Q37" s="10">
        <f t="shared" si="21"/>
        <v>0.27901625286401455</v>
      </c>
      <c r="R37" s="149"/>
      <c r="S37" s="33">
        <f t="shared" si="22"/>
        <v>80236.599999999977</v>
      </c>
      <c r="T37" s="10">
        <f t="shared" si="23"/>
        <v>0.20208312607433609</v>
      </c>
    </row>
    <row r="38" spans="1:20" s="30" customFormat="1" ht="15.6" customHeight="1">
      <c r="A38" s="172"/>
      <c r="B38" s="186"/>
      <c r="C38" s="123" t="s">
        <v>131</v>
      </c>
      <c r="D38" s="149"/>
      <c r="E38" s="32">
        <v>209258.65</v>
      </c>
      <c r="F38" s="187"/>
      <c r="G38" s="33">
        <v>206198.7</v>
      </c>
      <c r="H38" s="149"/>
      <c r="I38" s="33">
        <v>220168</v>
      </c>
      <c r="J38" s="149"/>
      <c r="K38" s="33">
        <v>242311</v>
      </c>
      <c r="L38" s="149"/>
      <c r="M38" s="33">
        <f t="shared" si="18"/>
        <v>-33052.350000000006</v>
      </c>
      <c r="N38" s="10">
        <f t="shared" si="19"/>
        <v>-0.13640466177763289</v>
      </c>
      <c r="O38" s="149"/>
      <c r="P38" s="33">
        <f t="shared" si="20"/>
        <v>-10909.350000000006</v>
      </c>
      <c r="Q38" s="10">
        <f t="shared" si="21"/>
        <v>-4.9550116274844735E-2</v>
      </c>
      <c r="R38" s="149"/>
      <c r="S38" s="33">
        <f t="shared" si="22"/>
        <v>3059.9499999999825</v>
      </c>
      <c r="T38" s="10">
        <f t="shared" si="23"/>
        <v>1.4839812278156783E-2</v>
      </c>
    </row>
    <row r="39" spans="1:20">
      <c r="A39" s="172"/>
      <c r="E39" s="15"/>
      <c r="G39" s="15"/>
      <c r="I39" s="15"/>
      <c r="K39" s="15"/>
      <c r="M39" s="15"/>
      <c r="N39" s="15"/>
      <c r="P39" s="15"/>
      <c r="Q39" s="15"/>
      <c r="S39" s="15"/>
      <c r="T39" s="15"/>
    </row>
    <row r="40" spans="1:20" ht="18">
      <c r="C40" s="179" t="s">
        <v>142</v>
      </c>
      <c r="E40" s="15"/>
      <c r="G40" s="15"/>
      <c r="I40" s="15"/>
      <c r="K40" s="15"/>
      <c r="M40" s="15"/>
      <c r="N40" s="15"/>
      <c r="P40" s="15"/>
      <c r="Q40" s="15"/>
      <c r="S40" s="15"/>
      <c r="T40" s="15"/>
    </row>
    <row r="41" spans="1:20" ht="6" customHeight="1">
      <c r="C41" s="142"/>
      <c r="D41" s="59"/>
      <c r="E41" s="122"/>
      <c r="F41" s="59"/>
      <c r="G41" s="122"/>
      <c r="H41" s="59"/>
      <c r="I41" s="122"/>
      <c r="J41" s="59"/>
      <c r="K41" s="122"/>
      <c r="L41" s="59"/>
      <c r="M41" s="122"/>
      <c r="N41" s="121"/>
      <c r="O41" s="59"/>
      <c r="P41" s="122"/>
      <c r="Q41" s="121"/>
      <c r="R41" s="59"/>
      <c r="S41" s="122"/>
      <c r="T41" s="121"/>
    </row>
    <row r="42" spans="1:20" s="30" customFormat="1" ht="15.6" customHeight="1">
      <c r="A42" s="172"/>
      <c r="B42" s="186"/>
      <c r="C42" s="123" t="s">
        <v>133</v>
      </c>
      <c r="D42" s="149"/>
      <c r="E42" s="32">
        <v>572419</v>
      </c>
      <c r="F42" s="149"/>
      <c r="G42" s="33">
        <v>583644</v>
      </c>
      <c r="H42" s="149"/>
      <c r="I42" s="33">
        <v>574349</v>
      </c>
      <c r="J42" s="149"/>
      <c r="K42" s="33">
        <v>600163</v>
      </c>
      <c r="L42" s="149"/>
      <c r="M42" s="33">
        <f t="shared" ref="M42:M44" si="24">$E42-K42</f>
        <v>-27744</v>
      </c>
      <c r="N42" s="10">
        <f t="shared" ref="N42:N44" si="25">IF(AND(K42=0,E42=0),0,IF(AND(K42=0,E42&gt;0),1,E42/K42-1))</f>
        <v>-4.6227441545046877E-2</v>
      </c>
      <c r="O42" s="149"/>
      <c r="P42" s="33">
        <f t="shared" ref="P42:P44" si="26">$E42-I42</f>
        <v>-1930</v>
      </c>
      <c r="Q42" s="10">
        <f t="shared" ref="Q42:Q44" si="27">IF(AND(I42=0,E42=0),0,IF(AND(I42=0,E42&gt;0),1,E42/I42-1))</f>
        <v>-3.360326212807907E-3</v>
      </c>
      <c r="R42" s="149"/>
      <c r="S42" s="33">
        <f t="shared" ref="S42:S44" si="28">$E42-G42</f>
        <v>-11225</v>
      </c>
      <c r="T42" s="10">
        <f t="shared" ref="T42:T44" si="29">IF(AND(G42=0,E42=0),0,IF(AND(G42=0,E42&gt;0),1,E42/G42-1))</f>
        <v>-1.9232614401929915E-2</v>
      </c>
    </row>
    <row r="43" spans="1:20" s="30" customFormat="1" ht="15.6" customHeight="1">
      <c r="A43" s="172"/>
      <c r="B43" s="186"/>
      <c r="C43" s="123" t="s">
        <v>141</v>
      </c>
      <c r="D43" s="149"/>
      <c r="E43" s="32">
        <v>192650</v>
      </c>
      <c r="F43" s="149"/>
      <c r="G43" s="33">
        <v>178796</v>
      </c>
      <c r="H43" s="149"/>
      <c r="I43" s="33">
        <v>212035</v>
      </c>
      <c r="J43" s="149"/>
      <c r="K43" s="33">
        <v>209092</v>
      </c>
      <c r="L43" s="149"/>
      <c r="M43" s="33">
        <f t="shared" si="24"/>
        <v>-16442</v>
      </c>
      <c r="N43" s="10">
        <f t="shared" si="25"/>
        <v>-7.8635241903085684E-2</v>
      </c>
      <c r="O43" s="149"/>
      <c r="P43" s="33">
        <f t="shared" si="26"/>
        <v>-19385</v>
      </c>
      <c r="Q43" s="10">
        <f t="shared" si="27"/>
        <v>-9.1423585728771184E-2</v>
      </c>
      <c r="R43" s="149"/>
      <c r="S43" s="33">
        <f t="shared" si="28"/>
        <v>13854</v>
      </c>
      <c r="T43" s="10">
        <f t="shared" si="29"/>
        <v>7.748495492069174E-2</v>
      </c>
    </row>
    <row r="44" spans="1:20" s="14" customFormat="1" ht="15.6" customHeight="1">
      <c r="A44" s="188"/>
      <c r="B44" s="30"/>
      <c r="C44" s="184" t="s">
        <v>134</v>
      </c>
      <c r="D44" s="28"/>
      <c r="E44" s="120">
        <v>765068.71</v>
      </c>
      <c r="F44" s="28"/>
      <c r="G44" s="120">
        <v>762440.04</v>
      </c>
      <c r="H44" s="28"/>
      <c r="I44" s="120">
        <v>786383.74</v>
      </c>
      <c r="J44" s="28"/>
      <c r="K44" s="120">
        <v>809254.78</v>
      </c>
      <c r="L44" s="28"/>
      <c r="M44" s="120">
        <f t="shared" si="24"/>
        <v>-44186.070000000065</v>
      </c>
      <c r="N44" s="134">
        <f t="shared" si="25"/>
        <v>-5.460093791475662E-2</v>
      </c>
      <c r="O44" s="28"/>
      <c r="P44" s="120">
        <f t="shared" si="26"/>
        <v>-21315.030000000028</v>
      </c>
      <c r="Q44" s="134">
        <f t="shared" si="27"/>
        <v>-2.7105125545958009E-2</v>
      </c>
      <c r="R44" s="28"/>
      <c r="S44" s="120">
        <f t="shared" si="28"/>
        <v>2628.6699999999255</v>
      </c>
      <c r="T44" s="134">
        <f t="shared" si="29"/>
        <v>3.4477071797014425E-3</v>
      </c>
    </row>
    <row r="45" spans="1:20" s="30" customFormat="1" ht="15.6" customHeight="1">
      <c r="C45" s="189" t="s">
        <v>120</v>
      </c>
      <c r="E45" s="150"/>
      <c r="G45" s="151"/>
      <c r="I45" s="151"/>
      <c r="K45" s="151"/>
      <c r="M45" s="33"/>
      <c r="N45" s="10"/>
      <c r="O45" s="128"/>
      <c r="P45" s="33"/>
      <c r="Q45" s="10"/>
      <c r="R45" s="128"/>
      <c r="S45" s="33"/>
      <c r="T45" s="10"/>
    </row>
    <row r="46" spans="1:20" s="30" customFormat="1" ht="15.6" customHeight="1">
      <c r="A46" s="172"/>
      <c r="C46" s="190" t="s">
        <v>136</v>
      </c>
      <c r="E46" s="32">
        <v>252971</v>
      </c>
      <c r="F46" s="149"/>
      <c r="G46" s="33">
        <v>263753</v>
      </c>
      <c r="H46" s="149"/>
      <c r="I46" s="33">
        <v>294067</v>
      </c>
      <c r="J46" s="149"/>
      <c r="K46" s="33">
        <v>333939</v>
      </c>
      <c r="L46" s="149"/>
      <c r="M46" s="33">
        <f t="shared" ref="M46" si="30">$E46-K46</f>
        <v>-80968</v>
      </c>
      <c r="N46" s="10">
        <f t="shared" ref="N46" si="31">IF(AND(K46=0,E46=0),0,IF(AND(K46=0,E46&gt;0),1,E46/K46-1))</f>
        <v>-0.24246344392239305</v>
      </c>
      <c r="O46" s="149"/>
      <c r="P46" s="33">
        <f t="shared" ref="P46" si="32">$E46-I46</f>
        <v>-41096</v>
      </c>
      <c r="Q46" s="10">
        <f t="shared" ref="Q46" si="33">IF(AND(I46=0,E46=0),0,IF(AND(I46=0,E46&gt;0),1,E46/I46-1))</f>
        <v>-0.13975046503007815</v>
      </c>
      <c r="R46" s="149"/>
      <c r="S46" s="33">
        <f t="shared" ref="S46" si="34">$E46-G46</f>
        <v>-10782</v>
      </c>
      <c r="T46" s="10">
        <f t="shared" ref="T46" si="35">IF(AND(G46=0,E46=0),0,IF(AND(G46=0,E46&gt;0),1,E46/G46-1))</f>
        <v>-4.0879155876899942E-2</v>
      </c>
    </row>
    <row r="47" spans="1:20" s="30" customFormat="1" ht="14.25" customHeight="1">
      <c r="C47" s="190"/>
      <c r="E47" s="33"/>
      <c r="G47" s="33"/>
      <c r="I47" s="33"/>
      <c r="K47" s="33"/>
      <c r="M47" s="33"/>
      <c r="N47" s="10"/>
      <c r="O47" s="128"/>
      <c r="P47" s="33"/>
      <c r="Q47" s="10"/>
      <c r="R47" s="128"/>
      <c r="S47" s="33"/>
      <c r="T47" s="10"/>
    </row>
    <row r="48" spans="1:20" ht="18">
      <c r="A48" s="188"/>
      <c r="C48" s="179" t="s">
        <v>143</v>
      </c>
      <c r="E48" s="15"/>
      <c r="G48" s="15"/>
      <c r="I48" s="15"/>
      <c r="K48" s="15"/>
      <c r="M48" s="15"/>
      <c r="N48" s="15"/>
      <c r="P48" s="15"/>
      <c r="Q48" s="15"/>
      <c r="S48" s="15"/>
      <c r="T48" s="15"/>
    </row>
    <row r="49" spans="1:20" ht="6" customHeight="1">
      <c r="A49" s="188"/>
      <c r="C49" s="142"/>
      <c r="D49" s="59"/>
      <c r="E49" s="122"/>
      <c r="F49" s="59"/>
      <c r="G49" s="122"/>
      <c r="H49" s="59"/>
      <c r="I49" s="122"/>
      <c r="J49" s="59"/>
      <c r="K49" s="122"/>
      <c r="L49" s="59"/>
      <c r="M49" s="122"/>
      <c r="N49" s="121"/>
      <c r="O49" s="59"/>
      <c r="P49" s="122"/>
      <c r="Q49" s="121"/>
      <c r="R49" s="59"/>
      <c r="S49" s="122"/>
      <c r="T49" s="121"/>
    </row>
    <row r="50" spans="1:20" s="30" customFormat="1" ht="15.6" customHeight="1">
      <c r="A50" s="172"/>
      <c r="C50" s="147" t="s">
        <v>101</v>
      </c>
      <c r="D50" s="30" t="s">
        <v>17</v>
      </c>
      <c r="E50" s="32">
        <v>491.29</v>
      </c>
      <c r="G50" s="33">
        <v>491.3</v>
      </c>
      <c r="I50" s="33">
        <v>490.63</v>
      </c>
      <c r="K50" s="33">
        <v>490.86</v>
      </c>
      <c r="M50" s="33">
        <f t="shared" ref="M50:M53" si="36">$E50-K50</f>
        <v>0.43000000000000682</v>
      </c>
      <c r="N50" s="10">
        <f t="shared" ref="N50:N53" si="37">IF(AND(K50=0,E50=0),0,IF(AND(K50=0,E50&gt;0),1,E50/K50-1))</f>
        <v>8.760135272787295E-4</v>
      </c>
      <c r="O50" s="128"/>
      <c r="P50" s="33">
        <f t="shared" ref="P50:P53" si="38">$E50-I50</f>
        <v>0.66000000000002501</v>
      </c>
      <c r="Q50" s="10">
        <f t="shared" ref="Q50:Q53" si="39">IF(AND(I50=0,E50=0),0,IF(AND(I50=0,E50&gt;0),1,E50/I50-1))</f>
        <v>1.3452092207977273E-3</v>
      </c>
      <c r="R50" s="128"/>
      <c r="S50" s="33">
        <f t="shared" ref="S50:S53" si="40">$E50-G50</f>
        <v>-9.9999999999909051E-3</v>
      </c>
      <c r="T50" s="10">
        <f t="shared" ref="T50:T53" si="41">IF(AND(G50=0,E50=0),0,IF(AND(G50=0,E50&gt;0),1,E50/G50-1))</f>
        <v>-2.0354162426183819E-5</v>
      </c>
    </row>
    <row r="51" spans="1:20" s="30" customFormat="1" ht="15.6" customHeight="1">
      <c r="A51" s="172"/>
      <c r="C51" s="147" t="s">
        <v>102</v>
      </c>
      <c r="D51" s="30" t="s">
        <v>17</v>
      </c>
      <c r="E51" s="32">
        <v>282.72000000000003</v>
      </c>
      <c r="G51" s="33">
        <v>372.17</v>
      </c>
      <c r="I51" s="33">
        <v>311.83</v>
      </c>
      <c r="K51" s="33">
        <v>102.12</v>
      </c>
      <c r="M51" s="33">
        <f t="shared" si="36"/>
        <v>180.60000000000002</v>
      </c>
      <c r="N51" s="10">
        <f t="shared" si="37"/>
        <v>1.7685076380728555</v>
      </c>
      <c r="O51" s="128"/>
      <c r="P51" s="33">
        <f t="shared" si="38"/>
        <v>-29.109999999999957</v>
      </c>
      <c r="Q51" s="10">
        <f t="shared" si="39"/>
        <v>-9.3352147003174624E-2</v>
      </c>
      <c r="R51" s="128"/>
      <c r="S51" s="33">
        <f t="shared" si="40"/>
        <v>-89.449999999999989</v>
      </c>
      <c r="T51" s="10">
        <f t="shared" si="41"/>
        <v>-0.24034715318268529</v>
      </c>
    </row>
    <row r="52" spans="1:20" s="30" customFormat="1" ht="15.6" customHeight="1">
      <c r="A52" s="172"/>
      <c r="C52" s="147" t="s">
        <v>103</v>
      </c>
      <c r="E52" s="32">
        <v>528977.43000000005</v>
      </c>
      <c r="G52" s="33">
        <v>538051.68999999994</v>
      </c>
      <c r="I52" s="33">
        <v>565256.05000000005</v>
      </c>
      <c r="K52" s="33">
        <v>550827.44999999995</v>
      </c>
      <c r="M52" s="33">
        <f t="shared" si="36"/>
        <v>-21850.019999999902</v>
      </c>
      <c r="N52" s="10">
        <f t="shared" si="37"/>
        <v>-3.9667630943229004E-2</v>
      </c>
      <c r="O52" s="128"/>
      <c r="P52" s="33">
        <f t="shared" si="38"/>
        <v>-36278.619999999995</v>
      </c>
      <c r="Q52" s="10">
        <f t="shared" si="39"/>
        <v>-6.4180861045184723E-2</v>
      </c>
      <c r="R52" s="128"/>
      <c r="S52" s="33">
        <f t="shared" si="40"/>
        <v>-9074.2599999998929</v>
      </c>
      <c r="T52" s="10">
        <f t="shared" si="41"/>
        <v>-1.686503391523575E-2</v>
      </c>
    </row>
    <row r="53" spans="1:20" s="30" customFormat="1" ht="15.6" customHeight="1">
      <c r="A53" s="172"/>
      <c r="C53" s="147" t="s">
        <v>104</v>
      </c>
      <c r="D53" s="30" t="s">
        <v>19</v>
      </c>
      <c r="E53" s="32">
        <v>235317.27</v>
      </c>
      <c r="G53" s="33">
        <v>223524.88</v>
      </c>
      <c r="I53" s="33">
        <v>220325.23</v>
      </c>
      <c r="K53" s="33">
        <v>257834.35</v>
      </c>
      <c r="M53" s="33">
        <f t="shared" si="36"/>
        <v>-22517.080000000016</v>
      </c>
      <c r="N53" s="10">
        <f t="shared" si="37"/>
        <v>-8.7331575486353952E-2</v>
      </c>
      <c r="O53" s="128"/>
      <c r="P53" s="33">
        <f t="shared" si="38"/>
        <v>14992.039999999979</v>
      </c>
      <c r="Q53" s="10">
        <f t="shared" si="39"/>
        <v>6.8045044137704958E-2</v>
      </c>
      <c r="R53" s="128"/>
      <c r="S53" s="33">
        <f t="shared" si="40"/>
        <v>11792.389999999985</v>
      </c>
      <c r="T53" s="10">
        <f t="shared" si="41"/>
        <v>5.2756498515959427E-2</v>
      </c>
    </row>
    <row r="54" spans="1:20" s="14" customFormat="1" ht="15.6" customHeight="1">
      <c r="A54" s="188"/>
      <c r="B54" s="30"/>
      <c r="C54" s="184" t="s">
        <v>134</v>
      </c>
      <c r="D54" s="28" t="s">
        <v>17</v>
      </c>
      <c r="E54" s="120">
        <v>765068.71</v>
      </c>
      <c r="F54" s="28"/>
      <c r="G54" s="120">
        <v>762440.04</v>
      </c>
      <c r="H54" s="28"/>
      <c r="I54" s="120">
        <v>786383.74</v>
      </c>
      <c r="J54" s="28"/>
      <c r="K54" s="120">
        <v>809254.78</v>
      </c>
      <c r="L54" s="28"/>
      <c r="M54" s="120">
        <f t="shared" ref="M54" si="42">$E54-K54</f>
        <v>-44186.070000000065</v>
      </c>
      <c r="N54" s="134">
        <f t="shared" ref="N54" si="43">IF(AND(K54=0,E54=0),0,IF(AND(K54=0,E54&gt;0),1,E54/K54-1))</f>
        <v>-5.460093791475662E-2</v>
      </c>
      <c r="O54" s="28"/>
      <c r="P54" s="120">
        <f t="shared" ref="P54" si="44">$E54-I54</f>
        <v>-21315.030000000028</v>
      </c>
      <c r="Q54" s="134">
        <f t="shared" ref="Q54" si="45">IF(AND(I54=0,E54=0),0,IF(AND(I54=0,E54&gt;0),1,E54/I54-1))</f>
        <v>-2.7105125545958009E-2</v>
      </c>
      <c r="R54" s="28"/>
      <c r="S54" s="120">
        <f t="shared" ref="S54" si="46">$E54-G54</f>
        <v>2628.6699999999255</v>
      </c>
      <c r="T54" s="134">
        <f t="shared" ref="T54" si="47">IF(AND(G54=0,E54=0),0,IF(AND(G54=0,E54&gt;0),1,E54/G54-1))</f>
        <v>3.4477071797014425E-3</v>
      </c>
    </row>
    <row r="55" spans="1:20" s="30" customFormat="1" ht="15.6" hidden="1" customHeight="1">
      <c r="C55" s="189"/>
      <c r="E55" s="150"/>
      <c r="G55" s="151"/>
      <c r="I55" s="151"/>
      <c r="K55" s="151"/>
      <c r="M55" s="33"/>
      <c r="N55" s="10"/>
      <c r="O55" s="128"/>
      <c r="P55" s="33"/>
      <c r="Q55" s="10"/>
      <c r="R55" s="128"/>
      <c r="S55" s="33"/>
      <c r="T55" s="10"/>
    </row>
    <row r="56" spans="1:20" s="30" customFormat="1" ht="15.6" hidden="1" customHeight="1">
      <c r="A56" s="188"/>
      <c r="C56" s="190"/>
      <c r="E56" s="32"/>
      <c r="G56" s="33"/>
      <c r="I56" s="33"/>
      <c r="K56" s="33"/>
      <c r="M56" s="33"/>
      <c r="N56" s="10"/>
      <c r="O56" s="128"/>
      <c r="P56" s="33"/>
      <c r="Q56" s="10"/>
      <c r="R56" s="128"/>
      <c r="S56" s="33"/>
      <c r="T56" s="10"/>
    </row>
    <row r="58" spans="1:20" ht="18">
      <c r="C58" s="179" t="s">
        <v>187</v>
      </c>
      <c r="E58" s="15"/>
      <c r="G58" s="15"/>
      <c r="I58" s="15"/>
      <c r="K58" s="15"/>
      <c r="M58" s="15"/>
      <c r="N58" s="15"/>
      <c r="P58" s="15"/>
      <c r="Q58" s="15"/>
      <c r="S58" s="15"/>
      <c r="T58" s="15"/>
    </row>
    <row r="59" spans="1:20" ht="6" customHeight="1">
      <c r="C59" s="142"/>
      <c r="D59" s="59"/>
      <c r="E59" s="122"/>
      <c r="F59" s="59"/>
      <c r="G59" s="122"/>
      <c r="H59" s="59"/>
      <c r="I59" s="122"/>
      <c r="J59" s="59"/>
      <c r="K59" s="122"/>
      <c r="L59" s="59"/>
      <c r="M59" s="122"/>
      <c r="N59" s="121"/>
      <c r="O59" s="59"/>
      <c r="P59" s="122"/>
      <c r="Q59" s="121"/>
      <c r="R59" s="59"/>
      <c r="S59" s="122"/>
      <c r="T59" s="121"/>
    </row>
    <row r="60" spans="1:20" s="30" customFormat="1" ht="15.6" customHeight="1">
      <c r="A60" s="172"/>
      <c r="B60" s="186"/>
      <c r="C60" s="123" t="s">
        <v>144</v>
      </c>
      <c r="D60" s="149"/>
      <c r="E60" s="32">
        <v>252971</v>
      </c>
      <c r="F60" s="149"/>
      <c r="G60" s="33">
        <v>263753</v>
      </c>
      <c r="H60" s="149"/>
      <c r="I60" s="33">
        <v>294067</v>
      </c>
      <c r="J60" s="149"/>
      <c r="K60" s="33">
        <v>333939</v>
      </c>
      <c r="L60" s="149"/>
      <c r="M60" s="33">
        <f t="shared" ref="M60:M62" si="48">$E60-K60</f>
        <v>-80968</v>
      </c>
      <c r="N60" s="10">
        <f t="shared" ref="N60:N62" si="49">IF(AND(K60=0,E60=0),0,IF(AND(K60=0,E60&gt;0),1,E60/K60-1))</f>
        <v>-0.24246344392239305</v>
      </c>
      <c r="O60" s="149"/>
      <c r="P60" s="33">
        <f t="shared" ref="P60:P62" si="50">$E60-I60</f>
        <v>-41096</v>
      </c>
      <c r="Q60" s="10">
        <f t="shared" ref="Q60:Q62" si="51">IF(AND(I60=0,E60=0),0,IF(AND(I60=0,E60&gt;0),1,E60/I60-1))</f>
        <v>-0.13975046503007815</v>
      </c>
      <c r="R60" s="149"/>
      <c r="S60" s="33">
        <f t="shared" ref="S60:S62" si="52">$E60-G60</f>
        <v>-10782</v>
      </c>
      <c r="T60" s="10">
        <f t="shared" ref="T60:T62" si="53">IF(AND(G60=0,E60=0),0,IF(AND(G60=0,E60&gt;0),1,E60/G60-1))</f>
        <v>-4.0879155876899942E-2</v>
      </c>
    </row>
    <row r="61" spans="1:20" s="30" customFormat="1" ht="15.6" customHeight="1">
      <c r="A61" s="172"/>
      <c r="B61" s="186"/>
      <c r="C61" s="123" t="s">
        <v>145</v>
      </c>
      <c r="D61" s="149"/>
      <c r="E61" s="32">
        <v>534516</v>
      </c>
      <c r="F61" s="149"/>
      <c r="G61" s="33">
        <v>655938</v>
      </c>
      <c r="H61" s="149"/>
      <c r="I61" s="33">
        <v>735129</v>
      </c>
      <c r="J61" s="149"/>
      <c r="K61" s="33">
        <v>798976</v>
      </c>
      <c r="L61" s="149"/>
      <c r="M61" s="33">
        <f t="shared" si="48"/>
        <v>-264460</v>
      </c>
      <c r="N61" s="10">
        <f t="shared" si="49"/>
        <v>-0.3309986783082346</v>
      </c>
      <c r="O61" s="149"/>
      <c r="P61" s="33">
        <f t="shared" si="50"/>
        <v>-200613</v>
      </c>
      <c r="Q61" s="10">
        <f t="shared" si="51"/>
        <v>-0.2728949612925079</v>
      </c>
      <c r="R61" s="149"/>
      <c r="S61" s="33">
        <f t="shared" si="52"/>
        <v>-121422</v>
      </c>
      <c r="T61" s="10">
        <f t="shared" si="53"/>
        <v>-0.18511200753729773</v>
      </c>
    </row>
    <row r="62" spans="1:20" s="14" customFormat="1" ht="15.6" customHeight="1">
      <c r="A62" s="172"/>
      <c r="B62" s="30"/>
      <c r="C62" s="184" t="s">
        <v>137</v>
      </c>
      <c r="D62" s="28"/>
      <c r="E62" s="120">
        <v>787487</v>
      </c>
      <c r="F62" s="28"/>
      <c r="G62" s="120">
        <v>919691</v>
      </c>
      <c r="H62" s="28"/>
      <c r="I62" s="120">
        <v>1029196</v>
      </c>
      <c r="J62" s="28"/>
      <c r="K62" s="120">
        <v>1132915</v>
      </c>
      <c r="L62" s="28"/>
      <c r="M62" s="120">
        <f t="shared" si="48"/>
        <v>-345428</v>
      </c>
      <c r="N62" s="134">
        <f t="shared" si="49"/>
        <v>-0.3049019564574571</v>
      </c>
      <c r="O62" s="28"/>
      <c r="P62" s="120">
        <f t="shared" si="50"/>
        <v>-241709</v>
      </c>
      <c r="Q62" s="134">
        <f t="shared" si="51"/>
        <v>-0.23485225360378392</v>
      </c>
      <c r="R62" s="28"/>
      <c r="S62" s="120">
        <f t="shared" si="52"/>
        <v>-132204</v>
      </c>
      <c r="T62" s="134">
        <f t="shared" si="53"/>
        <v>-0.1437482806725302</v>
      </c>
    </row>
    <row r="63" spans="1:20" ht="17.850000000000001" customHeight="1"/>
    <row r="64" spans="1:20" ht="39" customHeight="1">
      <c r="A64" s="269"/>
      <c r="C64" s="179" t="s">
        <v>189</v>
      </c>
      <c r="E64" s="15"/>
      <c r="G64" s="15"/>
      <c r="I64" s="15"/>
      <c r="K64" s="15"/>
      <c r="M64" s="15"/>
      <c r="N64" s="15"/>
      <c r="P64" s="15"/>
      <c r="Q64" s="15"/>
      <c r="S64" s="15"/>
      <c r="T64" s="15"/>
    </row>
    <row r="65" spans="1:20" ht="6" customHeight="1">
      <c r="A65" s="188"/>
      <c r="C65" s="142"/>
      <c r="D65" s="59"/>
      <c r="E65" s="122"/>
      <c r="F65" s="59"/>
      <c r="G65" s="122"/>
      <c r="H65" s="59"/>
      <c r="I65" s="122"/>
      <c r="J65" s="59"/>
      <c r="K65" s="122"/>
      <c r="L65" s="59"/>
      <c r="M65" s="122"/>
      <c r="N65" s="121"/>
      <c r="O65" s="59"/>
      <c r="P65" s="122"/>
      <c r="Q65" s="121"/>
      <c r="R65" s="59"/>
      <c r="S65" s="122"/>
      <c r="T65" s="121"/>
    </row>
    <row r="66" spans="1:20" s="14" customFormat="1" ht="15.6" customHeight="1">
      <c r="A66" s="2"/>
      <c r="B66" s="30"/>
      <c r="C66" s="184" t="s">
        <v>213</v>
      </c>
      <c r="D66" s="28" t="s">
        <v>17</v>
      </c>
      <c r="E66" s="120">
        <v>534421.39991539984</v>
      </c>
      <c r="F66" s="28"/>
      <c r="G66" s="120">
        <v>546776.25738119986</v>
      </c>
      <c r="H66" s="28"/>
      <c r="I66" s="120">
        <v>597443.4063910991</v>
      </c>
      <c r="J66" s="28"/>
      <c r="K66" s="120">
        <v>657320.70142719988</v>
      </c>
      <c r="L66" s="28"/>
      <c r="M66" s="120">
        <f t="shared" ref="M66:M68" si="54">$E66-K66</f>
        <v>-122899.30151180003</v>
      </c>
      <c r="N66" s="134">
        <f t="shared" ref="N66:N68" si="55">IF(AND(K66=0,E66=0),0,IF(AND(K66=0,E66&gt;0),1,E66/K66-1))</f>
        <v>-0.18697007601457916</v>
      </c>
      <c r="O66" s="28"/>
      <c r="P66" s="120">
        <f t="shared" ref="P66:P68" si="56">$E66-I66</f>
        <v>-63022.006475699251</v>
      </c>
      <c r="Q66" s="134">
        <f t="shared" ref="Q66:Q68" si="57">IF(AND(I66=0,E66=0),0,IF(AND(I66=0,E66&gt;0),1,E66/I66-1))</f>
        <v>-0.10548615283309981</v>
      </c>
      <c r="R66" s="28"/>
      <c r="S66" s="120">
        <f t="shared" ref="S66:S68" si="58">$E66-G66</f>
        <v>-12354.857465800014</v>
      </c>
      <c r="T66" s="134">
        <f t="shared" ref="T66:T68" si="59">IF(AND(G66=0,E66=0),0,IF(AND(G66=0,E66&gt;0),1,E66/G66-1))</f>
        <v>-2.259581922041376E-2</v>
      </c>
    </row>
    <row r="67" spans="1:20" s="149" customFormat="1" ht="15.6" customHeight="1">
      <c r="A67" s="2"/>
      <c r="C67" s="191" t="s">
        <v>147</v>
      </c>
      <c r="E67" s="150">
        <v>458247.77373749984</v>
      </c>
      <c r="G67" s="151">
        <v>469280.8945559999</v>
      </c>
      <c r="I67" s="151">
        <v>527817.02445329912</v>
      </c>
      <c r="K67" s="151">
        <v>584834.89940939983</v>
      </c>
      <c r="M67" s="151">
        <f t="shared" si="54"/>
        <v>-126587.12567189999</v>
      </c>
      <c r="N67" s="171">
        <f t="shared" si="55"/>
        <v>-0.21644933604293282</v>
      </c>
      <c r="O67" s="49"/>
      <c r="P67" s="151">
        <f t="shared" si="56"/>
        <v>-69569.25071579928</v>
      </c>
      <c r="Q67" s="171">
        <f t="shared" si="57"/>
        <v>-0.1318056210632037</v>
      </c>
      <c r="R67" s="49"/>
      <c r="S67" s="151">
        <f t="shared" si="58"/>
        <v>-11033.120818500058</v>
      </c>
      <c r="T67" s="171">
        <f t="shared" si="59"/>
        <v>-2.351069678414841E-2</v>
      </c>
    </row>
    <row r="68" spans="1:20" s="149" customFormat="1" ht="15.6" customHeight="1">
      <c r="A68" s="270"/>
      <c r="C68" s="191" t="s">
        <v>212</v>
      </c>
      <c r="D68" s="149" t="s">
        <v>19</v>
      </c>
      <c r="E68" s="150">
        <v>76173.626177900034</v>
      </c>
      <c r="G68" s="151">
        <v>77495.362825199962</v>
      </c>
      <c r="I68" s="151">
        <v>69626.38193779999</v>
      </c>
      <c r="K68" s="151">
        <v>72485.802017800015</v>
      </c>
      <c r="M68" s="151">
        <f t="shared" si="54"/>
        <v>3687.8241601000191</v>
      </c>
      <c r="N68" s="171">
        <f t="shared" si="55"/>
        <v>5.0876503500567161E-2</v>
      </c>
      <c r="O68" s="49"/>
      <c r="P68" s="151">
        <f t="shared" si="56"/>
        <v>6547.2442401000444</v>
      </c>
      <c r="Q68" s="171">
        <f t="shared" si="57"/>
        <v>9.4033957501180376E-2</v>
      </c>
      <c r="R68" s="49"/>
      <c r="S68" s="151">
        <f t="shared" si="58"/>
        <v>-1321.7366472999274</v>
      </c>
      <c r="T68" s="171">
        <f t="shared" si="59"/>
        <v>-1.7055686935504299E-2</v>
      </c>
    </row>
    <row r="69" spans="1:20" ht="6" customHeight="1">
      <c r="A69" s="193"/>
      <c r="C69" s="142"/>
      <c r="D69" s="59"/>
      <c r="E69" s="122"/>
      <c r="F69" s="59"/>
      <c r="G69" s="122"/>
      <c r="H69" s="59"/>
      <c r="I69" s="122"/>
      <c r="J69" s="59"/>
      <c r="K69" s="122"/>
      <c r="L69" s="59"/>
      <c r="M69" s="122"/>
      <c r="N69" s="121"/>
      <c r="O69" s="59"/>
      <c r="P69" s="122"/>
      <c r="Q69" s="121"/>
      <c r="R69" s="59"/>
      <c r="S69" s="122"/>
      <c r="T69" s="121"/>
    </row>
    <row r="70" spans="1:20" s="14" customFormat="1" ht="15.6" customHeight="1">
      <c r="A70" s="2"/>
      <c r="B70" s="30"/>
      <c r="C70" s="184" t="s">
        <v>190</v>
      </c>
      <c r="D70" s="28" t="s">
        <v>17</v>
      </c>
      <c r="E70" s="120">
        <v>346837.59365219995</v>
      </c>
      <c r="F70" s="28"/>
      <c r="G70" s="120">
        <v>306356.97402089962</v>
      </c>
      <c r="H70" s="28"/>
      <c r="I70" s="120">
        <v>333094.42813100049</v>
      </c>
      <c r="J70" s="28"/>
      <c r="K70" s="120">
        <v>360622.29143510025</v>
      </c>
      <c r="L70" s="28"/>
      <c r="M70" s="120">
        <f t="shared" ref="M70:M72" si="60">$E70-K70</f>
        <v>-13784.697782900301</v>
      </c>
      <c r="N70" s="134">
        <f t="shared" ref="N70:N72" si="61">IF(AND(K70=0,E70=0),0,IF(AND(K70=0,E70&gt;0),1,E70/K70-1))</f>
        <v>-3.8224752352506997E-2</v>
      </c>
      <c r="O70" s="28"/>
      <c r="P70" s="120">
        <f t="shared" ref="P70:P72" si="62">$E70-I70</f>
        <v>13743.165521199466</v>
      </c>
      <c r="Q70" s="134">
        <f t="shared" ref="Q70:Q72" si="63">IF(AND(I70=0,E70=0),0,IF(AND(I70=0,E70&gt;0),1,E70/I70-1))</f>
        <v>4.1259067581264075E-2</v>
      </c>
      <c r="R70" s="28"/>
      <c r="S70" s="120">
        <f t="shared" ref="S70:S72" si="64">$E70-G70</f>
        <v>40480.619631300331</v>
      </c>
      <c r="T70" s="134">
        <f t="shared" ref="T70:T72" si="65">IF(AND(G70=0,E70=0),0,IF(AND(G70=0,E70&gt;0),1,E70/G70-1))</f>
        <v>0.1321354598199509</v>
      </c>
    </row>
    <row r="71" spans="1:20" s="149" customFormat="1" ht="15.6" customHeight="1">
      <c r="A71" s="2"/>
      <c r="C71" s="191" t="s">
        <v>147</v>
      </c>
      <c r="E71" s="150">
        <v>314837.29742259986</v>
      </c>
      <c r="G71" s="151">
        <v>271238.30837859976</v>
      </c>
      <c r="I71" s="151">
        <v>297230.11754840048</v>
      </c>
      <c r="K71" s="151">
        <v>322361.8737192002</v>
      </c>
      <c r="M71" s="151">
        <f t="shared" si="60"/>
        <v>-7524.5762966003385</v>
      </c>
      <c r="N71" s="171">
        <f t="shared" si="61"/>
        <v>-2.3342016876210292E-2</v>
      </c>
      <c r="O71" s="49"/>
      <c r="P71" s="151">
        <f t="shared" si="62"/>
        <v>17607.179874199384</v>
      </c>
      <c r="Q71" s="171">
        <f t="shared" si="63"/>
        <v>5.9237536288132997E-2</v>
      </c>
      <c r="R71" s="49"/>
      <c r="S71" s="151">
        <f t="shared" si="64"/>
        <v>43598.989044000104</v>
      </c>
      <c r="T71" s="171">
        <f t="shared" si="65"/>
        <v>0.16074052852130238</v>
      </c>
    </row>
    <row r="72" spans="1:20" s="149" customFormat="1" ht="15.6" customHeight="1">
      <c r="A72" s="270"/>
      <c r="C72" s="191" t="s">
        <v>212</v>
      </c>
      <c r="D72" s="149" t="s">
        <v>19</v>
      </c>
      <c r="E72" s="150">
        <v>32000.296229600033</v>
      </c>
      <c r="G72" s="151">
        <v>35118.665642299871</v>
      </c>
      <c r="I72" s="151">
        <v>35864.310582600025</v>
      </c>
      <c r="K72" s="151">
        <v>38260.417715900032</v>
      </c>
      <c r="M72" s="151">
        <f t="shared" si="60"/>
        <v>-6260.1214862999987</v>
      </c>
      <c r="N72" s="171">
        <f t="shared" si="61"/>
        <v>-0.16361874386171316</v>
      </c>
      <c r="O72" s="49"/>
      <c r="P72" s="151">
        <f t="shared" si="62"/>
        <v>-3864.0143529999914</v>
      </c>
      <c r="Q72" s="171">
        <f t="shared" si="63"/>
        <v>-0.10773981962097612</v>
      </c>
      <c r="R72" s="49"/>
      <c r="S72" s="151">
        <f t="shared" si="64"/>
        <v>-3118.369412699838</v>
      </c>
      <c r="T72" s="171">
        <f t="shared" si="65"/>
        <v>-8.8795213475987289E-2</v>
      </c>
    </row>
    <row r="73" spans="1:20" ht="6.75" customHeight="1">
      <c r="A73" s="193"/>
      <c r="C73" s="192"/>
      <c r="E73" s="15"/>
      <c r="G73" s="15"/>
      <c r="I73" s="15"/>
      <c r="K73" s="15"/>
    </row>
    <row r="74" spans="1:20" s="14" customFormat="1" ht="15.6" customHeight="1">
      <c r="A74" s="2"/>
      <c r="B74" s="30"/>
      <c r="C74" s="184" t="s">
        <v>196</v>
      </c>
      <c r="D74" s="28" t="s">
        <v>17</v>
      </c>
      <c r="E74" s="120">
        <v>187583.80626319992</v>
      </c>
      <c r="F74" s="28"/>
      <c r="G74" s="120">
        <v>240419.28336030027</v>
      </c>
      <c r="H74" s="28"/>
      <c r="I74" s="120">
        <v>264348.97826009861</v>
      </c>
      <c r="J74" s="28"/>
      <c r="K74" s="120">
        <v>296698.40999209962</v>
      </c>
      <c r="L74" s="28"/>
      <c r="M74" s="120">
        <f t="shared" ref="M74:M76" si="66">$E74-K74</f>
        <v>-109114.6037288997</v>
      </c>
      <c r="N74" s="134">
        <f t="shared" ref="N74:N76" si="67">IF(AND(K74=0,E74=0),0,IF(AND(K74=0,E74&gt;0),1,E74/K74-1))</f>
        <v>-0.36776268444379312</v>
      </c>
      <c r="O74" s="28"/>
      <c r="P74" s="120">
        <f t="shared" ref="P74:P76" si="68">$E74-I74</f>
        <v>-76765.171996898687</v>
      </c>
      <c r="Q74" s="134">
        <f t="shared" ref="Q74:Q76" si="69">IF(AND(I74=0,E74=0),0,IF(AND(I74=0,E74&gt;0),1,E74/I74-1))</f>
        <v>-0.2903932994262145</v>
      </c>
      <c r="R74" s="28"/>
      <c r="S74" s="120">
        <f t="shared" ref="S74:S76" si="70">$E74-G74</f>
        <v>-52835.477097100345</v>
      </c>
      <c r="T74" s="134">
        <f t="shared" ref="T74:T76" si="71">IF(AND(G74=0,E74=0),0,IF(AND(G74=0,E74&gt;0),1,E74/G74-1))</f>
        <v>-0.2197638906439936</v>
      </c>
    </row>
    <row r="75" spans="1:20" s="149" customFormat="1" ht="15.6" customHeight="1">
      <c r="A75" s="2"/>
      <c r="C75" s="191" t="s">
        <v>147</v>
      </c>
      <c r="E75" s="150">
        <v>143410.47631489992</v>
      </c>
      <c r="G75" s="151">
        <v>198042.58617740017</v>
      </c>
      <c r="I75" s="151">
        <v>230586.90690489864</v>
      </c>
      <c r="K75" s="151">
        <v>262473.02569019963</v>
      </c>
      <c r="M75" s="151">
        <f t="shared" si="66"/>
        <v>-119062.54937529971</v>
      </c>
      <c r="N75" s="171">
        <f t="shared" si="67"/>
        <v>-0.45361823014846037</v>
      </c>
      <c r="O75" s="49"/>
      <c r="P75" s="151">
        <f t="shared" si="68"/>
        <v>-87176.430589998723</v>
      </c>
      <c r="Q75" s="171">
        <f t="shared" si="69"/>
        <v>-0.37806322900177958</v>
      </c>
      <c r="R75" s="49"/>
      <c r="S75" s="151">
        <f t="shared" si="70"/>
        <v>-54632.109862500249</v>
      </c>
      <c r="T75" s="171">
        <f t="shared" si="71"/>
        <v>-0.27586041425232932</v>
      </c>
    </row>
    <row r="76" spans="1:20" s="149" customFormat="1" ht="15.6" customHeight="1">
      <c r="A76" s="270"/>
      <c r="C76" s="191" t="s">
        <v>212</v>
      </c>
      <c r="D76" s="149" t="s">
        <v>19</v>
      </c>
      <c r="E76" s="150">
        <v>44173.329948299986</v>
      </c>
      <c r="G76" s="151">
        <v>42376.69718290009</v>
      </c>
      <c r="I76" s="151">
        <v>33762.071355199972</v>
      </c>
      <c r="K76" s="151">
        <v>34225.384301899983</v>
      </c>
      <c r="M76" s="151">
        <f t="shared" si="66"/>
        <v>9947.9456464000032</v>
      </c>
      <c r="N76" s="171">
        <f t="shared" si="67"/>
        <v>0.29065986691777645</v>
      </c>
      <c r="O76" s="49"/>
      <c r="P76" s="151">
        <f t="shared" si="68"/>
        <v>10411.258593100014</v>
      </c>
      <c r="Q76" s="171">
        <f t="shared" si="69"/>
        <v>0.30837144094526914</v>
      </c>
      <c r="R76" s="49"/>
      <c r="S76" s="151">
        <f t="shared" si="70"/>
        <v>1796.632765399896</v>
      </c>
      <c r="T76" s="171">
        <f t="shared" si="71"/>
        <v>4.2396715290140108E-2</v>
      </c>
    </row>
    <row r="77" spans="1:20" ht="6" customHeight="1">
      <c r="A77" s="199"/>
      <c r="C77" s="142"/>
      <c r="D77" s="59"/>
      <c r="E77" s="122"/>
      <c r="F77" s="59"/>
      <c r="G77" s="122"/>
      <c r="H77" s="59"/>
      <c r="I77" s="122"/>
      <c r="J77" s="59"/>
      <c r="K77" s="122"/>
      <c r="L77" s="59"/>
      <c r="M77" s="122"/>
      <c r="N77" s="121"/>
      <c r="O77" s="59"/>
      <c r="P77" s="122"/>
      <c r="Q77" s="121"/>
      <c r="R77" s="59"/>
      <c r="S77" s="122"/>
      <c r="T77" s="121"/>
    </row>
    <row r="78" spans="1:20" s="14" customFormat="1" ht="15.6" customHeight="1">
      <c r="A78" s="2"/>
      <c r="B78" s="30"/>
      <c r="C78" s="184" t="s">
        <v>191</v>
      </c>
      <c r="D78" s="28" t="s">
        <v>17</v>
      </c>
      <c r="E78" s="194">
        <v>0.64899645430947406</v>
      </c>
      <c r="F78" s="195"/>
      <c r="G78" s="194">
        <v>0.56029677566506797</v>
      </c>
      <c r="H78" s="195"/>
      <c r="I78" s="194">
        <v>0.5575330224884093</v>
      </c>
      <c r="J78" s="195"/>
      <c r="K78" s="194">
        <v>0.54862457648466467</v>
      </c>
      <c r="L78" s="28"/>
      <c r="M78" s="154">
        <f>($E78-K78)*100</f>
        <v>10.037187782480938</v>
      </c>
      <c r="N78" s="196"/>
      <c r="O78" s="197"/>
      <c r="P78" s="154">
        <f>($E78-I78)*100</f>
        <v>9.1463431821064756</v>
      </c>
      <c r="Q78" s="134"/>
      <c r="R78" s="197"/>
      <c r="S78" s="154">
        <f>($E78-G78)*100</f>
        <v>8.8699678644406088</v>
      </c>
      <c r="T78" s="134"/>
    </row>
    <row r="79" spans="1:20" s="149" customFormat="1" ht="15.6" customHeight="1">
      <c r="A79" s="2"/>
      <c r="C79" s="191" t="s">
        <v>147</v>
      </c>
      <c r="E79" s="173">
        <v>0.68704599447317671</v>
      </c>
      <c r="F79" s="200"/>
      <c r="G79" s="174">
        <v>0.57798711075852793</v>
      </c>
      <c r="H79" s="201"/>
      <c r="I79" s="174">
        <v>0.56313097868767059</v>
      </c>
      <c r="J79" s="201"/>
      <c r="K79" s="174">
        <v>0.55120149985019684</v>
      </c>
      <c r="M79" s="202">
        <f>($E79-K79)*100</f>
        <v>13.584449462297988</v>
      </c>
      <c r="N79" s="203"/>
      <c r="O79" s="204"/>
      <c r="P79" s="202">
        <f>($E79-I79)*100</f>
        <v>12.391501578550612</v>
      </c>
      <c r="Q79" s="171"/>
      <c r="R79" s="204"/>
      <c r="S79" s="202">
        <f>($E79-G79)*100</f>
        <v>10.905888371464878</v>
      </c>
      <c r="T79" s="171"/>
    </row>
    <row r="80" spans="1:20" s="149" customFormat="1" ht="15.6" customHeight="1">
      <c r="A80" s="270"/>
      <c r="C80" s="191" t="s">
        <v>212</v>
      </c>
      <c r="D80" s="149" t="s">
        <v>19</v>
      </c>
      <c r="E80" s="173">
        <v>0.42009679511468706</v>
      </c>
      <c r="F80" s="200"/>
      <c r="G80" s="174">
        <v>0.45317118808146251</v>
      </c>
      <c r="H80" s="201"/>
      <c r="I80" s="174">
        <v>0.51509657093253869</v>
      </c>
      <c r="J80" s="201"/>
      <c r="K80" s="174">
        <v>0.52783326735495861</v>
      </c>
      <c r="M80" s="202">
        <f>($E80-K80)*100</f>
        <v>-10.773647224027155</v>
      </c>
      <c r="N80" s="203"/>
      <c r="O80" s="204"/>
      <c r="P80" s="202">
        <f t="shared" ref="P80" si="72">($E80-I80)*100</f>
        <v>-9.4999775817851635</v>
      </c>
      <c r="Q80" s="171"/>
      <c r="R80" s="204"/>
      <c r="S80" s="202">
        <f>($E80-G80)*100</f>
        <v>-3.3074392966775443</v>
      </c>
      <c r="T80" s="171"/>
    </row>
    <row r="81" spans="3:20">
      <c r="C81" s="175" t="s">
        <v>215</v>
      </c>
    </row>
    <row r="82" spans="3:20" ht="17.100000000000001" customHeight="1">
      <c r="C82" s="175"/>
      <c r="D82" s="175"/>
      <c r="E82" s="26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49"/>
      <c r="R82" s="175"/>
      <c r="S82" s="175"/>
      <c r="T82" s="49" t="s">
        <v>222</v>
      </c>
    </row>
    <row r="83" spans="3:20">
      <c r="C83" s="192"/>
    </row>
    <row r="84" spans="3:20" ht="17.850000000000001" customHeight="1">
      <c r="C84" s="205"/>
      <c r="D84" s="205"/>
      <c r="E84" s="255"/>
      <c r="F84" s="205"/>
      <c r="G84" s="255"/>
      <c r="H84" s="205"/>
      <c r="I84" s="255"/>
      <c r="J84" s="205"/>
      <c r="K84" s="255"/>
      <c r="L84" s="205"/>
      <c r="M84" s="205"/>
      <c r="N84" s="205"/>
    </row>
    <row r="85" spans="3:20">
      <c r="E85" s="255"/>
      <c r="F85" s="205"/>
      <c r="G85" s="255"/>
      <c r="H85" s="205"/>
      <c r="I85" s="255"/>
      <c r="J85" s="205"/>
      <c r="K85" s="255"/>
    </row>
    <row r="94" spans="3:20">
      <c r="H94" s="18"/>
    </row>
    <row r="95" spans="3:20">
      <c r="L95" s="18"/>
    </row>
  </sheetData>
  <mergeCells count="8">
    <mergeCell ref="M6:O6"/>
    <mergeCell ref="M7:N7"/>
    <mergeCell ref="E7:E8"/>
    <mergeCell ref="K7:K8"/>
    <mergeCell ref="I7:I8"/>
    <mergeCell ref="P7:Q7"/>
    <mergeCell ref="S7:T7"/>
    <mergeCell ref="G7:G8"/>
  </mergeCells>
  <phoneticPr fontId="6" type="noConversion"/>
  <pageMargins left="0.39" right="0.23622047244094491" top="0.15748031496062992" bottom="0.15748031496062992" header="0" footer="0"/>
  <pageSetup paperSize="9" scale="57" orientation="portrait" r:id="rId1"/>
  <headerFooter alignWithMargins="0"/>
  <ignoredErrors>
    <ignoredError sqref="M24:Q24 M26:Q26 M25:O25 Q25 M19:Q19 O15:T15 L68 L70 L78:Q78 N80:Q80 M16:Q16 L15:N15 L67 L71 L72 M27:Q31 L77:Q77 L69:Q69 L79:Q7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64"/>
  <sheetViews>
    <sheetView showGridLines="0" zoomScaleNormal="100" workbookViewId="0">
      <pane xSplit="4" ySplit="9" topLeftCell="E10" activePane="bottomRight" state="frozen"/>
      <selection activeCell="O41" sqref="O41"/>
      <selection pane="topRight" activeCell="O41" sqref="O41"/>
      <selection pane="bottomLeft" activeCell="O41" sqref="O41"/>
      <selection pane="bottomRight" activeCell="I30" sqref="I30"/>
    </sheetView>
  </sheetViews>
  <sheetFormatPr baseColWidth="10" defaultColWidth="11.44140625" defaultRowHeight="13.8"/>
  <cols>
    <col min="1" max="1" width="11.44140625" style="142"/>
    <col min="2" max="2" width="3.44140625" style="15" customWidth="1"/>
    <col min="3" max="3" width="35.44140625" style="15" customWidth="1"/>
    <col min="4" max="4" width="1.5546875" style="143" customWidth="1"/>
    <col min="5" max="5" width="10.5546875" style="18" bestFit="1" customWidth="1"/>
    <col min="6" max="6" width="1.5546875" style="143" customWidth="1"/>
    <col min="7" max="7" width="10.5546875" style="15" customWidth="1"/>
    <col min="8" max="8" width="1.5546875" style="143" customWidth="1"/>
    <col min="9" max="9" width="10.5546875" style="15" customWidth="1"/>
    <col min="10" max="10" width="1.5546875" style="143" customWidth="1"/>
    <col min="11" max="11" width="10.5546875" style="15" customWidth="1"/>
    <col min="12" max="12" width="1.5546875" style="143" customWidth="1"/>
    <col min="13" max="13" width="10.5546875" style="15" customWidth="1"/>
    <col min="14" max="14" width="9.5546875" style="15" customWidth="1"/>
    <col min="15" max="15" width="1.5546875" style="143" customWidth="1"/>
    <col min="16" max="16" width="10.33203125" style="15" customWidth="1"/>
    <col min="17" max="17" width="8.6640625" style="15" customWidth="1"/>
    <col min="18" max="18" width="1.44140625" style="15" customWidth="1"/>
    <col min="19" max="19" width="10" style="15" customWidth="1"/>
    <col min="20" max="20" width="8.5546875" style="15" customWidth="1"/>
    <col min="21" max="16384" width="11.44140625" style="15"/>
  </cols>
  <sheetData>
    <row r="1" spans="1:20">
      <c r="D1" s="15"/>
      <c r="E1" s="17"/>
      <c r="F1" s="15"/>
      <c r="G1" s="17"/>
      <c r="H1" s="15"/>
      <c r="I1" s="17"/>
      <c r="J1" s="15"/>
      <c r="K1" s="17"/>
      <c r="L1" s="15"/>
      <c r="O1" s="15"/>
    </row>
    <row r="3" spans="1:20" s="53" customFormat="1" ht="73.5" customHeight="1">
      <c r="A3" s="144"/>
      <c r="C3" s="54"/>
      <c r="D3" s="143"/>
      <c r="E3" s="55"/>
      <c r="F3" s="143"/>
      <c r="H3" s="143"/>
      <c r="J3" s="143"/>
      <c r="L3" s="143"/>
      <c r="O3" s="143"/>
    </row>
    <row r="4" spans="1:20" s="57" customFormat="1">
      <c r="A4" s="144"/>
      <c r="D4" s="62"/>
      <c r="E4" s="256"/>
      <c r="F4" s="62"/>
      <c r="H4" s="62"/>
      <c r="J4" s="62"/>
      <c r="L4" s="62"/>
      <c r="O4" s="62"/>
    </row>
    <row r="5" spans="1:20" s="57" customFormat="1" ht="25.8">
      <c r="C5" s="58" t="s">
        <v>138</v>
      </c>
      <c r="D5" s="59"/>
      <c r="E5" s="271"/>
      <c r="F5" s="61"/>
      <c r="G5" s="62"/>
      <c r="H5" s="61"/>
      <c r="I5" s="62"/>
      <c r="J5" s="62"/>
      <c r="K5" s="62"/>
      <c r="L5" s="62"/>
      <c r="M5" s="62"/>
      <c r="N5" s="62"/>
      <c r="O5" s="62"/>
    </row>
    <row r="6" spans="1:20" s="57" customFormat="1" ht="16.5" customHeight="1">
      <c r="C6" s="63" t="s">
        <v>21</v>
      </c>
      <c r="D6" s="59"/>
      <c r="E6" s="60"/>
      <c r="F6" s="60"/>
      <c r="G6" s="60"/>
      <c r="H6" s="60"/>
      <c r="I6" s="60"/>
      <c r="J6" s="60"/>
      <c r="K6" s="60"/>
      <c r="L6" s="60"/>
      <c r="M6" s="279"/>
      <c r="N6" s="279"/>
      <c r="O6" s="279"/>
    </row>
    <row r="7" spans="1:20" s="14" customFormat="1" ht="15" customHeight="1">
      <c r="B7" s="15"/>
      <c r="C7" s="280" t="s">
        <v>139</v>
      </c>
      <c r="D7" s="24" t="s">
        <v>17</v>
      </c>
      <c r="E7" s="277">
        <v>45930</v>
      </c>
      <c r="F7" s="24"/>
      <c r="G7" s="277">
        <v>45838</v>
      </c>
      <c r="H7" s="24"/>
      <c r="I7" s="277">
        <v>45657</v>
      </c>
      <c r="J7" s="24"/>
      <c r="K7" s="277">
        <v>45565</v>
      </c>
      <c r="L7" s="24"/>
      <c r="M7" s="276" t="s">
        <v>44</v>
      </c>
      <c r="N7" s="276"/>
      <c r="O7" s="24"/>
      <c r="P7" s="276" t="s">
        <v>46</v>
      </c>
      <c r="Q7" s="276"/>
      <c r="S7" s="276" t="s">
        <v>175</v>
      </c>
      <c r="T7" s="276"/>
    </row>
    <row r="8" spans="1:20" s="14" customFormat="1" ht="15" customHeight="1">
      <c r="B8" s="15"/>
      <c r="C8" s="280"/>
      <c r="D8" s="24" t="s">
        <v>17</v>
      </c>
      <c r="E8" s="278"/>
      <c r="F8" s="24"/>
      <c r="G8" s="278"/>
      <c r="H8" s="24"/>
      <c r="I8" s="278"/>
      <c r="J8" s="24"/>
      <c r="K8" s="278"/>
      <c r="L8" s="24"/>
      <c r="M8" s="251" t="s">
        <v>48</v>
      </c>
      <c r="N8" s="252" t="s">
        <v>18</v>
      </c>
      <c r="O8" s="24"/>
      <c r="P8" s="251" t="s">
        <v>48</v>
      </c>
      <c r="Q8" s="253" t="s">
        <v>18</v>
      </c>
      <c r="S8" s="251" t="s">
        <v>48</v>
      </c>
      <c r="T8" s="253" t="s">
        <v>18</v>
      </c>
    </row>
    <row r="9" spans="1:20" ht="6" customHeight="1">
      <c r="C9" s="145"/>
      <c r="D9" s="143" t="s">
        <v>17</v>
      </c>
      <c r="G9" s="146"/>
      <c r="I9" s="146"/>
      <c r="K9" s="146"/>
      <c r="M9" s="18"/>
      <c r="N9" s="18"/>
      <c r="P9" s="18"/>
      <c r="Q9" s="18"/>
      <c r="S9" s="18"/>
      <c r="T9" s="18"/>
    </row>
    <row r="10" spans="1:20" s="30" customFormat="1" ht="15" customHeight="1">
      <c r="A10" s="128"/>
      <c r="C10" s="147" t="s">
        <v>39</v>
      </c>
      <c r="D10" s="30" t="s">
        <v>17</v>
      </c>
      <c r="E10" s="32">
        <v>3740366.875</v>
      </c>
      <c r="G10" s="33">
        <v>3704574.23</v>
      </c>
      <c r="I10" s="33">
        <v>3618177.034</v>
      </c>
      <c r="K10" s="33">
        <v>3595923.5809999998</v>
      </c>
      <c r="M10" s="33">
        <f t="shared" ref="M10:M15" si="0">$E10-K10</f>
        <v>144443.29400000023</v>
      </c>
      <c r="N10" s="148">
        <f t="shared" ref="N10:N15" si="1">IF(AND(K10=0,E10=0),0,IF(AND(K10=0,E10&gt;0),1,E10/K10-1))</f>
        <v>4.0168621703532414E-2</v>
      </c>
      <c r="P10" s="33">
        <f t="shared" ref="P10:P15" si="2">$E10-I10</f>
        <v>122189.84100000001</v>
      </c>
      <c r="Q10" s="10">
        <f t="shared" ref="Q10:Q15" si="3">IF(AND(I10=0,E10=0),0,IF(AND(I10=0,E10&gt;0),1,E10/I10-1))</f>
        <v>3.3771106237141524E-2</v>
      </c>
      <c r="S10" s="33">
        <f>$E10-G10</f>
        <v>35792.645000000019</v>
      </c>
      <c r="T10" s="10">
        <f>IF(AND(G10=0,E10=0),0,IF(AND(G10=0,E10&gt;0),1,E10/G10-1))</f>
        <v>9.6617432335808218E-3</v>
      </c>
    </row>
    <row r="11" spans="1:20" s="30" customFormat="1" ht="15" customHeight="1">
      <c r="A11" s="128"/>
      <c r="C11" s="147" t="s">
        <v>202</v>
      </c>
      <c r="D11" s="30" t="s">
        <v>17</v>
      </c>
      <c r="E11" s="32">
        <v>847060.89800000004</v>
      </c>
      <c r="G11" s="33">
        <v>795419.67</v>
      </c>
      <c r="I11" s="33">
        <v>687430.47400000005</v>
      </c>
      <c r="K11" s="33">
        <v>583666.79700000002</v>
      </c>
      <c r="M11" s="33">
        <f t="shared" si="0"/>
        <v>263394.10100000002</v>
      </c>
      <c r="N11" s="148">
        <f t="shared" si="1"/>
        <v>0.45127477244521064</v>
      </c>
      <c r="P11" s="33">
        <f t="shared" si="2"/>
        <v>159630.424</v>
      </c>
      <c r="Q11" s="148">
        <f t="shared" si="3"/>
        <v>0.2322131910608316</v>
      </c>
      <c r="S11" s="33">
        <f t="shared" ref="S11:S15" si="4">$E11-G11</f>
        <v>51641.228000000003</v>
      </c>
      <c r="T11" s="148">
        <f t="shared" ref="T11:T15" si="5">IF(AND(G11=0,E11=0),0,IF(AND(G11=0,E11&gt;0),1,E11/G11-1))</f>
        <v>6.4923247372044468E-2</v>
      </c>
    </row>
    <row r="12" spans="1:20" s="30" customFormat="1" ht="15" customHeight="1">
      <c r="A12" s="128"/>
      <c r="C12" s="147" t="s">
        <v>182</v>
      </c>
      <c r="E12" s="32">
        <v>-9021.2240000000002</v>
      </c>
      <c r="G12" s="33">
        <v>-10207.643</v>
      </c>
      <c r="I12" s="33">
        <v>-16128.95</v>
      </c>
      <c r="K12" s="33">
        <v>-18568.547999999999</v>
      </c>
      <c r="M12" s="33">
        <f t="shared" si="0"/>
        <v>9547.3239999999987</v>
      </c>
      <c r="N12" s="148">
        <f t="shared" si="1"/>
        <v>-0.51416642809120017</v>
      </c>
      <c r="P12" s="33">
        <f t="shared" si="2"/>
        <v>7107.7260000000006</v>
      </c>
      <c r="Q12" s="148">
        <f t="shared" si="3"/>
        <v>-0.44068125947442338</v>
      </c>
      <c r="S12" s="33">
        <f t="shared" si="4"/>
        <v>1186.4189999999999</v>
      </c>
      <c r="T12" s="148">
        <f t="shared" si="5"/>
        <v>-0.11622849662747803</v>
      </c>
    </row>
    <row r="13" spans="1:20" s="30" customFormat="1" ht="15" hidden="1" customHeight="1">
      <c r="A13" s="128"/>
      <c r="C13" s="147"/>
      <c r="E13" s="32"/>
      <c r="G13" s="33"/>
      <c r="I13" s="33"/>
      <c r="K13" s="33"/>
      <c r="M13" s="33"/>
      <c r="N13" s="148"/>
      <c r="P13" s="33"/>
      <c r="Q13" s="148"/>
      <c r="S13" s="33"/>
      <c r="T13" s="148"/>
    </row>
    <row r="14" spans="1:20" s="30" customFormat="1" ht="15" customHeight="1">
      <c r="A14" s="128"/>
      <c r="C14" s="147" t="s">
        <v>41</v>
      </c>
      <c r="D14" s="30" t="s">
        <v>17</v>
      </c>
      <c r="E14" s="32">
        <v>-529069.40599999996</v>
      </c>
      <c r="G14" s="33">
        <v>-572112.96</v>
      </c>
      <c r="I14" s="33">
        <v>-554286.74</v>
      </c>
      <c r="K14" s="33">
        <v>-540621.60100000002</v>
      </c>
      <c r="M14" s="33">
        <f t="shared" si="0"/>
        <v>11552.195000000065</v>
      </c>
      <c r="N14" s="148">
        <f t="shared" si="1"/>
        <v>-2.1368356311756154E-2</v>
      </c>
      <c r="P14" s="33">
        <f t="shared" si="2"/>
        <v>25217.334000000032</v>
      </c>
      <c r="Q14" s="148">
        <f t="shared" si="3"/>
        <v>-4.5495106016788411E-2</v>
      </c>
      <c r="S14" s="33">
        <f t="shared" si="4"/>
        <v>43043.554000000004</v>
      </c>
      <c r="T14" s="148">
        <f t="shared" si="5"/>
        <v>-7.523611071491898E-2</v>
      </c>
    </row>
    <row r="15" spans="1:20" s="149" customFormat="1" ht="15" customHeight="1">
      <c r="A15" s="49"/>
      <c r="C15" s="75" t="s">
        <v>42</v>
      </c>
      <c r="D15" s="149" t="s">
        <v>17</v>
      </c>
      <c r="E15" s="150">
        <v>4049337.1430000002</v>
      </c>
      <c r="G15" s="151">
        <v>3917673.2969999998</v>
      </c>
      <c r="I15" s="151">
        <v>3735191.8190000001</v>
      </c>
      <c r="K15" s="151">
        <v>3620400.2289999998</v>
      </c>
      <c r="M15" s="151">
        <f t="shared" si="0"/>
        <v>428936.91400000034</v>
      </c>
      <c r="N15" s="152">
        <f t="shared" si="1"/>
        <v>0.1184777612607979</v>
      </c>
      <c r="P15" s="151">
        <f t="shared" si="2"/>
        <v>314145.32400000002</v>
      </c>
      <c r="Q15" s="152">
        <f t="shared" si="3"/>
        <v>8.4104201128847089E-2</v>
      </c>
      <c r="S15" s="151">
        <f t="shared" si="4"/>
        <v>131663.84600000037</v>
      </c>
      <c r="T15" s="152">
        <f t="shared" si="5"/>
        <v>3.3607663533562926E-2</v>
      </c>
    </row>
    <row r="16" spans="1:20" ht="15.75" customHeight="1">
      <c r="A16" s="15"/>
      <c r="C16" s="13" t="s">
        <v>70</v>
      </c>
      <c r="D16" s="59" t="s">
        <v>17</v>
      </c>
      <c r="E16" s="46">
        <v>0.1424</v>
      </c>
      <c r="F16" s="153"/>
      <c r="G16" s="46">
        <v>0.1409</v>
      </c>
      <c r="H16" s="153"/>
      <c r="I16" s="46">
        <v>0.13830000000000001</v>
      </c>
      <c r="J16" s="153"/>
      <c r="K16" s="46">
        <v>0.13880000000000001</v>
      </c>
      <c r="L16" s="59"/>
      <c r="M16" s="154">
        <f>(E16-K16)*100</f>
        <v>0.35999999999999921</v>
      </c>
      <c r="N16" s="154"/>
      <c r="O16" s="59"/>
      <c r="P16" s="154">
        <f>(E16-I16)*100</f>
        <v>0.40999999999999925</v>
      </c>
      <c r="Q16" s="154"/>
      <c r="S16" s="154">
        <f>(E16-G16)*100</f>
        <v>0.15000000000000013</v>
      </c>
      <c r="T16" s="154"/>
    </row>
    <row r="17" spans="1:20" ht="2.25" customHeight="1">
      <c r="A17" s="18"/>
      <c r="C17" s="155"/>
      <c r="D17" s="28"/>
      <c r="E17" s="122"/>
      <c r="F17" s="28"/>
      <c r="G17" s="122"/>
      <c r="H17" s="28"/>
      <c r="I17" s="122"/>
      <c r="J17" s="28"/>
      <c r="K17" s="122"/>
      <c r="L17" s="28"/>
      <c r="M17" s="122"/>
      <c r="N17" s="156"/>
      <c r="O17" s="28"/>
      <c r="P17" s="122"/>
      <c r="Q17" s="156"/>
      <c r="S17" s="122"/>
      <c r="T17" s="156"/>
    </row>
    <row r="18" spans="1:20" s="149" customFormat="1" ht="15" customHeight="1">
      <c r="A18" s="49"/>
      <c r="C18" s="75" t="s">
        <v>51</v>
      </c>
      <c r="D18" s="149" t="s">
        <v>17</v>
      </c>
      <c r="E18" s="150">
        <v>600000</v>
      </c>
      <c r="G18" s="151">
        <v>600000</v>
      </c>
      <c r="I18" s="151">
        <v>599965</v>
      </c>
      <c r="K18" s="151">
        <v>599965</v>
      </c>
      <c r="M18" s="151">
        <f t="shared" ref="M18" si="6">$E18-K18</f>
        <v>35</v>
      </c>
      <c r="N18" s="152">
        <f>IF(AND(K18=0,E18=0),0,IF(AND(K18=0,E18&gt;0),1,E18/K18-1))</f>
        <v>5.8336736309616555E-5</v>
      </c>
      <c r="P18" s="151">
        <f t="shared" ref="P18" si="7">$E18-I18</f>
        <v>35</v>
      </c>
      <c r="Q18" s="152">
        <f>IF(AND(I18=0,E18=0),0,IF(AND(I18=0,E18&gt;0),1,E18/I18-1))</f>
        <v>5.8336736309616555E-5</v>
      </c>
      <c r="S18" s="151">
        <f>$E18-G18</f>
        <v>0</v>
      </c>
      <c r="T18" s="152">
        <f>IF(AND(G18=0,E18=0),0,IF(AND(G18=0,E18&gt;0),1,E18/G18-1))</f>
        <v>0</v>
      </c>
    </row>
    <row r="19" spans="1:20" ht="15.75" customHeight="1">
      <c r="A19" s="15"/>
      <c r="C19" s="13" t="s">
        <v>71</v>
      </c>
      <c r="D19" s="59" t="s">
        <v>17</v>
      </c>
      <c r="E19" s="46">
        <v>2.1094000000000002E-2</v>
      </c>
      <c r="F19" s="153"/>
      <c r="G19" s="46">
        <v>2.1586999999999999E-2</v>
      </c>
      <c r="H19" s="153"/>
      <c r="I19" s="46">
        <v>2.2207000000000001E-2</v>
      </c>
      <c r="J19" s="153"/>
      <c r="K19" s="46">
        <v>2.2998999999999999E-2</v>
      </c>
      <c r="L19" s="59"/>
      <c r="M19" s="154">
        <f>(E19-K19)*100</f>
        <v>-0.1904999999999997</v>
      </c>
      <c r="N19" s="154"/>
      <c r="O19" s="59"/>
      <c r="P19" s="154">
        <f>(E19-I19)*100</f>
        <v>-0.11129999999999994</v>
      </c>
      <c r="Q19" s="154"/>
      <c r="S19" s="154">
        <f>(E19-G19)*100</f>
        <v>-4.9299999999999691E-2</v>
      </c>
      <c r="T19" s="154"/>
    </row>
    <row r="20" spans="1:20" ht="3.75" customHeight="1">
      <c r="A20" s="18"/>
      <c r="C20" s="155"/>
      <c r="D20" s="28"/>
      <c r="E20" s="122"/>
      <c r="F20" s="28"/>
      <c r="G20" s="122"/>
      <c r="H20" s="28"/>
      <c r="I20" s="122"/>
      <c r="J20" s="28"/>
      <c r="K20" s="122"/>
      <c r="L20" s="28"/>
      <c r="M20" s="122"/>
      <c r="N20" s="156"/>
      <c r="O20" s="28"/>
      <c r="P20" s="122"/>
      <c r="Q20" s="156"/>
      <c r="S20" s="122"/>
      <c r="T20" s="156"/>
    </row>
    <row r="21" spans="1:20" s="149" customFormat="1" ht="15" customHeight="1">
      <c r="A21" s="49"/>
      <c r="C21" s="75" t="s">
        <v>50</v>
      </c>
      <c r="D21" s="149" t="s">
        <v>17</v>
      </c>
      <c r="E21" s="150">
        <v>4649337.1399999997</v>
      </c>
      <c r="G21" s="151">
        <v>4517673.3</v>
      </c>
      <c r="I21" s="151">
        <v>4335156.95</v>
      </c>
      <c r="K21" s="151">
        <v>4220365.5999999996</v>
      </c>
      <c r="M21" s="151">
        <f t="shared" ref="M21" si="8">$E21-K21</f>
        <v>428971.54000000004</v>
      </c>
      <c r="N21" s="152">
        <f>IF(AND(K21=0,E21=0),0,IF(AND(K21=0,E21&gt;0),1,E21/K21-1))</f>
        <v>0.1016432178292801</v>
      </c>
      <c r="P21" s="151">
        <f t="shared" ref="P21" si="9">$E21-I21</f>
        <v>314180.18999999948</v>
      </c>
      <c r="Q21" s="152">
        <f>IF(AND(I21=0,E21=0),0,IF(AND(I21=0,E21&gt;0),1,E21/I21-1))</f>
        <v>7.2472621781317415E-2</v>
      </c>
      <c r="S21" s="151">
        <f>$E21-G21</f>
        <v>131663.83999999985</v>
      </c>
      <c r="T21" s="152">
        <f>IF(AND(G21=0,E21=0),0,IF(AND(G21=0,E21&gt;0),1,E21/G21-1))</f>
        <v>2.9144170296687921E-2</v>
      </c>
    </row>
    <row r="22" spans="1:20" ht="15.75" customHeight="1">
      <c r="A22" s="15"/>
      <c r="C22" s="13" t="s">
        <v>76</v>
      </c>
      <c r="D22" s="59" t="s">
        <v>17</v>
      </c>
      <c r="E22" s="46">
        <v>0.16350000000000001</v>
      </c>
      <c r="F22" s="153"/>
      <c r="G22" s="46">
        <v>0.16250000000000001</v>
      </c>
      <c r="H22" s="153"/>
      <c r="I22" s="46">
        <v>0.1605</v>
      </c>
      <c r="J22" s="153"/>
      <c r="K22" s="46">
        <v>0.1618</v>
      </c>
      <c r="L22" s="59"/>
      <c r="M22" s="154">
        <f>(E22-K22)*100</f>
        <v>0.17000000000000071</v>
      </c>
      <c r="N22" s="154"/>
      <c r="O22" s="59"/>
      <c r="P22" s="154">
        <f>(E22-I22)*100</f>
        <v>0.30000000000000027</v>
      </c>
      <c r="Q22" s="154"/>
      <c r="R22" s="157"/>
      <c r="S22" s="154">
        <f>(E22-G22)*100</f>
        <v>0.10000000000000009</v>
      </c>
      <c r="T22" s="154"/>
    </row>
    <row r="23" spans="1:20" ht="6" customHeight="1">
      <c r="A23" s="18"/>
      <c r="C23" s="155"/>
      <c r="D23" s="28"/>
      <c r="E23" s="122"/>
      <c r="F23" s="28"/>
      <c r="G23" s="122"/>
      <c r="H23" s="28"/>
      <c r="I23" s="122"/>
      <c r="J23" s="28"/>
      <c r="K23" s="122"/>
      <c r="L23" s="28"/>
      <c r="M23" s="122"/>
      <c r="N23" s="156"/>
      <c r="O23" s="28"/>
      <c r="P23" s="122"/>
      <c r="Q23" s="156"/>
      <c r="S23" s="122"/>
      <c r="T23" s="156"/>
    </row>
    <row r="24" spans="1:20" s="30" customFormat="1" ht="15" customHeight="1">
      <c r="A24" s="128"/>
      <c r="C24" s="158" t="s">
        <v>171</v>
      </c>
      <c r="D24" s="149" t="s">
        <v>17</v>
      </c>
      <c r="E24" s="159">
        <v>28444081</v>
      </c>
      <c r="F24" s="149"/>
      <c r="G24" s="159">
        <v>27795132</v>
      </c>
      <c r="H24" s="149"/>
      <c r="I24" s="159">
        <v>27016642</v>
      </c>
      <c r="J24" s="149"/>
      <c r="K24" s="159">
        <v>26086646</v>
      </c>
      <c r="L24" s="149"/>
      <c r="M24" s="159">
        <f t="shared" ref="M24:M27" si="10">$E24-K24</f>
        <v>2357435</v>
      </c>
      <c r="N24" s="160">
        <f>IF(AND(K24=0,E24=0),0,IF(AND(K24=0,E24&gt;0),1,E24/K24-1))</f>
        <v>9.0369417363964644E-2</v>
      </c>
      <c r="O24" s="149"/>
      <c r="P24" s="159">
        <f t="shared" ref="P24:P27" si="11">$E24-I24</f>
        <v>1427439</v>
      </c>
      <c r="Q24" s="160">
        <f>IF(AND(I24=0,E24=0),0,IF(AND(I24=0,E24&gt;0),1,E24/I24-1))</f>
        <v>5.2835544846765226E-2</v>
      </c>
      <c r="S24" s="159">
        <f t="shared" ref="S24:S27" si="12">$E24-G24</f>
        <v>648949</v>
      </c>
      <c r="T24" s="160">
        <f t="shared" ref="T24:T27" si="13">IF(AND(G24=0,E24=0),0,IF(AND(G24=0,E24&gt;0),1,E24/G24-1))</f>
        <v>2.3347577554227783E-2</v>
      </c>
    </row>
    <row r="25" spans="1:20" s="30" customFormat="1" ht="15" customHeight="1">
      <c r="A25" s="128"/>
      <c r="C25" s="147" t="s">
        <v>172</v>
      </c>
      <c r="D25" s="30" t="s">
        <v>17</v>
      </c>
      <c r="E25" s="32">
        <v>26047855</v>
      </c>
      <c r="G25" s="33">
        <v>25390381</v>
      </c>
      <c r="I25" s="33">
        <v>24742392</v>
      </c>
      <c r="K25" s="33">
        <v>24051319</v>
      </c>
      <c r="M25" s="33">
        <f t="shared" si="10"/>
        <v>1996536</v>
      </c>
      <c r="N25" s="148">
        <f>IF(AND(K25=0,E25=0),0,IF(AND(K25=0,E25&gt;0),1,E25/K25-1))</f>
        <v>8.3011497207284179E-2</v>
      </c>
      <c r="P25" s="33">
        <f t="shared" si="11"/>
        <v>1305463</v>
      </c>
      <c r="Q25" s="148">
        <f>IF(AND(I25=0,E25=0),0,IF(AND(I25=0,E25&gt;0),1,E25/I25-1))</f>
        <v>5.2762198578051756E-2</v>
      </c>
      <c r="S25" s="33">
        <f t="shared" si="12"/>
        <v>657474</v>
      </c>
      <c r="T25" s="148">
        <f t="shared" si="13"/>
        <v>2.5894609458597673E-2</v>
      </c>
    </row>
    <row r="26" spans="1:20" s="30" customFormat="1" ht="15" customHeight="1">
      <c r="A26" s="128"/>
      <c r="C26" s="147" t="s">
        <v>173</v>
      </c>
      <c r="E26" s="32">
        <v>2296905</v>
      </c>
      <c r="G26" s="33">
        <v>2296905</v>
      </c>
      <c r="I26" s="33">
        <v>2143554</v>
      </c>
      <c r="K26" s="33">
        <v>1895423</v>
      </c>
      <c r="M26" s="33">
        <f t="shared" si="10"/>
        <v>401482</v>
      </c>
      <c r="N26" s="148">
        <f>IF(AND(K26=0,E26=0),0,IF(AND(K26=0,E26&gt;0),1,E26/K26-1))</f>
        <v>0.21181657076019444</v>
      </c>
      <c r="P26" s="33">
        <f t="shared" si="11"/>
        <v>153351</v>
      </c>
      <c r="Q26" s="148">
        <f>IF(AND(I26=0,E26=0),0,IF(AND(I26=0,E26&gt;0),1,E26/I26-1))</f>
        <v>7.1540535018012053E-2</v>
      </c>
      <c r="S26" s="33">
        <f t="shared" si="12"/>
        <v>0</v>
      </c>
      <c r="T26" s="148">
        <f t="shared" si="13"/>
        <v>0</v>
      </c>
    </row>
    <row r="27" spans="1:20" s="30" customFormat="1" ht="15" customHeight="1">
      <c r="A27" s="128"/>
      <c r="C27" s="147" t="s">
        <v>174</v>
      </c>
      <c r="E27" s="32">
        <v>99321</v>
      </c>
      <c r="G27" s="33">
        <v>107846</v>
      </c>
      <c r="I27" s="33">
        <v>130696</v>
      </c>
      <c r="K27" s="33">
        <v>139904</v>
      </c>
      <c r="M27" s="33">
        <f t="shared" si="10"/>
        <v>-40583</v>
      </c>
      <c r="N27" s="148">
        <f>IF(AND(K27=0,E27=0),0,IF(AND(K27=0,E27&gt;0),1,E27/K27-1))</f>
        <v>-0.2900774817017383</v>
      </c>
      <c r="P27" s="33">
        <f t="shared" si="11"/>
        <v>-31375</v>
      </c>
      <c r="Q27" s="148">
        <f>IF(AND(I27=0,E27=0),0,IF(AND(I27=0,E27&gt;0),1,E27/I27-1))</f>
        <v>-0.24006090469486441</v>
      </c>
      <c r="S27" s="33">
        <f t="shared" si="12"/>
        <v>-8525</v>
      </c>
      <c r="T27" s="148">
        <f t="shared" si="13"/>
        <v>-7.9047901637520179E-2</v>
      </c>
    </row>
    <row r="28" spans="1:20" s="14" customFormat="1">
      <c r="C28" s="161"/>
      <c r="D28" s="143" t="s">
        <v>17</v>
      </c>
      <c r="E28" s="162"/>
      <c r="F28" s="143"/>
      <c r="G28" s="15"/>
      <c r="H28" s="143"/>
      <c r="I28" s="15"/>
      <c r="J28" s="143"/>
      <c r="K28" s="15"/>
      <c r="L28" s="143"/>
      <c r="M28" s="15"/>
      <c r="N28" s="163"/>
      <c r="O28" s="143"/>
      <c r="P28" s="15"/>
      <c r="S28" s="15"/>
    </row>
    <row r="29" spans="1:20" s="14" customFormat="1" ht="7.35" customHeight="1">
      <c r="B29" s="15"/>
      <c r="C29" s="280" t="s">
        <v>140</v>
      </c>
      <c r="D29" s="24" t="s">
        <v>17</v>
      </c>
      <c r="E29" s="168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S29" s="162"/>
      <c r="T29" s="162"/>
    </row>
    <row r="30" spans="1:20" s="14" customFormat="1" ht="14.1" customHeight="1">
      <c r="B30" s="15"/>
      <c r="C30" s="280"/>
      <c r="D30" s="24" t="s">
        <v>17</v>
      </c>
      <c r="E30" s="206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272"/>
      <c r="Q30" s="162"/>
      <c r="R30" s="164"/>
      <c r="S30" s="162"/>
      <c r="T30" s="162"/>
    </row>
    <row r="31" spans="1:20" ht="6" customHeight="1">
      <c r="C31" s="145"/>
      <c r="D31" s="143" t="s">
        <v>17</v>
      </c>
      <c r="G31" s="146"/>
      <c r="I31" s="146"/>
      <c r="K31" s="146"/>
      <c r="M31" s="18"/>
      <c r="N31" s="18"/>
      <c r="P31" s="18"/>
      <c r="Q31" s="18"/>
      <c r="S31" s="18"/>
      <c r="T31" s="18"/>
    </row>
    <row r="32" spans="1:20" s="30" customFormat="1" ht="15" customHeight="1">
      <c r="A32" s="128"/>
      <c r="C32" s="147" t="s">
        <v>39</v>
      </c>
      <c r="D32" s="30" t="s">
        <v>17</v>
      </c>
      <c r="E32" s="32">
        <v>3740366.875</v>
      </c>
      <c r="G32" s="33">
        <v>3704574.23</v>
      </c>
      <c r="I32" s="33">
        <v>3618177.034</v>
      </c>
      <c r="K32" s="33">
        <v>3595923.5809999998</v>
      </c>
      <c r="M32" s="33">
        <f t="shared" ref="M32:M37" si="14">$E32-K32</f>
        <v>144443.29400000023</v>
      </c>
      <c r="N32" s="148">
        <f t="shared" ref="N32:N37" si="15">IF(AND(K32=0,E32=0),0,IF(AND(K32=0,E32&gt;0),1,E32/K32-1))</f>
        <v>4.0168621703532414E-2</v>
      </c>
      <c r="P32" s="33">
        <f t="shared" ref="P32:P37" si="16">$E32-I32</f>
        <v>122189.84100000001</v>
      </c>
      <c r="Q32" s="148">
        <f t="shared" ref="Q32:Q37" si="17">IF(AND(I32=0,E32=0),0,IF(AND(I32=0,E32&gt;0),1,E32/I32-1))</f>
        <v>3.3771106237141524E-2</v>
      </c>
      <c r="S32" s="33">
        <f t="shared" ref="S32:S37" si="18">$E32-G32</f>
        <v>35792.645000000019</v>
      </c>
      <c r="T32" s="148">
        <f t="shared" ref="T32:T37" si="19">IF(AND(G32=0,E32=0),0,IF(AND(G32=0,E32&gt;0),1,E32/G32-1))</f>
        <v>9.6617432335808218E-3</v>
      </c>
    </row>
    <row r="33" spans="1:20" s="30" customFormat="1" ht="15" customHeight="1">
      <c r="A33" s="128"/>
      <c r="C33" s="147" t="s">
        <v>181</v>
      </c>
      <c r="D33" s="30" t="s">
        <v>17</v>
      </c>
      <c r="E33" s="32">
        <v>847060.89800000004</v>
      </c>
      <c r="G33" s="33">
        <v>795419.67</v>
      </c>
      <c r="I33" s="33">
        <v>687430.47400000005</v>
      </c>
      <c r="K33" s="33">
        <v>579189.80000000005</v>
      </c>
      <c r="M33" s="33">
        <f t="shared" si="14"/>
        <v>267871.098</v>
      </c>
      <c r="N33" s="148">
        <f t="shared" si="15"/>
        <v>0.46249277525260291</v>
      </c>
      <c r="P33" s="33">
        <f t="shared" si="16"/>
        <v>159630.424</v>
      </c>
      <c r="Q33" s="148">
        <f t="shared" si="17"/>
        <v>0.2322131910608316</v>
      </c>
      <c r="S33" s="33">
        <f t="shared" si="18"/>
        <v>51641.228000000003</v>
      </c>
      <c r="T33" s="148">
        <f t="shared" si="19"/>
        <v>6.4923247372044468E-2</v>
      </c>
    </row>
    <row r="34" spans="1:20" s="30" customFormat="1" ht="15" customHeight="1">
      <c r="A34" s="128"/>
      <c r="C34" s="147" t="s">
        <v>182</v>
      </c>
      <c r="E34" s="32">
        <v>-9021.2240000000002</v>
      </c>
      <c r="G34" s="33">
        <v>-10207.643</v>
      </c>
      <c r="I34" s="33">
        <v>-16128.95</v>
      </c>
      <c r="K34" s="33">
        <v>-18568.547999999999</v>
      </c>
      <c r="M34" s="33">
        <f t="shared" si="14"/>
        <v>9547.3239999999987</v>
      </c>
      <c r="N34" s="148">
        <f t="shared" si="15"/>
        <v>-0.51416642809120017</v>
      </c>
      <c r="P34" s="33">
        <f t="shared" si="16"/>
        <v>7107.7260000000006</v>
      </c>
      <c r="Q34" s="148">
        <f t="shared" si="17"/>
        <v>-0.44068125947442338</v>
      </c>
      <c r="S34" s="33">
        <f t="shared" si="18"/>
        <v>1186.4189999999999</v>
      </c>
      <c r="T34" s="148">
        <f t="shared" si="19"/>
        <v>-0.11622849662747803</v>
      </c>
    </row>
    <row r="35" spans="1:20" s="30" customFormat="1" ht="15" hidden="1" customHeight="1">
      <c r="A35" s="128"/>
      <c r="C35" s="147"/>
      <c r="E35" s="32"/>
      <c r="G35" s="33"/>
      <c r="I35" s="33"/>
      <c r="K35" s="33"/>
      <c r="M35" s="33"/>
      <c r="N35" s="148"/>
      <c r="P35" s="33"/>
      <c r="Q35" s="148"/>
      <c r="S35" s="33"/>
      <c r="T35" s="148"/>
    </row>
    <row r="36" spans="1:20" s="30" customFormat="1" ht="15" customHeight="1">
      <c r="A36" s="128"/>
      <c r="C36" s="147" t="s">
        <v>41</v>
      </c>
      <c r="D36" s="30" t="s">
        <v>17</v>
      </c>
      <c r="E36" s="32">
        <v>-529069.40599999996</v>
      </c>
      <c r="G36" s="33">
        <v>-572112.96</v>
      </c>
      <c r="I36" s="33">
        <v>-554286.74</v>
      </c>
      <c r="K36" s="33">
        <v>-540621.60100000002</v>
      </c>
      <c r="M36" s="33">
        <f t="shared" si="14"/>
        <v>11552.195000000065</v>
      </c>
      <c r="N36" s="148">
        <f t="shared" si="15"/>
        <v>-2.1368356311756154E-2</v>
      </c>
      <c r="P36" s="33">
        <f t="shared" si="16"/>
        <v>25217.334000000032</v>
      </c>
      <c r="Q36" s="148">
        <f t="shared" si="17"/>
        <v>-4.5495106016788411E-2</v>
      </c>
      <c r="S36" s="33">
        <f t="shared" si="18"/>
        <v>43043.554000000004</v>
      </c>
      <c r="T36" s="148">
        <f t="shared" si="19"/>
        <v>-7.523611071491898E-2</v>
      </c>
    </row>
    <row r="37" spans="1:20" s="149" customFormat="1" ht="15" customHeight="1">
      <c r="A37" s="49"/>
      <c r="C37" s="75" t="s">
        <v>42</v>
      </c>
      <c r="D37" s="149" t="s">
        <v>17</v>
      </c>
      <c r="E37" s="150">
        <v>4049337.1430000002</v>
      </c>
      <c r="G37" s="151">
        <v>3917673.2969999998</v>
      </c>
      <c r="I37" s="151">
        <v>3735191.8190000001</v>
      </c>
      <c r="K37" s="151">
        <v>3615923.2310000001</v>
      </c>
      <c r="M37" s="151">
        <f t="shared" si="14"/>
        <v>433413.91200000001</v>
      </c>
      <c r="N37" s="152">
        <f t="shared" si="15"/>
        <v>0.11986258676187034</v>
      </c>
      <c r="P37" s="151">
        <f t="shared" si="16"/>
        <v>314145.32400000002</v>
      </c>
      <c r="Q37" s="152">
        <f t="shared" si="17"/>
        <v>8.4104201128847089E-2</v>
      </c>
      <c r="S37" s="151">
        <f t="shared" si="18"/>
        <v>131663.84600000037</v>
      </c>
      <c r="T37" s="152">
        <f t="shared" si="19"/>
        <v>3.3607663533562926E-2</v>
      </c>
    </row>
    <row r="38" spans="1:20" ht="15.75" customHeight="1">
      <c r="A38" s="15"/>
      <c r="C38" s="13" t="s">
        <v>70</v>
      </c>
      <c r="D38" s="59" t="s">
        <v>17</v>
      </c>
      <c r="E38" s="46">
        <v>0.14000000000000001</v>
      </c>
      <c r="F38" s="153"/>
      <c r="G38" s="46">
        <v>0.1386</v>
      </c>
      <c r="H38" s="153"/>
      <c r="I38" s="46">
        <v>0.13830000000000001</v>
      </c>
      <c r="J38" s="153"/>
      <c r="K38" s="46">
        <v>0.1386</v>
      </c>
      <c r="L38" s="59"/>
      <c r="M38" s="154">
        <f>(E38-K38)*100</f>
        <v>0.14000000000000123</v>
      </c>
      <c r="N38" s="154"/>
      <c r="O38" s="59"/>
      <c r="P38" s="154">
        <f>(E38-I38)*100</f>
        <v>0.17000000000000071</v>
      </c>
      <c r="Q38" s="154"/>
      <c r="S38" s="154">
        <f>(E38-G38)*100</f>
        <v>0.14000000000000123</v>
      </c>
      <c r="T38" s="154"/>
    </row>
    <row r="39" spans="1:20" ht="2.25" customHeight="1">
      <c r="A39" s="18"/>
      <c r="C39" s="155"/>
      <c r="D39" s="28"/>
      <c r="E39" s="122"/>
      <c r="F39" s="28"/>
      <c r="G39" s="122"/>
      <c r="H39" s="28"/>
      <c r="I39" s="122"/>
      <c r="J39" s="28"/>
      <c r="K39" s="122"/>
      <c r="L39" s="28"/>
      <c r="M39" s="122"/>
      <c r="N39" s="156"/>
      <c r="O39" s="28"/>
      <c r="P39" s="122"/>
      <c r="Q39" s="156"/>
      <c r="S39" s="122"/>
      <c r="T39" s="156"/>
    </row>
    <row r="40" spans="1:20" s="149" customFormat="1" ht="15" customHeight="1">
      <c r="A40" s="49"/>
      <c r="C40" s="75" t="s">
        <v>51</v>
      </c>
      <c r="D40" s="149" t="s">
        <v>17</v>
      </c>
      <c r="E40" s="150">
        <v>600000</v>
      </c>
      <c r="G40" s="151">
        <v>600000</v>
      </c>
      <c r="I40" s="151">
        <v>599965</v>
      </c>
      <c r="K40" s="151">
        <v>599965</v>
      </c>
      <c r="M40" s="151">
        <f t="shared" ref="M40" si="20">$E40-K40</f>
        <v>35</v>
      </c>
      <c r="N40" s="152">
        <f>IF(AND(K40=0,E40=0),0,IF(AND(K40=0,E40&gt;0),1,E40/K40-1))</f>
        <v>5.8336736309616555E-5</v>
      </c>
      <c r="P40" s="151">
        <f t="shared" ref="P40" si="21">$E40-I40</f>
        <v>35</v>
      </c>
      <c r="Q40" s="152">
        <f>IF(AND(I40=0,E40=0),0,IF(AND(I40=0,E40&gt;0),1,E40/I40-1))</f>
        <v>5.8336736309616555E-5</v>
      </c>
      <c r="S40" s="151">
        <f>$E40-G40</f>
        <v>0</v>
      </c>
      <c r="T40" s="152">
        <f>IF(AND(G40=0,E40=0),0,IF(AND(G40=0,E40&gt;0),1,E40/G40-1))</f>
        <v>0</v>
      </c>
    </row>
    <row r="41" spans="1:20" ht="15.75" customHeight="1">
      <c r="A41" s="15"/>
      <c r="C41" s="13" t="s">
        <v>71</v>
      </c>
      <c r="D41" s="59" t="s">
        <v>17</v>
      </c>
      <c r="E41" s="46">
        <v>2.0743999999999999E-2</v>
      </c>
      <c r="F41" s="153"/>
      <c r="G41" s="46">
        <v>2.1219999999999999E-2</v>
      </c>
      <c r="H41" s="153"/>
      <c r="I41" s="46">
        <v>2.2207000000000001E-2</v>
      </c>
      <c r="J41" s="153"/>
      <c r="K41" s="46">
        <v>2.2997E-2</v>
      </c>
      <c r="L41" s="59"/>
      <c r="M41" s="154">
        <f>(E41-K41)*100</f>
        <v>-0.22530000000000017</v>
      </c>
      <c r="N41" s="154"/>
      <c r="O41" s="59"/>
      <c r="P41" s="154">
        <f>(E41-I41)*100</f>
        <v>-0.14630000000000026</v>
      </c>
      <c r="Q41" s="154"/>
      <c r="S41" s="154">
        <f>(E41-G41)*100</f>
        <v>-4.7600000000000073E-2</v>
      </c>
      <c r="T41" s="154"/>
    </row>
    <row r="42" spans="1:20" ht="3.75" customHeight="1">
      <c r="A42" s="18"/>
      <c r="C42" s="155"/>
      <c r="D42" s="28"/>
      <c r="E42" s="122"/>
      <c r="F42" s="28"/>
      <c r="G42" s="122"/>
      <c r="H42" s="28"/>
      <c r="I42" s="122"/>
      <c r="J42" s="28"/>
      <c r="K42" s="122"/>
      <c r="L42" s="28"/>
      <c r="M42" s="122"/>
      <c r="N42" s="156"/>
      <c r="O42" s="28"/>
      <c r="P42" s="122"/>
      <c r="Q42" s="156"/>
      <c r="S42" s="122"/>
      <c r="T42" s="156"/>
    </row>
    <row r="43" spans="1:20" s="149" customFormat="1" ht="15" customHeight="1">
      <c r="A43" s="49"/>
      <c r="C43" s="75" t="s">
        <v>50</v>
      </c>
      <c r="D43" s="149" t="s">
        <v>17</v>
      </c>
      <c r="E43" s="150">
        <v>4649337.1430000002</v>
      </c>
      <c r="G43" s="151">
        <v>4517673.2970000003</v>
      </c>
      <c r="I43" s="151">
        <v>4335156.9460000005</v>
      </c>
      <c r="K43" s="151">
        <v>4215888.6050000004</v>
      </c>
      <c r="M43" s="151">
        <f t="shared" ref="M43" si="22">$E43-K43</f>
        <v>433448.53799999971</v>
      </c>
      <c r="N43" s="152">
        <f>IF(AND(K43=0,E43=0),0,IF(AND(K43=0,E43&gt;0),1,E43/K43-1))</f>
        <v>0.10281309081220358</v>
      </c>
      <c r="P43" s="151">
        <f t="shared" ref="P43" si="23">$E43-I43</f>
        <v>314180.19699999969</v>
      </c>
      <c r="Q43" s="152">
        <f>IF(AND(I43=0,E43=0),0,IF(AND(I43=0,E43&gt;0),1,E43/I43-1))</f>
        <v>7.2472623462892294E-2</v>
      </c>
      <c r="S43" s="151">
        <f>$E43-G43</f>
        <v>131663.8459999999</v>
      </c>
      <c r="T43" s="152">
        <f>IF(AND(G43=0,E43=0),0,IF(AND(G43=0,E43&gt;0),1,E43/G43-1))</f>
        <v>2.9144171644158501E-2</v>
      </c>
    </row>
    <row r="44" spans="1:20" ht="15.75" customHeight="1">
      <c r="A44" s="15"/>
      <c r="C44" s="13" t="s">
        <v>76</v>
      </c>
      <c r="D44" s="59" t="s">
        <v>17</v>
      </c>
      <c r="E44" s="46">
        <v>0.16070000000000001</v>
      </c>
      <c r="F44" s="153"/>
      <c r="G44" s="46">
        <v>0.1598</v>
      </c>
      <c r="H44" s="153"/>
      <c r="I44" s="46">
        <v>0.1605</v>
      </c>
      <c r="J44" s="153"/>
      <c r="K44" s="46">
        <v>0.16159999999999999</v>
      </c>
      <c r="L44" s="59"/>
      <c r="M44" s="154">
        <f>(E44-K44)*100</f>
        <v>-8.9999999999998415E-2</v>
      </c>
      <c r="N44" s="154"/>
      <c r="O44" s="59"/>
      <c r="P44" s="154">
        <f>(E44-I44)*100</f>
        <v>2.0000000000000573E-2</v>
      </c>
      <c r="Q44" s="154"/>
      <c r="S44" s="154">
        <f>(E44-G44)*100</f>
        <v>9.000000000000119E-2</v>
      </c>
      <c r="T44" s="154"/>
    </row>
    <row r="45" spans="1:20" ht="6" customHeight="1">
      <c r="A45" s="18"/>
      <c r="C45" s="155"/>
      <c r="D45" s="28"/>
      <c r="E45" s="122"/>
      <c r="F45" s="28"/>
      <c r="G45" s="122"/>
      <c r="H45" s="28"/>
      <c r="I45" s="122"/>
      <c r="J45" s="28"/>
      <c r="K45" s="122"/>
      <c r="L45" s="28"/>
      <c r="M45" s="122"/>
      <c r="N45" s="156"/>
      <c r="O45" s="28"/>
      <c r="P45" s="122"/>
      <c r="Q45" s="156"/>
      <c r="S45" s="122"/>
      <c r="T45" s="156"/>
    </row>
    <row r="46" spans="1:20" s="30" customFormat="1" ht="15" customHeight="1">
      <c r="A46" s="128"/>
      <c r="C46" s="158" t="s">
        <v>171</v>
      </c>
      <c r="D46" s="149" t="s">
        <v>17</v>
      </c>
      <c r="E46" s="159">
        <v>28924659</v>
      </c>
      <c r="F46" s="149"/>
      <c r="G46" s="159">
        <v>28274996</v>
      </c>
      <c r="H46" s="149"/>
      <c r="I46" s="159">
        <v>27016642</v>
      </c>
      <c r="J46" s="149"/>
      <c r="K46" s="159">
        <v>26088562</v>
      </c>
      <c r="L46" s="149"/>
      <c r="M46" s="159">
        <f t="shared" ref="M46:M49" si="24">$E46-K46</f>
        <v>2836097</v>
      </c>
      <c r="N46" s="160">
        <f>IF(AND(K46=0,E46=0),0,IF(AND(K46=0,E46&gt;0),1,E46/K46-1))</f>
        <v>0.1087103612686664</v>
      </c>
      <c r="O46" s="149"/>
      <c r="P46" s="159">
        <f t="shared" ref="P46:P49" si="25">$E46-I46</f>
        <v>1908017</v>
      </c>
      <c r="Q46" s="160">
        <f>IF(AND(I46=0,E46=0),0,IF(AND(I46=0,E46&gt;0),1,E46/I46-1))</f>
        <v>7.0623765899551882E-2</v>
      </c>
      <c r="S46" s="159">
        <f t="shared" ref="S46:S49" si="26">$E46-G46</f>
        <v>649663</v>
      </c>
      <c r="T46" s="160">
        <f t="shared" ref="T46:T49" si="27">IF(AND(G46=0,E46=0),0,IF(AND(G46=0,E46&gt;0),1,E46/G46-1))</f>
        <v>2.2976590341515779E-2</v>
      </c>
    </row>
    <row r="47" spans="1:20" s="30" customFormat="1" ht="15" customHeight="1">
      <c r="A47" s="128"/>
      <c r="C47" s="147" t="s">
        <v>172</v>
      </c>
      <c r="D47" s="30" t="s">
        <v>17</v>
      </c>
      <c r="E47" s="32">
        <v>26528434</v>
      </c>
      <c r="G47" s="33">
        <v>25870245</v>
      </c>
      <c r="I47" s="33">
        <v>24742392</v>
      </c>
      <c r="K47" s="33">
        <v>24053236</v>
      </c>
      <c r="M47" s="33">
        <f t="shared" si="24"/>
        <v>2475198</v>
      </c>
      <c r="N47" s="148">
        <f>IF(AND(K47=0,E47=0),0,IF(AND(K47=0,E47&gt;0),1,E47/K47-1))</f>
        <v>0.1029049895822749</v>
      </c>
      <c r="P47" s="33">
        <f t="shared" si="25"/>
        <v>1786042</v>
      </c>
      <c r="Q47" s="148">
        <f>IF(AND(I47=0,E47=0),0,IF(AND(I47=0,E47&gt;0),1,E47/I47-1))</f>
        <v>7.2185502517299049E-2</v>
      </c>
      <c r="S47" s="33">
        <f t="shared" si="26"/>
        <v>658189</v>
      </c>
      <c r="T47" s="148">
        <f t="shared" si="27"/>
        <v>2.5441931454456723E-2</v>
      </c>
    </row>
    <row r="48" spans="1:20" s="30" customFormat="1" ht="15" customHeight="1">
      <c r="A48" s="128"/>
      <c r="C48" s="147" t="s">
        <v>173</v>
      </c>
      <c r="E48" s="32">
        <v>2296905</v>
      </c>
      <c r="G48" s="33">
        <v>2296905</v>
      </c>
      <c r="I48" s="33">
        <v>2143554</v>
      </c>
      <c r="K48" s="33">
        <v>1895423</v>
      </c>
      <c r="M48" s="33">
        <f t="shared" si="24"/>
        <v>401482</v>
      </c>
      <c r="N48" s="148">
        <f>IF(AND(K48=0,E48=0),0,IF(AND(K48=0,E48&gt;0),1,E48/K48-1))</f>
        <v>0.21181657076019444</v>
      </c>
      <c r="P48" s="33">
        <f t="shared" si="25"/>
        <v>153351</v>
      </c>
      <c r="Q48" s="148">
        <f>IF(AND(I48=0,E48=0),0,IF(AND(I48=0,E48&gt;0),1,E48/I48-1))</f>
        <v>7.1540535018012053E-2</v>
      </c>
      <c r="S48" s="33">
        <f t="shared" si="26"/>
        <v>0</v>
      </c>
      <c r="T48" s="148">
        <f t="shared" si="27"/>
        <v>0</v>
      </c>
    </row>
    <row r="49" spans="1:20" s="30" customFormat="1" ht="15" customHeight="1">
      <c r="A49" s="128"/>
      <c r="C49" s="147" t="s">
        <v>174</v>
      </c>
      <c r="E49" s="32">
        <v>99320</v>
      </c>
      <c r="G49" s="33">
        <v>107846</v>
      </c>
      <c r="I49" s="33">
        <v>130696</v>
      </c>
      <c r="K49" s="33">
        <v>139903</v>
      </c>
      <c r="M49" s="33">
        <f t="shared" si="24"/>
        <v>-40583</v>
      </c>
      <c r="N49" s="148">
        <f>IF(AND(K49=0,E49=0),0,IF(AND(K49=0,E49&gt;0),1,E49/K49-1))</f>
        <v>-0.29007955512033334</v>
      </c>
      <c r="P49" s="33">
        <f t="shared" si="25"/>
        <v>-31376</v>
      </c>
      <c r="Q49" s="148">
        <f>IF(AND(I49=0,E49=0),0,IF(AND(I49=0,E49&gt;0),1,E49/I49-1))</f>
        <v>-0.24006855603844035</v>
      </c>
      <c r="S49" s="33">
        <f t="shared" si="26"/>
        <v>-8526</v>
      </c>
      <c r="T49" s="148">
        <f t="shared" si="27"/>
        <v>-7.9057174118650653E-2</v>
      </c>
    </row>
    <row r="50" spans="1:20" s="130" customFormat="1">
      <c r="A50" s="165"/>
      <c r="C50" s="166"/>
      <c r="D50" s="167"/>
      <c r="E50" s="168"/>
      <c r="F50" s="167"/>
      <c r="H50" s="167"/>
      <c r="J50" s="167"/>
      <c r="L50" s="167"/>
      <c r="O50" s="167"/>
    </row>
    <row r="51" spans="1:20" s="130" customFormat="1">
      <c r="A51" s="165"/>
      <c r="C51" s="280" t="s">
        <v>204</v>
      </c>
      <c r="D51" s="167"/>
      <c r="E51" s="168"/>
      <c r="F51" s="167"/>
      <c r="H51" s="167"/>
      <c r="J51" s="167"/>
      <c r="L51" s="167"/>
      <c r="O51" s="167"/>
    </row>
    <row r="52" spans="1:20" s="130" customFormat="1" ht="14.1" customHeight="1">
      <c r="A52" s="165"/>
      <c r="C52" s="280"/>
      <c r="D52" s="24" t="s">
        <v>17</v>
      </c>
      <c r="E52" s="206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</row>
    <row r="53" spans="1:20" s="130" customFormat="1" ht="14.1" customHeight="1">
      <c r="A53" s="165"/>
      <c r="C53" s="263"/>
      <c r="D53" s="24" t="s">
        <v>17</v>
      </c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</row>
    <row r="54" spans="1:20" s="130" customFormat="1">
      <c r="A54" s="5"/>
      <c r="C54" s="262" t="s">
        <v>205</v>
      </c>
      <c r="D54" s="167"/>
      <c r="E54" s="120">
        <v>6934169.9170000004</v>
      </c>
      <c r="F54" s="167"/>
      <c r="G54" s="120">
        <v>6802505.3619999997</v>
      </c>
      <c r="H54" s="167"/>
      <c r="I54" s="120">
        <v>6619966.3269999996</v>
      </c>
      <c r="J54" s="167"/>
      <c r="K54" s="120">
        <v>6505183.4400000004</v>
      </c>
      <c r="L54" s="167"/>
      <c r="M54" s="120">
        <f t="shared" ref="M54:M59" si="28">$E54-K54</f>
        <v>428986.47699999996</v>
      </c>
      <c r="N54" s="275">
        <f t="shared" ref="N54:N59" si="29">IF(AND(K54=0,E54=0),0,IF(AND(K54=0,E54&gt;0),1,E54/K54-1))</f>
        <v>6.5945331281849207E-2</v>
      </c>
      <c r="O54" s="115"/>
      <c r="P54" s="120">
        <f t="shared" ref="P54:P59" si="30">$E54-I54</f>
        <v>314203.59000000078</v>
      </c>
      <c r="Q54" s="134">
        <f t="shared" ref="Q54:Q59" si="31">IF(AND(I54=0,E54=0),0,IF(AND(I54=0,E54&gt;0),1,E54/I54-1))</f>
        <v>4.7463019368920278E-2</v>
      </c>
      <c r="R54" s="28"/>
      <c r="S54" s="120">
        <f t="shared" ref="S54:S59" si="32">$E54-G54</f>
        <v>131664.55500000063</v>
      </c>
      <c r="T54" s="275">
        <f t="shared" ref="T54:T59" si="33">IF(AND(G54=0,E54=0),0,IF(AND(G54=0,E54&gt;0),1,E54/G54-1))</f>
        <v>1.9355303376238808E-2</v>
      </c>
    </row>
    <row r="55" spans="1:20" s="130" customFormat="1">
      <c r="A55" s="5"/>
      <c r="C55" s="75" t="s">
        <v>50</v>
      </c>
      <c r="D55" s="167"/>
      <c r="E55" s="151">
        <v>4649337.1430000002</v>
      </c>
      <c r="F55" s="167"/>
      <c r="G55" s="151">
        <v>4517673.2970000003</v>
      </c>
      <c r="H55" s="167"/>
      <c r="I55" s="151">
        <v>4335156.9460000005</v>
      </c>
      <c r="J55" s="167"/>
      <c r="K55" s="151">
        <v>4220365.602</v>
      </c>
      <c r="L55" s="167"/>
      <c r="M55" s="151">
        <f t="shared" si="28"/>
        <v>428971.5410000002</v>
      </c>
      <c r="N55" s="152">
        <f t="shared" si="29"/>
        <v>0.10164321801805842</v>
      </c>
      <c r="O55" s="149"/>
      <c r="P55" s="151">
        <f t="shared" si="30"/>
        <v>314180.19699999969</v>
      </c>
      <c r="Q55" s="152">
        <f t="shared" si="31"/>
        <v>7.2472623462892294E-2</v>
      </c>
      <c r="R55" s="149"/>
      <c r="S55" s="151">
        <f t="shared" si="32"/>
        <v>131663.8459999999</v>
      </c>
      <c r="T55" s="152">
        <f t="shared" si="33"/>
        <v>2.9144171644158501E-2</v>
      </c>
    </row>
    <row r="56" spans="1:20" s="130" customFormat="1">
      <c r="A56" s="5"/>
      <c r="C56" s="75" t="s">
        <v>206</v>
      </c>
      <c r="D56" s="167"/>
      <c r="E56" s="151">
        <v>2150000</v>
      </c>
      <c r="F56" s="167"/>
      <c r="G56" s="151">
        <v>2150000</v>
      </c>
      <c r="H56" s="167"/>
      <c r="I56" s="151">
        <v>2149974.48</v>
      </c>
      <c r="J56" s="167"/>
      <c r="K56" s="151">
        <v>2149974.66</v>
      </c>
      <c r="L56" s="167"/>
      <c r="M56" s="151">
        <f t="shared" si="28"/>
        <v>25.339999999850988</v>
      </c>
      <c r="N56" s="152">
        <f t="shared" si="29"/>
        <v>1.178618542407861E-5</v>
      </c>
      <c r="O56" s="149"/>
      <c r="P56" s="151">
        <f t="shared" si="30"/>
        <v>25.520000000018626</v>
      </c>
      <c r="Q56" s="152">
        <f t="shared" si="31"/>
        <v>1.1869908334904977E-5</v>
      </c>
      <c r="R56" s="149"/>
      <c r="S56" s="151">
        <f t="shared" si="32"/>
        <v>0</v>
      </c>
      <c r="T56" s="152">
        <f t="shared" si="33"/>
        <v>0</v>
      </c>
    </row>
    <row r="57" spans="1:20" s="130" customFormat="1">
      <c r="A57" s="5"/>
      <c r="C57" s="75" t="s">
        <v>207</v>
      </c>
      <c r="D57" s="167"/>
      <c r="E57" s="151">
        <v>134832.774</v>
      </c>
      <c r="F57" s="167"/>
      <c r="G57" s="151">
        <v>134832.065</v>
      </c>
      <c r="H57" s="167"/>
      <c r="I57" s="151">
        <v>134834.90100000001</v>
      </c>
      <c r="J57" s="167"/>
      <c r="K57" s="151">
        <v>134843.17800000001</v>
      </c>
      <c r="L57" s="167"/>
      <c r="M57" s="151">
        <f t="shared" si="28"/>
        <v>-10.404000000009546</v>
      </c>
      <c r="N57" s="152">
        <f t="shared" si="29"/>
        <v>-7.7156294847946505E-5</v>
      </c>
      <c r="O57" s="149"/>
      <c r="P57" s="151">
        <f t="shared" si="30"/>
        <v>-2.1270000000076834</v>
      </c>
      <c r="Q57" s="152">
        <f t="shared" si="31"/>
        <v>-1.5774847493044142E-5</v>
      </c>
      <c r="R57" s="149"/>
      <c r="S57" s="151">
        <f t="shared" si="32"/>
        <v>0.70900000000256114</v>
      </c>
      <c r="T57" s="152">
        <f t="shared" si="33"/>
        <v>5.2583930980620863E-6</v>
      </c>
    </row>
    <row r="58" spans="1:20" s="130" customFormat="1">
      <c r="A58" s="5"/>
      <c r="B58" s="5"/>
      <c r="C58" s="262" t="s">
        <v>208</v>
      </c>
      <c r="D58" s="167"/>
      <c r="E58" s="46">
        <v>0.24379999999999999</v>
      </c>
      <c r="F58" s="167"/>
      <c r="G58" s="46">
        <v>0.2447</v>
      </c>
      <c r="H58" s="167"/>
      <c r="I58" s="46">
        <v>0.245</v>
      </c>
      <c r="J58" s="167"/>
      <c r="K58" s="46">
        <v>0.24940000000000001</v>
      </c>
      <c r="L58" s="167"/>
      <c r="M58" s="154">
        <f>(E58-K58)*100</f>
        <v>-0.56000000000000216</v>
      </c>
      <c r="N58" s="154"/>
      <c r="O58" s="59"/>
      <c r="P58" s="154">
        <f>(E58-I58)*100</f>
        <v>-0.12000000000000066</v>
      </c>
      <c r="Q58" s="154"/>
      <c r="R58" s="15"/>
      <c r="S58" s="154">
        <f>(E58-G58)*100</f>
        <v>-9.000000000000119E-2</v>
      </c>
      <c r="T58" s="154"/>
    </row>
    <row r="59" spans="1:20" s="130" customFormat="1">
      <c r="A59" s="264"/>
      <c r="B59" s="5"/>
      <c r="C59" s="75" t="s">
        <v>210</v>
      </c>
      <c r="D59" s="167"/>
      <c r="E59" s="151">
        <v>62782576.479999997</v>
      </c>
      <c r="F59" s="167"/>
      <c r="G59" s="151">
        <v>63169335.721000001</v>
      </c>
      <c r="H59" s="167"/>
      <c r="I59" s="151">
        <v>61158864.527999997</v>
      </c>
      <c r="J59" s="167"/>
      <c r="K59" s="151">
        <v>60415852.553999998</v>
      </c>
      <c r="L59" s="167"/>
      <c r="M59" s="151">
        <f t="shared" si="28"/>
        <v>2366723.925999999</v>
      </c>
      <c r="N59" s="152">
        <f t="shared" si="29"/>
        <v>3.9173889400710094E-2</v>
      </c>
      <c r="O59" s="149"/>
      <c r="P59" s="151">
        <f t="shared" si="30"/>
        <v>1623711.9519999996</v>
      </c>
      <c r="Q59" s="152">
        <f t="shared" si="31"/>
        <v>2.6549085967032982E-2</v>
      </c>
      <c r="R59" s="149"/>
      <c r="S59" s="151">
        <f t="shared" si="32"/>
        <v>-386759.24100000411</v>
      </c>
      <c r="T59" s="152">
        <f t="shared" si="33"/>
        <v>-6.1225788839731621E-3</v>
      </c>
    </row>
    <row r="60" spans="1:20" s="130" customFormat="1">
      <c r="A60" s="5"/>
      <c r="C60" s="262" t="s">
        <v>209</v>
      </c>
      <c r="D60" s="167"/>
      <c r="E60" s="46">
        <v>0.1104</v>
      </c>
      <c r="F60" s="167"/>
      <c r="G60" s="46">
        <v>0.1077</v>
      </c>
      <c r="H60" s="167"/>
      <c r="I60" s="46">
        <v>0.1082</v>
      </c>
      <c r="J60" s="167"/>
      <c r="K60" s="46">
        <v>0.1077</v>
      </c>
      <c r="L60" s="167"/>
      <c r="M60" s="154">
        <f>(E60-K60)*100</f>
        <v>0.26999999999999941</v>
      </c>
      <c r="N60" s="154"/>
      <c r="O60" s="59"/>
      <c r="P60" s="154">
        <f>(E60-I60)*100</f>
        <v>0.21999999999999936</v>
      </c>
      <c r="Q60" s="154"/>
      <c r="R60" s="15"/>
      <c r="S60" s="154">
        <f>(E60-G60)*100</f>
        <v>0.26999999999999941</v>
      </c>
      <c r="T60" s="154"/>
    </row>
    <row r="61" spans="1:20" s="130" customFormat="1">
      <c r="A61" s="165"/>
      <c r="C61" s="166"/>
      <c r="D61" s="167"/>
      <c r="E61" s="168"/>
      <c r="F61" s="167"/>
      <c r="H61" s="167"/>
      <c r="J61" s="167"/>
      <c r="L61" s="167"/>
      <c r="O61" s="167"/>
    </row>
    <row r="62" spans="1:20" s="130" customFormat="1">
      <c r="A62" s="165"/>
      <c r="C62" s="169" t="s">
        <v>203</v>
      </c>
      <c r="D62" s="167"/>
      <c r="E62" s="168"/>
      <c r="F62" s="167"/>
      <c r="H62" s="167"/>
      <c r="J62" s="167"/>
      <c r="L62" s="167"/>
      <c r="O62" s="167"/>
      <c r="Q62" s="49"/>
      <c r="T62" s="49" t="s">
        <v>223</v>
      </c>
    </row>
    <row r="63" spans="1:20" s="130" customFormat="1">
      <c r="A63" s="165"/>
      <c r="C63" s="166"/>
      <c r="D63" s="167"/>
      <c r="E63" s="168"/>
      <c r="F63" s="167"/>
      <c r="H63" s="167"/>
      <c r="J63" s="167"/>
      <c r="L63" s="167"/>
      <c r="O63" s="167"/>
    </row>
    <row r="64" spans="1:20" s="130" customFormat="1">
      <c r="A64" s="165"/>
      <c r="C64" s="166"/>
      <c r="D64" s="167"/>
      <c r="E64" s="168"/>
      <c r="F64" s="167"/>
      <c r="H64" s="167"/>
      <c r="J64" s="167"/>
      <c r="L64" s="167"/>
      <c r="O64" s="167"/>
    </row>
  </sheetData>
  <mergeCells count="11">
    <mergeCell ref="S7:T7"/>
    <mergeCell ref="G7:G8"/>
    <mergeCell ref="C51:C52"/>
    <mergeCell ref="M6:O6"/>
    <mergeCell ref="P7:Q7"/>
    <mergeCell ref="C7:C8"/>
    <mergeCell ref="C29:C30"/>
    <mergeCell ref="I7:I8"/>
    <mergeCell ref="E7:E8"/>
    <mergeCell ref="K7:K8"/>
    <mergeCell ref="M7:N7"/>
  </mergeCells>
  <phoneticPr fontId="6" type="noConversion"/>
  <pageMargins left="1.75" right="0.23622047244094491" top="0.15748031496062992" bottom="0.15748031496062992" header="0" footer="0"/>
  <pageSetup paperSize="9" scale="73" orientation="landscape" r:id="rId1"/>
  <headerFooter alignWithMargins="0"/>
  <ignoredErrors>
    <ignoredError sqref="M58:S58 M59:T5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fitToPage="1"/>
  </sheetPr>
  <dimension ref="A1:FU37"/>
  <sheetViews>
    <sheetView showGridLines="0" zoomScaleNormal="100" workbookViewId="0">
      <selection activeCell="A29" sqref="A29:XFD29"/>
    </sheetView>
  </sheetViews>
  <sheetFormatPr baseColWidth="10" defaultColWidth="11.44140625" defaultRowHeight="13.8"/>
  <cols>
    <col min="1" max="1" width="11.5546875" style="34" bestFit="1" customWidth="1"/>
    <col min="2" max="2" width="3.44140625" style="15" customWidth="1"/>
    <col min="3" max="3" width="74.5546875" style="15" customWidth="1"/>
    <col min="4" max="4" width="1.5546875" style="15" customWidth="1"/>
    <col min="5" max="5" width="11.5546875" style="48" bestFit="1" customWidth="1"/>
    <col min="6" max="6" width="10.44140625" style="48" customWidth="1"/>
    <col min="7" max="7" width="1" style="18" customWidth="1"/>
    <col min="8" max="8" width="11.44140625" style="18" customWidth="1"/>
    <col min="9" max="9" width="10.44140625" style="18" customWidth="1"/>
    <col min="10" max="10" width="1" style="48" customWidth="1"/>
    <col min="11" max="11" width="10.44140625" style="18" customWidth="1"/>
    <col min="12" max="12" width="8.5546875" style="15" customWidth="1"/>
    <col min="13" max="13" width="1" style="18" customWidth="1"/>
    <col min="14" max="14" width="11.44140625" style="18" customWidth="1"/>
    <col min="15" max="15" width="10.44140625" style="18" customWidth="1"/>
    <col min="16" max="16384" width="11.44140625" style="15"/>
  </cols>
  <sheetData>
    <row r="1" spans="1:177">
      <c r="E1" s="17"/>
      <c r="F1" s="17"/>
      <c r="H1" s="17"/>
      <c r="I1" s="17"/>
      <c r="N1" s="17"/>
      <c r="O1" s="17"/>
    </row>
    <row r="2" spans="1:177">
      <c r="E2" s="1"/>
      <c r="F2" s="1"/>
      <c r="H2" s="1"/>
      <c r="I2" s="1"/>
      <c r="N2" s="1"/>
      <c r="O2" s="1"/>
    </row>
    <row r="3" spans="1:177" s="53" customFormat="1" ht="69.75" customHeight="1">
      <c r="A3" s="111"/>
      <c r="C3" s="54"/>
      <c r="E3" s="259"/>
      <c r="F3" s="113"/>
      <c r="G3" s="112"/>
      <c r="H3" s="112"/>
      <c r="I3" s="112"/>
      <c r="J3" s="113"/>
      <c r="K3" s="112"/>
      <c r="M3" s="112"/>
      <c r="N3" s="112"/>
      <c r="O3" s="112"/>
    </row>
    <row r="4" spans="1:177" s="57" customFormat="1">
      <c r="A4" s="114"/>
      <c r="E4" s="258"/>
      <c r="F4" s="115"/>
      <c r="G4" s="62"/>
      <c r="H4" s="258"/>
      <c r="I4" s="62"/>
      <c r="J4" s="115"/>
      <c r="K4" s="62"/>
      <c r="M4" s="62"/>
      <c r="N4" s="62"/>
      <c r="O4" s="62"/>
    </row>
    <row r="5" spans="1:177" s="57" customFormat="1" ht="25.8">
      <c r="A5" s="114"/>
      <c r="C5" s="58" t="s">
        <v>29</v>
      </c>
      <c r="D5" s="59"/>
      <c r="E5" s="33"/>
      <c r="F5" s="61"/>
      <c r="G5" s="62"/>
      <c r="H5" s="33"/>
      <c r="I5" s="62"/>
      <c r="J5" s="62"/>
      <c r="K5" s="62"/>
      <c r="L5" s="62"/>
      <c r="M5" s="62"/>
      <c r="N5" s="62"/>
      <c r="O5" s="62"/>
    </row>
    <row r="6" spans="1:177" s="57" customFormat="1" ht="16.5" customHeight="1">
      <c r="A6" s="114"/>
      <c r="C6" s="63" t="s">
        <v>21</v>
      </c>
      <c r="D6" s="59" t="s">
        <v>17</v>
      </c>
      <c r="E6" s="60"/>
      <c r="F6" s="60"/>
      <c r="G6" s="60"/>
      <c r="H6" s="116"/>
      <c r="I6" s="60"/>
      <c r="J6" s="60"/>
      <c r="K6" s="279"/>
      <c r="L6" s="279"/>
      <c r="M6" s="60"/>
      <c r="N6" s="60"/>
      <c r="O6" s="60"/>
    </row>
    <row r="7" spans="1:177" s="57" customFormat="1">
      <c r="A7" s="114"/>
      <c r="C7" s="59"/>
      <c r="D7" s="117"/>
      <c r="E7" s="281">
        <v>45930</v>
      </c>
      <c r="F7" s="283" t="s">
        <v>52</v>
      </c>
      <c r="G7" s="62"/>
      <c r="H7" s="281">
        <v>45565</v>
      </c>
      <c r="I7" s="283" t="s">
        <v>52</v>
      </c>
      <c r="J7" s="115"/>
      <c r="K7" s="276" t="s">
        <v>44</v>
      </c>
      <c r="L7" s="276"/>
      <c r="M7" s="62"/>
      <c r="N7" s="281">
        <v>45657</v>
      </c>
      <c r="O7" s="283" t="s">
        <v>52</v>
      </c>
    </row>
    <row r="8" spans="1:177">
      <c r="C8" s="118"/>
      <c r="D8" s="47" t="s">
        <v>17</v>
      </c>
      <c r="E8" s="282"/>
      <c r="F8" s="284"/>
      <c r="G8" s="62"/>
      <c r="H8" s="282"/>
      <c r="I8" s="284"/>
      <c r="J8" s="115"/>
      <c r="K8" s="251" t="s">
        <v>48</v>
      </c>
      <c r="L8" s="252" t="s">
        <v>18</v>
      </c>
      <c r="M8" s="62"/>
      <c r="N8" s="282"/>
      <c r="O8" s="284"/>
    </row>
    <row r="9" spans="1:177" s="57" customFormat="1" ht="6" customHeight="1">
      <c r="A9" s="114"/>
      <c r="C9" s="59"/>
      <c r="D9" s="117"/>
      <c r="E9" s="115"/>
      <c r="F9" s="115"/>
      <c r="G9" s="62"/>
      <c r="H9" s="62"/>
      <c r="I9" s="62"/>
      <c r="J9" s="115"/>
      <c r="K9" s="62"/>
      <c r="M9" s="62"/>
      <c r="N9" s="62"/>
      <c r="O9" s="62"/>
    </row>
    <row r="10" spans="1:177" s="30" customFormat="1" ht="15.75" customHeight="1">
      <c r="A10" s="110"/>
      <c r="C10" s="31" t="s">
        <v>106</v>
      </c>
      <c r="D10" s="30" t="s">
        <v>17</v>
      </c>
      <c r="E10" s="32">
        <v>1391049.45</v>
      </c>
      <c r="F10" s="7">
        <v>2.9399999999999999E-2</v>
      </c>
      <c r="H10" s="33">
        <v>1682733.94</v>
      </c>
      <c r="I10" s="9">
        <v>3.7100000000000001E-2</v>
      </c>
      <c r="J10" s="132"/>
      <c r="K10" s="33">
        <f t="shared" ref="K10:K35" si="0">$E10-H10</f>
        <v>-291684.49</v>
      </c>
      <c r="L10" s="10">
        <f>IF(AND(H10=0,E10=0),0,IF(AND(H10=0,E10&gt;0),1,E10/H10-1))</f>
        <v>-0.17333963680556652</v>
      </c>
      <c r="N10" s="33">
        <v>2212585.63</v>
      </c>
      <c r="O10" s="9">
        <v>3.6299999999999999E-2</v>
      </c>
      <c r="Q10" s="31"/>
      <c r="S10" s="42"/>
      <c r="U10" s="42"/>
      <c r="W10" s="42"/>
      <c r="Y10" s="119"/>
      <c r="Z10" s="119"/>
      <c r="AB10" s="119"/>
      <c r="AC10" s="119"/>
      <c r="AE10" s="31"/>
      <c r="AG10" s="42"/>
      <c r="AI10" s="42"/>
      <c r="AK10" s="42"/>
      <c r="AM10" s="119"/>
      <c r="AN10" s="119"/>
      <c r="AP10" s="119"/>
      <c r="AQ10" s="119"/>
      <c r="AS10" s="31"/>
      <c r="AU10" s="42"/>
      <c r="AW10" s="42"/>
      <c r="AY10" s="42"/>
      <c r="BA10" s="119"/>
      <c r="BB10" s="119"/>
      <c r="BD10" s="119"/>
      <c r="BE10" s="119"/>
      <c r="BG10" s="31"/>
      <c r="BI10" s="42"/>
      <c r="BK10" s="42"/>
      <c r="BM10" s="42"/>
      <c r="BO10" s="119"/>
      <c r="BP10" s="119"/>
      <c r="BR10" s="119"/>
      <c r="BS10" s="119"/>
      <c r="BU10" s="31"/>
      <c r="BW10" s="42"/>
      <c r="BY10" s="42"/>
      <c r="CA10" s="42"/>
      <c r="CC10" s="119"/>
      <c r="CD10" s="119"/>
      <c r="CF10" s="119"/>
      <c r="CG10" s="119"/>
      <c r="CI10" s="31"/>
      <c r="CK10" s="42"/>
      <c r="CM10" s="42"/>
      <c r="CO10" s="42"/>
      <c r="CQ10" s="119"/>
      <c r="CR10" s="119"/>
      <c r="CT10" s="119"/>
      <c r="CU10" s="119"/>
      <c r="CW10" s="31"/>
      <c r="CY10" s="42"/>
      <c r="DA10" s="42"/>
      <c r="DC10" s="42"/>
      <c r="DE10" s="119"/>
      <c r="DF10" s="119"/>
      <c r="DH10" s="119"/>
      <c r="DI10" s="119"/>
      <c r="DK10" s="31"/>
      <c r="DM10" s="42"/>
      <c r="DO10" s="42"/>
      <c r="DQ10" s="42"/>
      <c r="DS10" s="119"/>
      <c r="DT10" s="119"/>
      <c r="DV10" s="119"/>
      <c r="DW10" s="119"/>
      <c r="DY10" s="31"/>
      <c r="EA10" s="42"/>
      <c r="EC10" s="42"/>
      <c r="EE10" s="42"/>
      <c r="EG10" s="119"/>
      <c r="EH10" s="119"/>
      <c r="EJ10" s="119"/>
      <c r="EK10" s="119"/>
      <c r="EM10" s="31"/>
      <c r="EO10" s="42"/>
      <c r="EQ10" s="42"/>
      <c r="ES10" s="42"/>
      <c r="EU10" s="119"/>
      <c r="EV10" s="119"/>
      <c r="EX10" s="119"/>
      <c r="EY10" s="119"/>
      <c r="FA10" s="31"/>
      <c r="FC10" s="42"/>
      <c r="FE10" s="42"/>
      <c r="FG10" s="42"/>
      <c r="FI10" s="119"/>
      <c r="FJ10" s="119"/>
      <c r="FL10" s="119"/>
      <c r="FM10" s="119"/>
      <c r="FO10" s="31"/>
      <c r="FQ10" s="42"/>
      <c r="FS10" s="42"/>
      <c r="FU10" s="42"/>
    </row>
    <row r="11" spans="1:177" s="30" customFormat="1" ht="15.75" customHeight="1">
      <c r="A11" s="35"/>
      <c r="C11" s="31" t="s">
        <v>107</v>
      </c>
      <c r="D11" s="30" t="s">
        <v>17</v>
      </c>
      <c r="E11" s="32">
        <v>-581013.05000000005</v>
      </c>
      <c r="F11" s="7">
        <v>-1.23E-2</v>
      </c>
      <c r="H11" s="33">
        <v>-757112.42</v>
      </c>
      <c r="I11" s="9">
        <v>-1.67E-2</v>
      </c>
      <c r="J11" s="132"/>
      <c r="K11" s="33">
        <f t="shared" si="0"/>
        <v>176099.37</v>
      </c>
      <c r="L11" s="10">
        <f t="shared" ref="L11:L35" si="1">IF(AND(H11=0,E11=0),0,IF(AND(H11=0,E11&gt;0),1,E11/H11-1))</f>
        <v>-0.23259342384054404</v>
      </c>
      <c r="N11" s="33">
        <v>-997283.66</v>
      </c>
      <c r="O11" s="9">
        <v>-1.6400000000000001E-2</v>
      </c>
      <c r="Q11" s="31"/>
      <c r="S11" s="42"/>
      <c r="U11" s="42"/>
      <c r="W11" s="42"/>
      <c r="Y11" s="119"/>
      <c r="Z11" s="119"/>
      <c r="AB11" s="119"/>
      <c r="AC11" s="119"/>
      <c r="AE11" s="31"/>
      <c r="AG11" s="42"/>
      <c r="AI11" s="42"/>
      <c r="AK11" s="42"/>
      <c r="AM11" s="119"/>
      <c r="AN11" s="119"/>
      <c r="AP11" s="119"/>
      <c r="AQ11" s="119"/>
      <c r="AS11" s="31"/>
      <c r="AU11" s="42"/>
      <c r="AW11" s="42"/>
      <c r="AY11" s="42"/>
      <c r="BA11" s="119"/>
      <c r="BB11" s="119"/>
      <c r="BD11" s="119"/>
      <c r="BE11" s="119"/>
      <c r="BG11" s="31"/>
      <c r="BI11" s="42"/>
      <c r="BK11" s="42"/>
      <c r="BM11" s="42"/>
      <c r="BO11" s="119"/>
      <c r="BP11" s="119"/>
      <c r="BR11" s="119"/>
      <c r="BS11" s="119"/>
      <c r="BU11" s="31"/>
      <c r="BW11" s="42"/>
      <c r="BY11" s="42"/>
      <c r="CA11" s="42"/>
      <c r="CC11" s="119"/>
      <c r="CD11" s="119"/>
      <c r="CF11" s="119"/>
      <c r="CG11" s="119"/>
      <c r="CI11" s="31"/>
      <c r="CK11" s="42"/>
      <c r="CM11" s="42"/>
      <c r="CO11" s="42"/>
      <c r="CQ11" s="119"/>
      <c r="CR11" s="119"/>
      <c r="CT11" s="119"/>
      <c r="CU11" s="119"/>
      <c r="CW11" s="31"/>
      <c r="CY11" s="42"/>
      <c r="DA11" s="42"/>
      <c r="DC11" s="42"/>
      <c r="DE11" s="119"/>
      <c r="DF11" s="119"/>
      <c r="DH11" s="119"/>
      <c r="DI11" s="119"/>
      <c r="DK11" s="31"/>
      <c r="DM11" s="42"/>
      <c r="DO11" s="42"/>
      <c r="DQ11" s="42"/>
      <c r="DS11" s="119"/>
      <c r="DT11" s="119"/>
      <c r="DV11" s="119"/>
      <c r="DW11" s="119"/>
      <c r="DY11" s="31"/>
      <c r="EA11" s="42"/>
      <c r="EC11" s="42"/>
      <c r="EE11" s="42"/>
      <c r="EG11" s="119"/>
      <c r="EH11" s="119"/>
      <c r="EJ11" s="119"/>
      <c r="EK11" s="119"/>
      <c r="EM11" s="31"/>
      <c r="EO11" s="42"/>
      <c r="EQ11" s="42"/>
      <c r="ES11" s="42"/>
      <c r="EU11" s="119"/>
      <c r="EV11" s="119"/>
      <c r="EX11" s="119"/>
      <c r="EY11" s="119"/>
      <c r="FA11" s="31"/>
      <c r="FC11" s="42"/>
      <c r="FE11" s="42"/>
      <c r="FG11" s="42"/>
      <c r="FI11" s="119"/>
      <c r="FJ11" s="119"/>
      <c r="FL11" s="119"/>
      <c r="FM11" s="119"/>
      <c r="FO11" s="31"/>
      <c r="FQ11" s="42"/>
      <c r="FS11" s="42"/>
      <c r="FU11" s="42"/>
    </row>
    <row r="12" spans="1:177" ht="15.75" customHeight="1">
      <c r="C12" s="13" t="s">
        <v>55</v>
      </c>
      <c r="D12" s="28" t="s">
        <v>17</v>
      </c>
      <c r="E12" s="120">
        <v>810036.4</v>
      </c>
      <c r="F12" s="133">
        <v>1.7100000000000001E-2</v>
      </c>
      <c r="G12" s="28"/>
      <c r="H12" s="120">
        <v>925621.52</v>
      </c>
      <c r="I12" s="133">
        <v>2.0400000000000001E-2</v>
      </c>
      <c r="J12" s="115"/>
      <c r="K12" s="120">
        <f t="shared" si="0"/>
        <v>-115585.12</v>
      </c>
      <c r="L12" s="134">
        <f t="shared" si="1"/>
        <v>-0.12487298264197655</v>
      </c>
      <c r="M12" s="28"/>
      <c r="N12" s="120">
        <v>1215301.97</v>
      </c>
      <c r="O12" s="133">
        <v>0.02</v>
      </c>
      <c r="Q12" s="82"/>
      <c r="R12" s="28"/>
      <c r="S12" s="122"/>
      <c r="T12" s="28"/>
      <c r="U12" s="122"/>
      <c r="V12" s="28"/>
      <c r="W12" s="122"/>
      <c r="X12" s="28"/>
      <c r="Y12" s="121"/>
      <c r="Z12" s="121"/>
      <c r="AA12" s="28"/>
      <c r="AB12" s="121"/>
      <c r="AC12" s="121"/>
      <c r="AE12" s="82"/>
      <c r="AF12" s="28"/>
      <c r="AG12" s="122"/>
      <c r="AH12" s="28"/>
      <c r="AI12" s="122"/>
      <c r="AJ12" s="28"/>
      <c r="AK12" s="122"/>
      <c r="AL12" s="28"/>
      <c r="AM12" s="121"/>
      <c r="AN12" s="121"/>
      <c r="AO12" s="28"/>
      <c r="AP12" s="121"/>
      <c r="AQ12" s="121"/>
      <c r="AS12" s="82"/>
      <c r="AT12" s="28"/>
      <c r="AU12" s="122"/>
      <c r="AV12" s="28"/>
      <c r="AW12" s="122"/>
      <c r="AX12" s="28"/>
      <c r="AY12" s="122"/>
      <c r="AZ12" s="28"/>
      <c r="BA12" s="121"/>
      <c r="BB12" s="121"/>
      <c r="BC12" s="28"/>
      <c r="BD12" s="121"/>
      <c r="BE12" s="121"/>
      <c r="BG12" s="82"/>
      <c r="BH12" s="28"/>
      <c r="BI12" s="122"/>
      <c r="BJ12" s="28"/>
      <c r="BK12" s="122"/>
      <c r="BL12" s="28"/>
      <c r="BM12" s="122"/>
      <c r="BN12" s="28"/>
      <c r="BO12" s="121"/>
      <c r="BP12" s="121"/>
      <c r="BQ12" s="28"/>
      <c r="BR12" s="121"/>
      <c r="BS12" s="121"/>
      <c r="BU12" s="82"/>
      <c r="BV12" s="28"/>
      <c r="BW12" s="122"/>
      <c r="BX12" s="28"/>
      <c r="BY12" s="122"/>
      <c r="BZ12" s="28"/>
      <c r="CA12" s="122"/>
      <c r="CB12" s="28"/>
      <c r="CC12" s="121"/>
      <c r="CD12" s="121"/>
      <c r="CE12" s="28"/>
      <c r="CF12" s="121"/>
      <c r="CG12" s="121"/>
      <c r="CI12" s="82"/>
      <c r="CJ12" s="28"/>
      <c r="CK12" s="122"/>
      <c r="CL12" s="28"/>
      <c r="CM12" s="122"/>
      <c r="CN12" s="28"/>
      <c r="CO12" s="122"/>
      <c r="CP12" s="28"/>
      <c r="CQ12" s="121"/>
      <c r="CR12" s="121"/>
      <c r="CS12" s="28"/>
      <c r="CT12" s="121"/>
      <c r="CU12" s="121"/>
      <c r="CW12" s="82"/>
      <c r="CX12" s="28"/>
      <c r="CY12" s="122"/>
      <c r="CZ12" s="28"/>
      <c r="DA12" s="122"/>
      <c r="DB12" s="28"/>
      <c r="DC12" s="122"/>
      <c r="DD12" s="28"/>
      <c r="DE12" s="121"/>
      <c r="DF12" s="121"/>
      <c r="DG12" s="28"/>
      <c r="DH12" s="121"/>
      <c r="DI12" s="121"/>
      <c r="DK12" s="82"/>
      <c r="DL12" s="28"/>
      <c r="DM12" s="122"/>
      <c r="DN12" s="28"/>
      <c r="DO12" s="122"/>
      <c r="DP12" s="28"/>
      <c r="DQ12" s="122"/>
      <c r="DR12" s="28"/>
      <c r="DS12" s="121"/>
      <c r="DT12" s="121"/>
      <c r="DU12" s="28"/>
      <c r="DV12" s="121"/>
      <c r="DW12" s="121"/>
      <c r="DY12" s="82"/>
      <c r="DZ12" s="28"/>
      <c r="EA12" s="122"/>
      <c r="EB12" s="28"/>
      <c r="EC12" s="122"/>
      <c r="ED12" s="28"/>
      <c r="EE12" s="122"/>
      <c r="EF12" s="28"/>
      <c r="EG12" s="121"/>
      <c r="EH12" s="121"/>
      <c r="EI12" s="28"/>
      <c r="EJ12" s="121"/>
      <c r="EK12" s="121"/>
      <c r="EM12" s="82"/>
      <c r="EN12" s="28"/>
      <c r="EO12" s="122"/>
      <c r="EP12" s="28"/>
      <c r="EQ12" s="122"/>
      <c r="ER12" s="28"/>
      <c r="ES12" s="122"/>
      <c r="ET12" s="28"/>
      <c r="EU12" s="121"/>
      <c r="EV12" s="121"/>
      <c r="EW12" s="28"/>
      <c r="EX12" s="121"/>
      <c r="EY12" s="121"/>
      <c r="FA12" s="82"/>
      <c r="FB12" s="28"/>
      <c r="FC12" s="122"/>
      <c r="FD12" s="28"/>
      <c r="FE12" s="122"/>
      <c r="FF12" s="28"/>
      <c r="FG12" s="122"/>
      <c r="FH12" s="28"/>
      <c r="FI12" s="121"/>
      <c r="FJ12" s="121"/>
      <c r="FK12" s="28"/>
      <c r="FL12" s="121"/>
      <c r="FM12" s="121"/>
      <c r="FO12" s="82"/>
      <c r="FP12" s="28"/>
      <c r="FQ12" s="122"/>
      <c r="FR12" s="28"/>
      <c r="FS12" s="122"/>
      <c r="FT12" s="28"/>
      <c r="FU12" s="122"/>
    </row>
    <row r="13" spans="1:177" s="30" customFormat="1" ht="15.75" customHeight="1">
      <c r="A13" s="110"/>
      <c r="C13" s="31" t="s">
        <v>108</v>
      </c>
      <c r="E13" s="32">
        <v>5312.74</v>
      </c>
      <c r="F13" s="135">
        <v>1E-4</v>
      </c>
      <c r="G13" s="36"/>
      <c r="H13" s="33">
        <v>4093.52</v>
      </c>
      <c r="I13" s="136">
        <v>1E-4</v>
      </c>
      <c r="J13" s="132"/>
      <c r="K13" s="33">
        <f t="shared" si="0"/>
        <v>1219.2199999999998</v>
      </c>
      <c r="L13" s="10">
        <f t="shared" si="1"/>
        <v>0.29784146651292764</v>
      </c>
      <c r="M13" s="36"/>
      <c r="N13" s="33">
        <v>5488.2</v>
      </c>
      <c r="O13" s="136">
        <v>1E-4</v>
      </c>
      <c r="Q13" s="31"/>
      <c r="S13" s="42"/>
      <c r="U13" s="42"/>
      <c r="W13" s="42"/>
      <c r="Y13" s="119"/>
      <c r="Z13" s="119"/>
      <c r="AB13" s="119"/>
      <c r="AC13" s="119"/>
      <c r="AE13" s="31"/>
      <c r="AG13" s="42"/>
      <c r="AI13" s="42"/>
      <c r="AK13" s="42"/>
      <c r="AM13" s="119"/>
      <c r="AN13" s="119"/>
      <c r="AP13" s="119"/>
      <c r="AQ13" s="119"/>
      <c r="AS13" s="31"/>
      <c r="AU13" s="42"/>
      <c r="AW13" s="42"/>
      <c r="AY13" s="42"/>
      <c r="BA13" s="119"/>
      <c r="BB13" s="119"/>
      <c r="BD13" s="119"/>
      <c r="BE13" s="119"/>
      <c r="BG13" s="31"/>
      <c r="BI13" s="42"/>
      <c r="BK13" s="42"/>
      <c r="BM13" s="42"/>
      <c r="BO13" s="119"/>
      <c r="BP13" s="119"/>
      <c r="BR13" s="119"/>
      <c r="BS13" s="119"/>
      <c r="BU13" s="31"/>
      <c r="BW13" s="42"/>
      <c r="BY13" s="42"/>
      <c r="CA13" s="42"/>
      <c r="CC13" s="119"/>
      <c r="CD13" s="119"/>
      <c r="CF13" s="119"/>
      <c r="CG13" s="119"/>
      <c r="CI13" s="31"/>
      <c r="CK13" s="42"/>
      <c r="CM13" s="42"/>
      <c r="CO13" s="42"/>
      <c r="CQ13" s="119"/>
      <c r="CR13" s="119"/>
      <c r="CT13" s="119"/>
      <c r="CU13" s="119"/>
      <c r="CW13" s="31"/>
      <c r="CY13" s="42"/>
      <c r="DA13" s="42"/>
      <c r="DC13" s="42"/>
      <c r="DE13" s="119"/>
      <c r="DF13" s="119"/>
      <c r="DH13" s="119"/>
      <c r="DI13" s="119"/>
      <c r="DK13" s="31"/>
      <c r="DM13" s="42"/>
      <c r="DO13" s="42"/>
      <c r="DQ13" s="42"/>
      <c r="DS13" s="119"/>
      <c r="DT13" s="119"/>
      <c r="DV13" s="119"/>
      <c r="DW13" s="119"/>
      <c r="DY13" s="31"/>
      <c r="EA13" s="42"/>
      <c r="EC13" s="42"/>
      <c r="EE13" s="42"/>
      <c r="EG13" s="119"/>
      <c r="EH13" s="119"/>
      <c r="EJ13" s="119"/>
      <c r="EK13" s="119"/>
      <c r="EM13" s="31"/>
      <c r="EO13" s="42"/>
      <c r="EQ13" s="42"/>
      <c r="ES13" s="42"/>
      <c r="EU13" s="119"/>
      <c r="EV13" s="119"/>
      <c r="EX13" s="119"/>
      <c r="EY13" s="119"/>
      <c r="FA13" s="31"/>
      <c r="FC13" s="42"/>
      <c r="FE13" s="42"/>
      <c r="FG13" s="42"/>
      <c r="FI13" s="119"/>
      <c r="FJ13" s="119"/>
      <c r="FL13" s="119"/>
      <c r="FM13" s="119"/>
      <c r="FO13" s="31"/>
      <c r="FQ13" s="42"/>
      <c r="FS13" s="42"/>
      <c r="FU13" s="42"/>
    </row>
    <row r="14" spans="1:177" s="30" customFormat="1" ht="15.75" customHeight="1">
      <c r="A14" s="110"/>
      <c r="C14" s="31" t="s">
        <v>56</v>
      </c>
      <c r="D14" s="30" t="s">
        <v>17</v>
      </c>
      <c r="E14" s="32">
        <v>32114.09</v>
      </c>
      <c r="F14" s="7">
        <v>6.9999999999999999E-4</v>
      </c>
      <c r="H14" s="33">
        <v>32317.93</v>
      </c>
      <c r="I14" s="9">
        <v>6.9999999999999999E-4</v>
      </c>
      <c r="J14" s="132"/>
      <c r="K14" s="33">
        <f t="shared" si="0"/>
        <v>-203.84000000000015</v>
      </c>
      <c r="L14" s="10">
        <f t="shared" si="1"/>
        <v>-6.30733465911959E-3</v>
      </c>
      <c r="N14" s="33">
        <v>44213.4</v>
      </c>
      <c r="O14" s="9">
        <v>6.9999999999999999E-4</v>
      </c>
      <c r="Q14" s="31"/>
      <c r="S14" s="42"/>
      <c r="U14" s="42"/>
      <c r="W14" s="42"/>
      <c r="Y14" s="119"/>
      <c r="Z14" s="119"/>
      <c r="AB14" s="119"/>
      <c r="AC14" s="119"/>
      <c r="AE14" s="31"/>
      <c r="AG14" s="42"/>
      <c r="AI14" s="42"/>
      <c r="AK14" s="42"/>
      <c r="AM14" s="119"/>
      <c r="AN14" s="119"/>
      <c r="AP14" s="119"/>
      <c r="AQ14" s="119"/>
      <c r="AS14" s="31"/>
      <c r="AU14" s="42"/>
      <c r="AW14" s="42"/>
      <c r="AY14" s="42"/>
      <c r="BA14" s="119"/>
      <c r="BB14" s="119"/>
      <c r="BD14" s="119"/>
      <c r="BE14" s="119"/>
      <c r="BG14" s="31"/>
      <c r="BI14" s="42"/>
      <c r="BK14" s="42"/>
      <c r="BM14" s="42"/>
      <c r="BO14" s="119"/>
      <c r="BP14" s="119"/>
      <c r="BR14" s="119"/>
      <c r="BS14" s="119"/>
      <c r="BU14" s="31"/>
      <c r="BW14" s="42"/>
      <c r="BY14" s="42"/>
      <c r="CA14" s="42"/>
      <c r="CC14" s="119"/>
      <c r="CD14" s="119"/>
      <c r="CF14" s="119"/>
      <c r="CG14" s="119"/>
      <c r="CI14" s="31"/>
      <c r="CK14" s="42"/>
      <c r="CM14" s="42"/>
      <c r="CO14" s="42"/>
      <c r="CQ14" s="119"/>
      <c r="CR14" s="119"/>
      <c r="CT14" s="119"/>
      <c r="CU14" s="119"/>
      <c r="CW14" s="31"/>
      <c r="CY14" s="42"/>
      <c r="DA14" s="42"/>
      <c r="DC14" s="42"/>
      <c r="DE14" s="119"/>
      <c r="DF14" s="119"/>
      <c r="DH14" s="119"/>
      <c r="DI14" s="119"/>
      <c r="DK14" s="31"/>
      <c r="DM14" s="42"/>
      <c r="DO14" s="42"/>
      <c r="DQ14" s="42"/>
      <c r="DS14" s="119"/>
      <c r="DT14" s="119"/>
      <c r="DV14" s="119"/>
      <c r="DW14" s="119"/>
      <c r="DY14" s="31"/>
      <c r="EA14" s="42"/>
      <c r="EC14" s="42"/>
      <c r="EE14" s="42"/>
      <c r="EG14" s="119"/>
      <c r="EH14" s="119"/>
      <c r="EJ14" s="119"/>
      <c r="EK14" s="119"/>
      <c r="EM14" s="31"/>
      <c r="EO14" s="42"/>
      <c r="EQ14" s="42"/>
      <c r="ES14" s="42"/>
      <c r="EU14" s="119"/>
      <c r="EV14" s="119"/>
      <c r="EX14" s="119"/>
      <c r="EY14" s="119"/>
      <c r="FA14" s="31"/>
      <c r="FC14" s="42"/>
      <c r="FE14" s="42"/>
      <c r="FG14" s="42"/>
      <c r="FI14" s="119"/>
      <c r="FJ14" s="119"/>
      <c r="FL14" s="119"/>
      <c r="FM14" s="119"/>
      <c r="FO14" s="31"/>
      <c r="FQ14" s="42"/>
      <c r="FS14" s="42"/>
      <c r="FU14" s="42"/>
    </row>
    <row r="15" spans="1:177" s="30" customFormat="1" ht="15.75" customHeight="1">
      <c r="A15" s="110"/>
      <c r="C15" s="31" t="s">
        <v>15</v>
      </c>
      <c r="D15" s="30" t="s">
        <v>17</v>
      </c>
      <c r="E15" s="32">
        <v>247884.1</v>
      </c>
      <c r="F15" s="7">
        <v>5.1999999999999998E-3</v>
      </c>
      <c r="H15" s="33">
        <v>230491.32</v>
      </c>
      <c r="I15" s="9">
        <v>5.1000000000000004E-3</v>
      </c>
      <c r="J15" s="132"/>
      <c r="K15" s="33">
        <f t="shared" si="0"/>
        <v>17392.78</v>
      </c>
      <c r="L15" s="10">
        <f t="shared" si="1"/>
        <v>7.5459587805736028E-2</v>
      </c>
      <c r="N15" s="33">
        <v>308137.84000000003</v>
      </c>
      <c r="O15" s="9">
        <v>5.1000000000000004E-3</v>
      </c>
      <c r="Q15" s="31"/>
      <c r="S15" s="42"/>
      <c r="U15" s="42"/>
      <c r="W15" s="42"/>
      <c r="Y15" s="119"/>
      <c r="Z15" s="119"/>
      <c r="AB15" s="119"/>
      <c r="AC15" s="119"/>
      <c r="AE15" s="31"/>
      <c r="AG15" s="42"/>
      <c r="AI15" s="42"/>
      <c r="AK15" s="42"/>
      <c r="AM15" s="119"/>
      <c r="AN15" s="119"/>
      <c r="AP15" s="119"/>
      <c r="AQ15" s="119"/>
      <c r="AS15" s="31"/>
      <c r="AU15" s="42"/>
      <c r="AW15" s="42"/>
      <c r="AY15" s="42"/>
      <c r="BA15" s="119"/>
      <c r="BB15" s="119"/>
      <c r="BD15" s="119"/>
      <c r="BE15" s="119"/>
      <c r="BG15" s="31"/>
      <c r="BI15" s="42"/>
      <c r="BK15" s="42"/>
      <c r="BM15" s="42"/>
      <c r="BO15" s="119"/>
      <c r="BP15" s="119"/>
      <c r="BR15" s="119"/>
      <c r="BS15" s="119"/>
      <c r="BU15" s="31"/>
      <c r="BW15" s="42"/>
      <c r="BY15" s="42"/>
      <c r="CA15" s="42"/>
      <c r="CC15" s="119"/>
      <c r="CD15" s="119"/>
      <c r="CF15" s="119"/>
      <c r="CG15" s="119"/>
      <c r="CI15" s="31"/>
      <c r="CK15" s="42"/>
      <c r="CM15" s="42"/>
      <c r="CO15" s="42"/>
      <c r="CQ15" s="119"/>
      <c r="CR15" s="119"/>
      <c r="CT15" s="119"/>
      <c r="CU15" s="119"/>
      <c r="CW15" s="31"/>
      <c r="CY15" s="42"/>
      <c r="DA15" s="42"/>
      <c r="DC15" s="42"/>
      <c r="DE15" s="119"/>
      <c r="DF15" s="119"/>
      <c r="DH15" s="119"/>
      <c r="DI15" s="119"/>
      <c r="DK15" s="31"/>
      <c r="DM15" s="42"/>
      <c r="DO15" s="42"/>
      <c r="DQ15" s="42"/>
      <c r="DS15" s="119"/>
      <c r="DT15" s="119"/>
      <c r="DV15" s="119"/>
      <c r="DW15" s="119"/>
      <c r="DY15" s="31"/>
      <c r="EA15" s="42"/>
      <c r="EC15" s="42"/>
      <c r="EE15" s="42"/>
      <c r="EG15" s="119"/>
      <c r="EH15" s="119"/>
      <c r="EJ15" s="119"/>
      <c r="EK15" s="119"/>
      <c r="EM15" s="31"/>
      <c r="EO15" s="42"/>
      <c r="EQ15" s="42"/>
      <c r="ES15" s="42"/>
      <c r="EU15" s="119"/>
      <c r="EV15" s="119"/>
      <c r="EX15" s="119"/>
      <c r="EY15" s="119"/>
      <c r="FA15" s="31"/>
      <c r="FC15" s="42"/>
      <c r="FE15" s="42"/>
      <c r="FG15" s="42"/>
      <c r="FI15" s="119"/>
      <c r="FJ15" s="119"/>
      <c r="FL15" s="119"/>
      <c r="FM15" s="119"/>
      <c r="FO15" s="31"/>
      <c r="FQ15" s="42"/>
      <c r="FS15" s="42"/>
      <c r="FU15" s="42"/>
    </row>
    <row r="16" spans="1:177" s="30" customFormat="1" ht="15.75" customHeight="1">
      <c r="A16" s="110"/>
      <c r="C16" s="31" t="s">
        <v>109</v>
      </c>
      <c r="D16" s="30" t="s">
        <v>17</v>
      </c>
      <c r="E16" s="32">
        <v>153085.57999999999</v>
      </c>
      <c r="F16" s="7">
        <v>3.2000000000000002E-3</v>
      </c>
      <c r="H16" s="33">
        <v>4281.24</v>
      </c>
      <c r="I16" s="9">
        <v>1E-4</v>
      </c>
      <c r="J16" s="132"/>
      <c r="K16" s="33">
        <f t="shared" si="0"/>
        <v>148804.34</v>
      </c>
      <c r="L16" s="10">
        <f t="shared" si="1"/>
        <v>34.757299287122422</v>
      </c>
      <c r="N16" s="33">
        <v>-15105.55</v>
      </c>
      <c r="O16" s="9">
        <v>-2.0000000000000001E-4</v>
      </c>
      <c r="Q16" s="31"/>
      <c r="S16" s="42"/>
      <c r="U16" s="42"/>
      <c r="W16" s="42"/>
      <c r="Y16" s="119"/>
      <c r="Z16" s="119"/>
      <c r="AB16" s="119"/>
      <c r="AC16" s="119"/>
      <c r="AE16" s="31"/>
      <c r="AG16" s="42"/>
      <c r="AI16" s="42"/>
      <c r="AK16" s="42"/>
      <c r="AM16" s="119"/>
      <c r="AN16" s="119"/>
      <c r="AP16" s="119"/>
      <c r="AQ16" s="119"/>
      <c r="AS16" s="31"/>
      <c r="AU16" s="42"/>
      <c r="AW16" s="42"/>
      <c r="AY16" s="42"/>
      <c r="BA16" s="119"/>
      <c r="BB16" s="119"/>
      <c r="BD16" s="119"/>
      <c r="BE16" s="119"/>
      <c r="BG16" s="31"/>
      <c r="BI16" s="42"/>
      <c r="BK16" s="42"/>
      <c r="BM16" s="42"/>
      <c r="BO16" s="119"/>
      <c r="BP16" s="119"/>
      <c r="BR16" s="119"/>
      <c r="BS16" s="119"/>
      <c r="BU16" s="31"/>
      <c r="BW16" s="42"/>
      <c r="BY16" s="42"/>
      <c r="CA16" s="42"/>
      <c r="CC16" s="119"/>
      <c r="CD16" s="119"/>
      <c r="CF16" s="119"/>
      <c r="CG16" s="119"/>
      <c r="CI16" s="31"/>
      <c r="CK16" s="42"/>
      <c r="CM16" s="42"/>
      <c r="CO16" s="42"/>
      <c r="CQ16" s="119"/>
      <c r="CR16" s="119"/>
      <c r="CT16" s="119"/>
      <c r="CU16" s="119"/>
      <c r="CW16" s="31"/>
      <c r="CY16" s="42"/>
      <c r="DA16" s="42"/>
      <c r="DC16" s="42"/>
      <c r="DE16" s="119"/>
      <c r="DF16" s="119"/>
      <c r="DH16" s="119"/>
      <c r="DI16" s="119"/>
      <c r="DK16" s="31"/>
      <c r="DM16" s="42"/>
      <c r="DO16" s="42"/>
      <c r="DQ16" s="42"/>
      <c r="DS16" s="119"/>
      <c r="DT16" s="119"/>
      <c r="DV16" s="119"/>
      <c r="DW16" s="119"/>
      <c r="DY16" s="31"/>
      <c r="EA16" s="42"/>
      <c r="EC16" s="42"/>
      <c r="EE16" s="42"/>
      <c r="EG16" s="119"/>
      <c r="EH16" s="119"/>
      <c r="EJ16" s="119"/>
      <c r="EK16" s="119"/>
      <c r="EM16" s="31"/>
      <c r="EO16" s="42"/>
      <c r="EQ16" s="42"/>
      <c r="ES16" s="42"/>
      <c r="EU16" s="119"/>
      <c r="EV16" s="119"/>
      <c r="EX16" s="119"/>
      <c r="EY16" s="119"/>
      <c r="FA16" s="31"/>
      <c r="FC16" s="42"/>
      <c r="FE16" s="42"/>
      <c r="FG16" s="42"/>
      <c r="FI16" s="119"/>
      <c r="FJ16" s="119"/>
      <c r="FL16" s="119"/>
      <c r="FM16" s="119"/>
      <c r="FO16" s="31"/>
      <c r="FQ16" s="42"/>
      <c r="FS16" s="42"/>
      <c r="FU16" s="42"/>
    </row>
    <row r="17" spans="1:177" s="30" customFormat="1" ht="15.75" customHeight="1">
      <c r="A17" s="110"/>
      <c r="C17" s="31" t="s">
        <v>79</v>
      </c>
      <c r="D17" s="30" t="s">
        <v>17</v>
      </c>
      <c r="E17" s="32">
        <v>3094.82</v>
      </c>
      <c r="F17" s="7">
        <v>1E-4</v>
      </c>
      <c r="H17" s="33">
        <v>1374.54</v>
      </c>
      <c r="I17" s="9">
        <v>0</v>
      </c>
      <c r="J17" s="132"/>
      <c r="K17" s="33">
        <f t="shared" si="0"/>
        <v>1720.2800000000002</v>
      </c>
      <c r="L17" s="10">
        <f t="shared" si="1"/>
        <v>1.2515314214209847</v>
      </c>
      <c r="N17" s="33">
        <v>1823.98</v>
      </c>
      <c r="O17" s="9">
        <v>0</v>
      </c>
      <c r="Q17" s="31"/>
      <c r="S17" s="42"/>
      <c r="U17" s="42"/>
      <c r="W17" s="42"/>
      <c r="Y17" s="119"/>
      <c r="Z17" s="119"/>
      <c r="AB17" s="119"/>
      <c r="AC17" s="119"/>
      <c r="AE17" s="31"/>
      <c r="AG17" s="42"/>
      <c r="AI17" s="42"/>
      <c r="AK17" s="42"/>
      <c r="AM17" s="119"/>
      <c r="AN17" s="119"/>
      <c r="AP17" s="119"/>
      <c r="AQ17" s="119"/>
      <c r="AS17" s="31"/>
      <c r="AU17" s="42"/>
      <c r="AW17" s="42"/>
      <c r="AY17" s="42"/>
      <c r="BA17" s="119"/>
      <c r="BB17" s="119"/>
      <c r="BD17" s="119"/>
      <c r="BE17" s="119"/>
      <c r="BG17" s="31"/>
      <c r="BI17" s="42"/>
      <c r="BK17" s="42"/>
      <c r="BM17" s="42"/>
      <c r="BO17" s="119"/>
      <c r="BP17" s="119"/>
      <c r="BR17" s="119"/>
      <c r="BS17" s="119"/>
      <c r="BU17" s="31"/>
      <c r="BW17" s="42"/>
      <c r="BY17" s="42"/>
      <c r="CA17" s="42"/>
      <c r="CC17" s="119"/>
      <c r="CD17" s="119"/>
      <c r="CF17" s="119"/>
      <c r="CG17" s="119"/>
      <c r="CI17" s="31"/>
      <c r="CK17" s="42"/>
      <c r="CM17" s="42"/>
      <c r="CO17" s="42"/>
      <c r="CQ17" s="119"/>
      <c r="CR17" s="119"/>
      <c r="CT17" s="119"/>
      <c r="CU17" s="119"/>
      <c r="CW17" s="31"/>
      <c r="CY17" s="42"/>
      <c r="DA17" s="42"/>
      <c r="DC17" s="42"/>
      <c r="DE17" s="119"/>
      <c r="DF17" s="119"/>
      <c r="DH17" s="119"/>
      <c r="DI17" s="119"/>
      <c r="DK17" s="31"/>
      <c r="DM17" s="42"/>
      <c r="DO17" s="42"/>
      <c r="DQ17" s="42"/>
      <c r="DS17" s="119"/>
      <c r="DT17" s="119"/>
      <c r="DV17" s="119"/>
      <c r="DW17" s="119"/>
      <c r="DY17" s="31"/>
      <c r="EA17" s="42"/>
      <c r="EC17" s="42"/>
      <c r="EE17" s="42"/>
      <c r="EG17" s="119"/>
      <c r="EH17" s="119"/>
      <c r="EJ17" s="119"/>
      <c r="EK17" s="119"/>
      <c r="EM17" s="31"/>
      <c r="EO17" s="42"/>
      <c r="EQ17" s="42"/>
      <c r="ES17" s="42"/>
      <c r="EU17" s="119"/>
      <c r="EV17" s="119"/>
      <c r="EX17" s="119"/>
      <c r="EY17" s="119"/>
      <c r="FA17" s="31"/>
      <c r="FC17" s="42"/>
      <c r="FE17" s="42"/>
      <c r="FG17" s="42"/>
      <c r="FI17" s="119"/>
      <c r="FJ17" s="119"/>
      <c r="FL17" s="119"/>
      <c r="FM17" s="119"/>
      <c r="FO17" s="31"/>
      <c r="FQ17" s="42"/>
      <c r="FS17" s="42"/>
      <c r="FU17" s="42"/>
    </row>
    <row r="18" spans="1:177" s="30" customFormat="1" ht="15.75" customHeight="1">
      <c r="A18" s="4"/>
      <c r="C18" s="31" t="s">
        <v>57</v>
      </c>
      <c r="D18" s="30" t="s">
        <v>17</v>
      </c>
      <c r="E18" s="32">
        <v>-12291.65</v>
      </c>
      <c r="F18" s="7">
        <v>-2.9999999999999997E-4</v>
      </c>
      <c r="H18" s="33">
        <v>-3873.37</v>
      </c>
      <c r="I18" s="9">
        <v>-1E-4</v>
      </c>
      <c r="J18" s="132"/>
      <c r="K18" s="33">
        <f>$E18-H18</f>
        <v>-8418.2799999999988</v>
      </c>
      <c r="L18" s="10">
        <f t="shared" si="1"/>
        <v>2.1733735739162539</v>
      </c>
      <c r="N18" s="33">
        <v>-7618.48</v>
      </c>
      <c r="O18" s="9">
        <v>-1E-4</v>
      </c>
      <c r="Q18" s="31"/>
      <c r="S18" s="42"/>
      <c r="U18" s="42"/>
      <c r="W18" s="42"/>
      <c r="Y18" s="119"/>
      <c r="Z18" s="119"/>
      <c r="AB18" s="119"/>
      <c r="AC18" s="119"/>
      <c r="AE18" s="31"/>
      <c r="AG18" s="42"/>
      <c r="AI18" s="42"/>
      <c r="AK18" s="42"/>
      <c r="AM18" s="119"/>
      <c r="AN18" s="119"/>
      <c r="AP18" s="119"/>
      <c r="AQ18" s="119"/>
      <c r="AS18" s="31"/>
      <c r="AU18" s="42"/>
      <c r="AW18" s="42"/>
      <c r="AY18" s="42"/>
      <c r="BA18" s="119"/>
      <c r="BB18" s="119"/>
      <c r="BD18" s="119"/>
      <c r="BE18" s="119"/>
      <c r="BG18" s="31"/>
      <c r="BI18" s="42"/>
      <c r="BK18" s="42"/>
      <c r="BM18" s="42"/>
      <c r="BO18" s="119"/>
      <c r="BP18" s="119"/>
      <c r="BR18" s="119"/>
      <c r="BS18" s="119"/>
      <c r="BU18" s="31"/>
      <c r="BW18" s="42"/>
      <c r="BY18" s="42"/>
      <c r="CA18" s="42"/>
      <c r="CC18" s="119"/>
      <c r="CD18" s="119"/>
      <c r="CF18" s="119"/>
      <c r="CG18" s="119"/>
      <c r="CI18" s="31"/>
      <c r="CK18" s="42"/>
      <c r="CM18" s="42"/>
      <c r="CO18" s="42"/>
      <c r="CQ18" s="119"/>
      <c r="CR18" s="119"/>
      <c r="CT18" s="119"/>
      <c r="CU18" s="119"/>
      <c r="CW18" s="31"/>
      <c r="CY18" s="42"/>
      <c r="DA18" s="42"/>
      <c r="DC18" s="42"/>
      <c r="DE18" s="119"/>
      <c r="DF18" s="119"/>
      <c r="DH18" s="119"/>
      <c r="DI18" s="119"/>
      <c r="DK18" s="31"/>
      <c r="DM18" s="42"/>
      <c r="DO18" s="42"/>
      <c r="DQ18" s="42"/>
      <c r="DS18" s="119"/>
      <c r="DT18" s="119"/>
      <c r="DV18" s="119"/>
      <c r="DW18" s="119"/>
      <c r="DY18" s="31"/>
      <c r="EA18" s="42"/>
      <c r="EC18" s="42"/>
      <c r="EE18" s="42"/>
      <c r="EG18" s="119"/>
      <c r="EH18" s="119"/>
      <c r="EJ18" s="119"/>
      <c r="EK18" s="119"/>
      <c r="EM18" s="31"/>
      <c r="EO18" s="42"/>
      <c r="EQ18" s="42"/>
      <c r="ES18" s="42"/>
      <c r="EU18" s="119"/>
      <c r="EV18" s="119"/>
      <c r="EX18" s="119"/>
      <c r="EY18" s="119"/>
      <c r="FA18" s="31"/>
      <c r="FC18" s="42"/>
      <c r="FE18" s="42"/>
      <c r="FG18" s="42"/>
      <c r="FI18" s="119"/>
      <c r="FJ18" s="119"/>
      <c r="FL18" s="119"/>
      <c r="FM18" s="119"/>
      <c r="FO18" s="31"/>
      <c r="FQ18" s="42"/>
      <c r="FS18" s="42"/>
      <c r="FU18" s="42"/>
    </row>
    <row r="19" spans="1:177" s="30" customFormat="1" ht="15.75" customHeight="1">
      <c r="A19" s="4"/>
      <c r="C19" s="94" t="s">
        <v>110</v>
      </c>
      <c r="D19" s="137"/>
      <c r="E19" s="124">
        <v>-18406.97</v>
      </c>
      <c r="F19" s="138">
        <v>-4.0000000000000002E-4</v>
      </c>
      <c r="G19" s="137"/>
      <c r="H19" s="125">
        <v>-12663.27</v>
      </c>
      <c r="I19" s="139">
        <v>-2.9999999999999997E-4</v>
      </c>
      <c r="J19" s="140"/>
      <c r="K19" s="125">
        <f t="shared" ref="K19" si="2">$E19-H19</f>
        <v>-5743.7000000000007</v>
      </c>
      <c r="L19" s="126">
        <f t="shared" si="1"/>
        <v>0.45357162881309487</v>
      </c>
      <c r="M19" s="137"/>
      <c r="N19" s="125">
        <v>-21340.82</v>
      </c>
      <c r="O19" s="139">
        <v>-4.0000000000000002E-4</v>
      </c>
      <c r="Q19" s="31"/>
      <c r="S19" s="42"/>
      <c r="U19" s="42"/>
      <c r="W19" s="42"/>
      <c r="Y19" s="119"/>
      <c r="Z19" s="119"/>
      <c r="AB19" s="119"/>
      <c r="AC19" s="119"/>
      <c r="AE19" s="31"/>
      <c r="AG19" s="42"/>
      <c r="AI19" s="42"/>
      <c r="AK19" s="42"/>
      <c r="AM19" s="119"/>
      <c r="AN19" s="119"/>
      <c r="AP19" s="119"/>
      <c r="AQ19" s="119"/>
      <c r="AS19" s="31"/>
      <c r="AU19" s="42"/>
      <c r="AW19" s="42"/>
      <c r="AY19" s="42"/>
      <c r="BA19" s="119"/>
      <c r="BB19" s="119"/>
      <c r="BD19" s="119"/>
      <c r="BE19" s="119"/>
      <c r="BG19" s="31"/>
      <c r="BI19" s="42"/>
      <c r="BK19" s="42"/>
      <c r="BM19" s="42"/>
      <c r="BO19" s="119"/>
      <c r="BP19" s="119"/>
      <c r="BR19" s="119"/>
      <c r="BS19" s="119"/>
      <c r="BU19" s="31"/>
      <c r="BW19" s="42"/>
      <c r="BY19" s="42"/>
      <c r="CA19" s="42"/>
      <c r="CC19" s="119"/>
      <c r="CD19" s="119"/>
      <c r="CF19" s="119"/>
      <c r="CG19" s="119"/>
      <c r="CI19" s="31"/>
      <c r="CK19" s="42"/>
      <c r="CM19" s="42"/>
      <c r="CO19" s="42"/>
      <c r="CQ19" s="119"/>
      <c r="CR19" s="119"/>
      <c r="CT19" s="119"/>
      <c r="CU19" s="119"/>
      <c r="CW19" s="31"/>
      <c r="CY19" s="42"/>
      <c r="DA19" s="42"/>
      <c r="DC19" s="42"/>
      <c r="DE19" s="119"/>
      <c r="DF19" s="119"/>
      <c r="DH19" s="119"/>
      <c r="DI19" s="119"/>
      <c r="DK19" s="31"/>
      <c r="DM19" s="42"/>
      <c r="DO19" s="42"/>
      <c r="DQ19" s="42"/>
      <c r="DS19" s="119"/>
      <c r="DT19" s="119"/>
      <c r="DV19" s="119"/>
      <c r="DW19" s="119"/>
      <c r="DY19" s="31"/>
      <c r="EA19" s="42"/>
      <c r="EC19" s="42"/>
      <c r="EE19" s="42"/>
      <c r="EG19" s="119"/>
      <c r="EH19" s="119"/>
      <c r="EJ19" s="119"/>
      <c r="EK19" s="119"/>
      <c r="EM19" s="31"/>
      <c r="EO19" s="42"/>
      <c r="EQ19" s="42"/>
      <c r="ES19" s="42"/>
      <c r="EU19" s="119"/>
      <c r="EV19" s="119"/>
      <c r="EX19" s="119"/>
      <c r="EY19" s="119"/>
      <c r="FA19" s="31"/>
      <c r="FC19" s="42"/>
      <c r="FE19" s="42"/>
      <c r="FG19" s="42"/>
      <c r="FI19" s="119"/>
      <c r="FJ19" s="119"/>
      <c r="FL19" s="119"/>
      <c r="FM19" s="119"/>
      <c r="FO19" s="31"/>
      <c r="FQ19" s="42"/>
      <c r="FS19" s="42"/>
      <c r="FU19" s="42"/>
    </row>
    <row r="20" spans="1:177" ht="15.75" customHeight="1">
      <c r="A20" s="4"/>
      <c r="C20" s="13" t="s">
        <v>58</v>
      </c>
      <c r="D20" s="28" t="s">
        <v>17</v>
      </c>
      <c r="E20" s="120">
        <v>1239236.08</v>
      </c>
      <c r="F20" s="133">
        <v>2.6200000000000001E-2</v>
      </c>
      <c r="G20" s="28"/>
      <c r="H20" s="120">
        <v>1194306.7</v>
      </c>
      <c r="I20" s="133">
        <v>2.63E-2</v>
      </c>
      <c r="J20" s="115"/>
      <c r="K20" s="120">
        <f t="shared" si="0"/>
        <v>44929.380000000121</v>
      </c>
      <c r="L20" s="134">
        <f t="shared" si="1"/>
        <v>3.7619633214818426E-2</v>
      </c>
      <c r="M20" s="28"/>
      <c r="N20" s="120">
        <v>1552241.36</v>
      </c>
      <c r="O20" s="133">
        <v>2.5499999999999998E-2</v>
      </c>
      <c r="Q20" s="82"/>
      <c r="R20" s="28"/>
      <c r="S20" s="122"/>
      <c r="T20" s="28"/>
      <c r="U20" s="122"/>
      <c r="V20" s="28"/>
      <c r="W20" s="122"/>
      <c r="X20" s="28"/>
      <c r="Y20" s="121"/>
      <c r="Z20" s="121"/>
      <c r="AA20" s="28"/>
      <c r="AB20" s="121"/>
      <c r="AC20" s="121"/>
      <c r="AE20" s="82"/>
      <c r="AF20" s="28"/>
      <c r="AG20" s="122"/>
      <c r="AH20" s="28"/>
      <c r="AI20" s="122"/>
      <c r="AJ20" s="28"/>
      <c r="AK20" s="122"/>
      <c r="AL20" s="28"/>
      <c r="AM20" s="121"/>
      <c r="AN20" s="121"/>
      <c r="AO20" s="28"/>
      <c r="AP20" s="121"/>
      <c r="AQ20" s="121"/>
      <c r="AS20" s="82"/>
      <c r="AT20" s="28"/>
      <c r="AU20" s="122"/>
      <c r="AV20" s="28"/>
      <c r="AW20" s="122"/>
      <c r="AX20" s="28"/>
      <c r="AY20" s="122"/>
      <c r="AZ20" s="28"/>
      <c r="BA20" s="121"/>
      <c r="BB20" s="121"/>
      <c r="BC20" s="28"/>
      <c r="BD20" s="121"/>
      <c r="BE20" s="121"/>
      <c r="BG20" s="82"/>
      <c r="BH20" s="28"/>
      <c r="BI20" s="122"/>
      <c r="BJ20" s="28"/>
      <c r="BK20" s="122"/>
      <c r="BL20" s="28"/>
      <c r="BM20" s="122"/>
      <c r="BN20" s="28"/>
      <c r="BO20" s="121"/>
      <c r="BP20" s="121"/>
      <c r="BQ20" s="28"/>
      <c r="BR20" s="121"/>
      <c r="BS20" s="121"/>
      <c r="BU20" s="82"/>
      <c r="BV20" s="28"/>
      <c r="BW20" s="122"/>
      <c r="BX20" s="28"/>
      <c r="BY20" s="122"/>
      <c r="BZ20" s="28"/>
      <c r="CA20" s="122"/>
      <c r="CB20" s="28"/>
      <c r="CC20" s="121"/>
      <c r="CD20" s="121"/>
      <c r="CE20" s="28"/>
      <c r="CF20" s="121"/>
      <c r="CG20" s="121"/>
      <c r="CI20" s="82"/>
      <c r="CJ20" s="28"/>
      <c r="CK20" s="122"/>
      <c r="CL20" s="28"/>
      <c r="CM20" s="122"/>
      <c r="CN20" s="28"/>
      <c r="CO20" s="122"/>
      <c r="CP20" s="28"/>
      <c r="CQ20" s="121"/>
      <c r="CR20" s="121"/>
      <c r="CS20" s="28"/>
      <c r="CT20" s="121"/>
      <c r="CU20" s="121"/>
      <c r="CW20" s="82"/>
      <c r="CX20" s="28"/>
      <c r="CY20" s="122"/>
      <c r="CZ20" s="28"/>
      <c r="DA20" s="122"/>
      <c r="DB20" s="28"/>
      <c r="DC20" s="122"/>
      <c r="DD20" s="28"/>
      <c r="DE20" s="121"/>
      <c r="DF20" s="121"/>
      <c r="DG20" s="28"/>
      <c r="DH20" s="121"/>
      <c r="DI20" s="121"/>
      <c r="DK20" s="82"/>
      <c r="DL20" s="28"/>
      <c r="DM20" s="122"/>
      <c r="DN20" s="28"/>
      <c r="DO20" s="122"/>
      <c r="DP20" s="28"/>
      <c r="DQ20" s="122"/>
      <c r="DR20" s="28"/>
      <c r="DS20" s="121"/>
      <c r="DT20" s="121"/>
      <c r="DU20" s="28"/>
      <c r="DV20" s="121"/>
      <c r="DW20" s="121"/>
      <c r="DY20" s="82"/>
      <c r="DZ20" s="28"/>
      <c r="EA20" s="122"/>
      <c r="EB20" s="28"/>
      <c r="EC20" s="122"/>
      <c r="ED20" s="28"/>
      <c r="EE20" s="122"/>
      <c r="EF20" s="28"/>
      <c r="EG20" s="121"/>
      <c r="EH20" s="121"/>
      <c r="EI20" s="28"/>
      <c r="EJ20" s="121"/>
      <c r="EK20" s="121"/>
      <c r="EM20" s="82"/>
      <c r="EN20" s="28"/>
      <c r="EO20" s="122"/>
      <c r="EP20" s="28"/>
      <c r="EQ20" s="122"/>
      <c r="ER20" s="28"/>
      <c r="ES20" s="122"/>
      <c r="ET20" s="28"/>
      <c r="EU20" s="121"/>
      <c r="EV20" s="121"/>
      <c r="EW20" s="28"/>
      <c r="EX20" s="121"/>
      <c r="EY20" s="121"/>
      <c r="FA20" s="82"/>
      <c r="FB20" s="28"/>
      <c r="FC20" s="122"/>
      <c r="FD20" s="28"/>
      <c r="FE20" s="122"/>
      <c r="FF20" s="28"/>
      <c r="FG20" s="122"/>
      <c r="FH20" s="28"/>
      <c r="FI20" s="121"/>
      <c r="FJ20" s="121"/>
      <c r="FK20" s="28"/>
      <c r="FL20" s="121"/>
      <c r="FM20" s="121"/>
      <c r="FO20" s="82"/>
      <c r="FP20" s="28"/>
      <c r="FQ20" s="122"/>
      <c r="FR20" s="28"/>
      <c r="FS20" s="122"/>
      <c r="FT20" s="28"/>
      <c r="FU20" s="122"/>
    </row>
    <row r="21" spans="1:177" s="30" customFormat="1" ht="15.75" customHeight="1">
      <c r="A21" s="4"/>
      <c r="C21" s="31" t="s">
        <v>59</v>
      </c>
      <c r="D21" s="30" t="s">
        <v>17</v>
      </c>
      <c r="E21" s="32">
        <v>-497504.92</v>
      </c>
      <c r="F21" s="7">
        <v>-1.0500000000000001E-2</v>
      </c>
      <c r="H21" s="33">
        <v>-483707.29</v>
      </c>
      <c r="I21" s="9">
        <v>-1.0699999999999999E-2</v>
      </c>
      <c r="J21" s="132"/>
      <c r="K21" s="33">
        <f t="shared" si="0"/>
        <v>-13797.630000000005</v>
      </c>
      <c r="L21" s="10">
        <f t="shared" si="1"/>
        <v>2.8524750991451908E-2</v>
      </c>
      <c r="N21" s="33">
        <v>-649951.88</v>
      </c>
      <c r="O21" s="9">
        <v>-1.0699999999999999E-2</v>
      </c>
      <c r="Q21" s="31"/>
      <c r="S21" s="42"/>
      <c r="U21" s="42"/>
      <c r="W21" s="42"/>
      <c r="Y21" s="119"/>
      <c r="Z21" s="119"/>
      <c r="AB21" s="119"/>
      <c r="AC21" s="119"/>
      <c r="AE21" s="31"/>
      <c r="AG21" s="42"/>
      <c r="AI21" s="42"/>
      <c r="AK21" s="42"/>
      <c r="AM21" s="119"/>
      <c r="AN21" s="119"/>
      <c r="AP21" s="119"/>
      <c r="AQ21" s="119"/>
      <c r="AS21" s="31"/>
      <c r="AU21" s="42"/>
      <c r="AW21" s="42"/>
      <c r="AY21" s="42"/>
      <c r="BA21" s="119"/>
      <c r="BB21" s="119"/>
      <c r="BD21" s="119"/>
      <c r="BE21" s="119"/>
      <c r="BG21" s="31"/>
      <c r="BI21" s="42"/>
      <c r="BK21" s="42"/>
      <c r="BM21" s="42"/>
      <c r="BO21" s="119"/>
      <c r="BP21" s="119"/>
      <c r="BR21" s="119"/>
      <c r="BS21" s="119"/>
      <c r="BU21" s="31"/>
      <c r="BW21" s="42"/>
      <c r="BY21" s="42"/>
      <c r="CA21" s="42"/>
      <c r="CC21" s="119"/>
      <c r="CD21" s="119"/>
      <c r="CF21" s="119"/>
      <c r="CG21" s="119"/>
      <c r="CI21" s="31"/>
      <c r="CK21" s="42"/>
      <c r="CM21" s="42"/>
      <c r="CO21" s="42"/>
      <c r="CQ21" s="119"/>
      <c r="CR21" s="119"/>
      <c r="CT21" s="119"/>
      <c r="CU21" s="119"/>
      <c r="CW21" s="31"/>
      <c r="CY21" s="42"/>
      <c r="DA21" s="42"/>
      <c r="DC21" s="42"/>
      <c r="DE21" s="119"/>
      <c r="DF21" s="119"/>
      <c r="DH21" s="119"/>
      <c r="DI21" s="119"/>
      <c r="DK21" s="31"/>
      <c r="DM21" s="42"/>
      <c r="DO21" s="42"/>
      <c r="DQ21" s="42"/>
      <c r="DS21" s="119"/>
      <c r="DT21" s="119"/>
      <c r="DV21" s="119"/>
      <c r="DW21" s="119"/>
      <c r="DY21" s="31"/>
      <c r="EA21" s="42"/>
      <c r="EC21" s="42"/>
      <c r="EE21" s="42"/>
      <c r="EG21" s="119"/>
      <c r="EH21" s="119"/>
      <c r="EJ21" s="119"/>
      <c r="EK21" s="119"/>
      <c r="EM21" s="31"/>
      <c r="EO21" s="42"/>
      <c r="EQ21" s="42"/>
      <c r="ES21" s="42"/>
      <c r="EU21" s="119"/>
      <c r="EV21" s="119"/>
      <c r="EX21" s="119"/>
      <c r="EY21" s="119"/>
      <c r="FA21" s="31"/>
      <c r="FC21" s="42"/>
      <c r="FE21" s="42"/>
      <c r="FG21" s="42"/>
      <c r="FI21" s="119"/>
      <c r="FJ21" s="119"/>
      <c r="FL21" s="119"/>
      <c r="FM21" s="119"/>
      <c r="FO21" s="31"/>
      <c r="FQ21" s="42"/>
      <c r="FS21" s="42"/>
      <c r="FU21" s="42"/>
    </row>
    <row r="22" spans="1:177" s="30" customFormat="1" ht="15.75" customHeight="1">
      <c r="A22" s="4"/>
      <c r="C22" s="123" t="s">
        <v>60</v>
      </c>
      <c r="D22" s="30" t="s">
        <v>17</v>
      </c>
      <c r="E22" s="32">
        <v>-318164</v>
      </c>
      <c r="F22" s="7">
        <v>-6.7000000000000002E-3</v>
      </c>
      <c r="H22" s="33">
        <v>-310007.65000000002</v>
      </c>
      <c r="I22" s="9">
        <v>-6.7999999999999996E-3</v>
      </c>
      <c r="J22" s="132"/>
      <c r="K22" s="33">
        <f t="shared" si="0"/>
        <v>-8156.3499999999767</v>
      </c>
      <c r="L22" s="10">
        <f t="shared" si="1"/>
        <v>2.6310157184830762E-2</v>
      </c>
      <c r="N22" s="33">
        <v>-417888.37</v>
      </c>
      <c r="O22" s="9">
        <v>-6.8999999999999999E-3</v>
      </c>
      <c r="Q22" s="31"/>
      <c r="S22" s="42"/>
      <c r="U22" s="42"/>
      <c r="W22" s="42"/>
      <c r="Y22" s="119"/>
      <c r="Z22" s="119"/>
      <c r="AB22" s="119"/>
      <c r="AC22" s="119"/>
      <c r="AE22" s="31"/>
      <c r="AG22" s="42"/>
      <c r="AI22" s="42"/>
      <c r="AK22" s="42"/>
      <c r="AM22" s="119"/>
      <c r="AN22" s="119"/>
      <c r="AP22" s="119"/>
      <c r="AQ22" s="119"/>
      <c r="AS22" s="31"/>
      <c r="AU22" s="42"/>
      <c r="AW22" s="42"/>
      <c r="AY22" s="42"/>
      <c r="BA22" s="119"/>
      <c r="BB22" s="119"/>
      <c r="BD22" s="119"/>
      <c r="BE22" s="119"/>
      <c r="BG22" s="31"/>
      <c r="BI22" s="42"/>
      <c r="BK22" s="42"/>
      <c r="BM22" s="42"/>
      <c r="BO22" s="119"/>
      <c r="BP22" s="119"/>
      <c r="BR22" s="119"/>
      <c r="BS22" s="119"/>
      <c r="BU22" s="31"/>
      <c r="BW22" s="42"/>
      <c r="BY22" s="42"/>
      <c r="CA22" s="42"/>
      <c r="CC22" s="119"/>
      <c r="CD22" s="119"/>
      <c r="CF22" s="119"/>
      <c r="CG22" s="119"/>
      <c r="CI22" s="31"/>
      <c r="CK22" s="42"/>
      <c r="CM22" s="42"/>
      <c r="CO22" s="42"/>
      <c r="CQ22" s="119"/>
      <c r="CR22" s="119"/>
      <c r="CT22" s="119"/>
      <c r="CU22" s="119"/>
      <c r="CW22" s="31"/>
      <c r="CY22" s="42"/>
      <c r="DA22" s="42"/>
      <c r="DC22" s="42"/>
      <c r="DE22" s="119"/>
      <c r="DF22" s="119"/>
      <c r="DH22" s="119"/>
      <c r="DI22" s="119"/>
      <c r="DK22" s="31"/>
      <c r="DM22" s="42"/>
      <c r="DO22" s="42"/>
      <c r="DQ22" s="42"/>
      <c r="DS22" s="119"/>
      <c r="DT22" s="119"/>
      <c r="DV22" s="119"/>
      <c r="DW22" s="119"/>
      <c r="DY22" s="31"/>
      <c r="EA22" s="42"/>
      <c r="EC22" s="42"/>
      <c r="EE22" s="42"/>
      <c r="EG22" s="119"/>
      <c r="EH22" s="119"/>
      <c r="EJ22" s="119"/>
      <c r="EK22" s="119"/>
      <c r="EM22" s="31"/>
      <c r="EO22" s="42"/>
      <c r="EQ22" s="42"/>
      <c r="ES22" s="42"/>
      <c r="EU22" s="119"/>
      <c r="EV22" s="119"/>
      <c r="EX22" s="119"/>
      <c r="EY22" s="119"/>
      <c r="FA22" s="31"/>
      <c r="FC22" s="42"/>
      <c r="FE22" s="42"/>
      <c r="FG22" s="42"/>
      <c r="FI22" s="119"/>
      <c r="FJ22" s="119"/>
      <c r="FL22" s="119"/>
      <c r="FM22" s="119"/>
      <c r="FO22" s="31"/>
      <c r="FQ22" s="42"/>
      <c r="FS22" s="42"/>
      <c r="FU22" s="42"/>
    </row>
    <row r="23" spans="1:177" s="30" customFormat="1" ht="15.75" customHeight="1">
      <c r="A23" s="4"/>
      <c r="C23" s="123" t="s">
        <v>61</v>
      </c>
      <c r="D23" s="30" t="s">
        <v>17</v>
      </c>
      <c r="E23" s="32">
        <v>-179340.91</v>
      </c>
      <c r="F23" s="7">
        <v>-3.8E-3</v>
      </c>
      <c r="H23" s="33">
        <v>-173699.64</v>
      </c>
      <c r="I23" s="9">
        <v>-3.8E-3</v>
      </c>
      <c r="J23" s="132"/>
      <c r="K23" s="33">
        <f t="shared" si="0"/>
        <v>-5641.2699999999895</v>
      </c>
      <c r="L23" s="10">
        <f t="shared" si="1"/>
        <v>3.2477154241655315E-2</v>
      </c>
      <c r="N23" s="33">
        <v>-232063.51</v>
      </c>
      <c r="O23" s="9">
        <v>-3.8E-3</v>
      </c>
      <c r="Q23" s="31"/>
      <c r="S23" s="42"/>
      <c r="U23" s="42"/>
      <c r="W23" s="42"/>
      <c r="Y23" s="119"/>
      <c r="Z23" s="119"/>
      <c r="AB23" s="119"/>
      <c r="AC23" s="119"/>
      <c r="AE23" s="31"/>
      <c r="AG23" s="42"/>
      <c r="AI23" s="42"/>
      <c r="AK23" s="42"/>
      <c r="AM23" s="119"/>
      <c r="AN23" s="119"/>
      <c r="AP23" s="119"/>
      <c r="AQ23" s="119"/>
      <c r="AS23" s="31"/>
      <c r="AU23" s="42"/>
      <c r="AW23" s="42"/>
      <c r="AY23" s="42"/>
      <c r="BA23" s="119"/>
      <c r="BB23" s="119"/>
      <c r="BD23" s="119"/>
      <c r="BE23" s="119"/>
      <c r="BG23" s="31"/>
      <c r="BI23" s="42"/>
      <c r="BK23" s="42"/>
      <c r="BM23" s="42"/>
      <c r="BO23" s="119"/>
      <c r="BP23" s="119"/>
      <c r="BR23" s="119"/>
      <c r="BS23" s="119"/>
      <c r="BU23" s="31"/>
      <c r="BW23" s="42"/>
      <c r="BY23" s="42"/>
      <c r="CA23" s="42"/>
      <c r="CC23" s="119"/>
      <c r="CD23" s="119"/>
      <c r="CF23" s="119"/>
      <c r="CG23" s="119"/>
      <c r="CI23" s="31"/>
      <c r="CK23" s="42"/>
      <c r="CM23" s="42"/>
      <c r="CO23" s="42"/>
      <c r="CQ23" s="119"/>
      <c r="CR23" s="119"/>
      <c r="CT23" s="119"/>
      <c r="CU23" s="119"/>
      <c r="CW23" s="31"/>
      <c r="CY23" s="42"/>
      <c r="DA23" s="42"/>
      <c r="DC23" s="42"/>
      <c r="DE23" s="119"/>
      <c r="DF23" s="119"/>
      <c r="DH23" s="119"/>
      <c r="DI23" s="119"/>
      <c r="DK23" s="31"/>
      <c r="DM23" s="42"/>
      <c r="DO23" s="42"/>
      <c r="DQ23" s="42"/>
      <c r="DS23" s="119"/>
      <c r="DT23" s="119"/>
      <c r="DV23" s="119"/>
      <c r="DW23" s="119"/>
      <c r="DY23" s="31"/>
      <c r="EA23" s="42"/>
      <c r="EC23" s="42"/>
      <c r="EE23" s="42"/>
      <c r="EG23" s="119"/>
      <c r="EH23" s="119"/>
      <c r="EJ23" s="119"/>
      <c r="EK23" s="119"/>
      <c r="EM23" s="31"/>
      <c r="EO23" s="42"/>
      <c r="EQ23" s="42"/>
      <c r="ES23" s="42"/>
      <c r="EU23" s="119"/>
      <c r="EV23" s="119"/>
      <c r="EX23" s="119"/>
      <c r="EY23" s="119"/>
      <c r="FA23" s="31"/>
      <c r="FC23" s="42"/>
      <c r="FE23" s="42"/>
      <c r="FG23" s="42"/>
      <c r="FI23" s="119"/>
      <c r="FJ23" s="119"/>
      <c r="FL23" s="119"/>
      <c r="FM23" s="119"/>
      <c r="FO23" s="31"/>
      <c r="FQ23" s="42"/>
      <c r="FS23" s="42"/>
      <c r="FU23" s="42"/>
    </row>
    <row r="24" spans="1:177" s="30" customFormat="1" ht="15.75" customHeight="1">
      <c r="A24" s="4"/>
      <c r="C24" s="31" t="s">
        <v>62</v>
      </c>
      <c r="D24" s="30" t="s">
        <v>17</v>
      </c>
      <c r="E24" s="32">
        <v>-63274.37</v>
      </c>
      <c r="F24" s="7">
        <v>-1.2999999999999999E-3</v>
      </c>
      <c r="H24" s="33">
        <v>-61485.34</v>
      </c>
      <c r="I24" s="9">
        <v>-1.4E-3</v>
      </c>
      <c r="J24" s="132"/>
      <c r="K24" s="33">
        <f t="shared" si="0"/>
        <v>-1789.0300000000061</v>
      </c>
      <c r="L24" s="10">
        <f t="shared" si="1"/>
        <v>2.9096854632340019E-2</v>
      </c>
      <c r="N24" s="33">
        <v>-83003.63</v>
      </c>
      <c r="O24" s="9">
        <v>-1.4E-3</v>
      </c>
      <c r="Q24" s="31"/>
      <c r="S24" s="42"/>
      <c r="U24" s="42"/>
      <c r="W24" s="42"/>
      <c r="Y24" s="119"/>
      <c r="Z24" s="119"/>
      <c r="AB24" s="119"/>
      <c r="AC24" s="119"/>
      <c r="AE24" s="31"/>
      <c r="AG24" s="42"/>
      <c r="AI24" s="42"/>
      <c r="AK24" s="42"/>
      <c r="AM24" s="119"/>
      <c r="AN24" s="119"/>
      <c r="AP24" s="119"/>
      <c r="AQ24" s="119"/>
      <c r="AS24" s="31"/>
      <c r="AU24" s="42"/>
      <c r="AW24" s="42"/>
      <c r="AY24" s="42"/>
      <c r="BA24" s="119"/>
      <c r="BB24" s="119"/>
      <c r="BD24" s="119"/>
      <c r="BE24" s="119"/>
      <c r="BG24" s="31"/>
      <c r="BI24" s="42"/>
      <c r="BK24" s="42"/>
      <c r="BM24" s="42"/>
      <c r="BO24" s="119"/>
      <c r="BP24" s="119"/>
      <c r="BR24" s="119"/>
      <c r="BS24" s="119"/>
      <c r="BU24" s="31"/>
      <c r="BW24" s="42"/>
      <c r="BY24" s="42"/>
      <c r="CA24" s="42"/>
      <c r="CC24" s="119"/>
      <c r="CD24" s="119"/>
      <c r="CF24" s="119"/>
      <c r="CG24" s="119"/>
      <c r="CI24" s="31"/>
      <c r="CK24" s="42"/>
      <c r="CM24" s="42"/>
      <c r="CO24" s="42"/>
      <c r="CQ24" s="119"/>
      <c r="CR24" s="119"/>
      <c r="CT24" s="119"/>
      <c r="CU24" s="119"/>
      <c r="CW24" s="31"/>
      <c r="CY24" s="42"/>
      <c r="DA24" s="42"/>
      <c r="DC24" s="42"/>
      <c r="DE24" s="119"/>
      <c r="DF24" s="119"/>
      <c r="DH24" s="119"/>
      <c r="DI24" s="119"/>
      <c r="DK24" s="31"/>
      <c r="DM24" s="42"/>
      <c r="DO24" s="42"/>
      <c r="DQ24" s="42"/>
      <c r="DS24" s="119"/>
      <c r="DT24" s="119"/>
      <c r="DV24" s="119"/>
      <c r="DW24" s="119"/>
      <c r="DY24" s="31"/>
      <c r="EA24" s="42"/>
      <c r="EC24" s="42"/>
      <c r="EE24" s="42"/>
      <c r="EG24" s="119"/>
      <c r="EH24" s="119"/>
      <c r="EJ24" s="119"/>
      <c r="EK24" s="119"/>
      <c r="EM24" s="31"/>
      <c r="EO24" s="42"/>
      <c r="EQ24" s="42"/>
      <c r="ES24" s="42"/>
      <c r="EU24" s="119"/>
      <c r="EV24" s="119"/>
      <c r="EX24" s="119"/>
      <c r="EY24" s="119"/>
      <c r="FA24" s="31"/>
      <c r="FC24" s="42"/>
      <c r="FE24" s="42"/>
      <c r="FG24" s="42"/>
      <c r="FI24" s="119"/>
      <c r="FJ24" s="119"/>
      <c r="FL24" s="119"/>
      <c r="FM24" s="119"/>
      <c r="FO24" s="31"/>
      <c r="FQ24" s="42"/>
      <c r="FS24" s="42"/>
      <c r="FU24" s="42"/>
    </row>
    <row r="25" spans="1:177" ht="15.75" customHeight="1">
      <c r="A25" s="4"/>
      <c r="C25" s="13" t="s">
        <v>63</v>
      </c>
      <c r="D25" s="28" t="s">
        <v>17</v>
      </c>
      <c r="E25" s="120">
        <v>678456.79</v>
      </c>
      <c r="F25" s="133">
        <v>1.43E-2</v>
      </c>
      <c r="G25" s="28"/>
      <c r="H25" s="120">
        <v>649114.06999999995</v>
      </c>
      <c r="I25" s="133">
        <v>1.43E-2</v>
      </c>
      <c r="J25" s="115"/>
      <c r="K25" s="120">
        <f t="shared" si="0"/>
        <v>29342.720000000088</v>
      </c>
      <c r="L25" s="134">
        <f t="shared" si="1"/>
        <v>4.5204258166827493E-2</v>
      </c>
      <c r="M25" s="28"/>
      <c r="N25" s="120">
        <v>819285.85</v>
      </c>
      <c r="O25" s="133">
        <v>1.35E-2</v>
      </c>
      <c r="Q25" s="82"/>
      <c r="R25" s="28"/>
      <c r="S25" s="122"/>
      <c r="T25" s="28"/>
      <c r="U25" s="122"/>
      <c r="V25" s="28"/>
      <c r="W25" s="122"/>
      <c r="X25" s="28"/>
      <c r="Y25" s="121"/>
      <c r="Z25" s="121"/>
      <c r="AA25" s="28"/>
      <c r="AB25" s="121"/>
      <c r="AC25" s="121"/>
      <c r="AE25" s="82"/>
      <c r="AF25" s="28"/>
      <c r="AG25" s="122"/>
      <c r="AH25" s="28"/>
      <c r="AI25" s="122"/>
      <c r="AJ25" s="28"/>
      <c r="AK25" s="122"/>
      <c r="AL25" s="28"/>
      <c r="AM25" s="121"/>
      <c r="AN25" s="121"/>
      <c r="AO25" s="28"/>
      <c r="AP25" s="121"/>
      <c r="AQ25" s="121"/>
      <c r="AS25" s="82"/>
      <c r="AT25" s="28"/>
      <c r="AU25" s="122"/>
      <c r="AV25" s="28"/>
      <c r="AW25" s="122"/>
      <c r="AX25" s="28"/>
      <c r="AY25" s="122"/>
      <c r="AZ25" s="28"/>
      <c r="BA25" s="121"/>
      <c r="BB25" s="121"/>
      <c r="BC25" s="28"/>
      <c r="BD25" s="121"/>
      <c r="BE25" s="121"/>
      <c r="BG25" s="82"/>
      <c r="BH25" s="28"/>
      <c r="BI25" s="122"/>
      <c r="BJ25" s="28"/>
      <c r="BK25" s="122"/>
      <c r="BL25" s="28"/>
      <c r="BM25" s="122"/>
      <c r="BN25" s="28"/>
      <c r="BO25" s="121"/>
      <c r="BP25" s="121"/>
      <c r="BQ25" s="28"/>
      <c r="BR25" s="121"/>
      <c r="BS25" s="121"/>
      <c r="BU25" s="82"/>
      <c r="BV25" s="28"/>
      <c r="BW25" s="122"/>
      <c r="BX25" s="28"/>
      <c r="BY25" s="122"/>
      <c r="BZ25" s="28"/>
      <c r="CA25" s="122"/>
      <c r="CB25" s="28"/>
      <c r="CC25" s="121"/>
      <c r="CD25" s="121"/>
      <c r="CE25" s="28"/>
      <c r="CF25" s="121"/>
      <c r="CG25" s="121"/>
      <c r="CI25" s="82"/>
      <c r="CJ25" s="28"/>
      <c r="CK25" s="122"/>
      <c r="CL25" s="28"/>
      <c r="CM25" s="122"/>
      <c r="CN25" s="28"/>
      <c r="CO25" s="122"/>
      <c r="CP25" s="28"/>
      <c r="CQ25" s="121"/>
      <c r="CR25" s="121"/>
      <c r="CS25" s="28"/>
      <c r="CT25" s="121"/>
      <c r="CU25" s="121"/>
      <c r="CW25" s="82"/>
      <c r="CX25" s="28"/>
      <c r="CY25" s="122"/>
      <c r="CZ25" s="28"/>
      <c r="DA25" s="122"/>
      <c r="DB25" s="28"/>
      <c r="DC25" s="122"/>
      <c r="DD25" s="28"/>
      <c r="DE25" s="121"/>
      <c r="DF25" s="121"/>
      <c r="DG25" s="28"/>
      <c r="DH25" s="121"/>
      <c r="DI25" s="121"/>
      <c r="DK25" s="82"/>
      <c r="DL25" s="28"/>
      <c r="DM25" s="122"/>
      <c r="DN25" s="28"/>
      <c r="DO25" s="122"/>
      <c r="DP25" s="28"/>
      <c r="DQ25" s="122"/>
      <c r="DR25" s="28"/>
      <c r="DS25" s="121"/>
      <c r="DT25" s="121"/>
      <c r="DU25" s="28"/>
      <c r="DV25" s="121"/>
      <c r="DW25" s="121"/>
      <c r="DY25" s="82"/>
      <c r="DZ25" s="28"/>
      <c r="EA25" s="122"/>
      <c r="EB25" s="28"/>
      <c r="EC25" s="122"/>
      <c r="ED25" s="28"/>
      <c r="EE25" s="122"/>
      <c r="EF25" s="28"/>
      <c r="EG25" s="121"/>
      <c r="EH25" s="121"/>
      <c r="EI25" s="28"/>
      <c r="EJ25" s="121"/>
      <c r="EK25" s="121"/>
      <c r="EM25" s="82"/>
      <c r="EN25" s="28"/>
      <c r="EO25" s="122"/>
      <c r="EP25" s="28"/>
      <c r="EQ25" s="122"/>
      <c r="ER25" s="28"/>
      <c r="ES25" s="122"/>
      <c r="ET25" s="28"/>
      <c r="EU25" s="121"/>
      <c r="EV25" s="121"/>
      <c r="EW25" s="28"/>
      <c r="EX25" s="121"/>
      <c r="EY25" s="121"/>
      <c r="FA25" s="82"/>
      <c r="FB25" s="28"/>
      <c r="FC25" s="122"/>
      <c r="FD25" s="28"/>
      <c r="FE25" s="122"/>
      <c r="FF25" s="28"/>
      <c r="FG25" s="122"/>
      <c r="FH25" s="28"/>
      <c r="FI25" s="121"/>
      <c r="FJ25" s="121"/>
      <c r="FK25" s="28"/>
      <c r="FL25" s="121"/>
      <c r="FM25" s="121"/>
      <c r="FO25" s="82"/>
      <c r="FP25" s="28"/>
      <c r="FQ25" s="122"/>
      <c r="FR25" s="28"/>
      <c r="FS25" s="122"/>
      <c r="FT25" s="28"/>
      <c r="FU25" s="122"/>
    </row>
    <row r="26" spans="1:177" s="30" customFormat="1" ht="15.75" customHeight="1">
      <c r="A26" s="4"/>
      <c r="C26" s="31" t="s">
        <v>64</v>
      </c>
      <c r="D26" s="30" t="s">
        <v>17</v>
      </c>
      <c r="E26" s="127">
        <v>-74693.759999999995</v>
      </c>
      <c r="F26" s="11">
        <v>-1.6000000000000001E-3</v>
      </c>
      <c r="H26" s="33">
        <v>-189440.8</v>
      </c>
      <c r="I26" s="9">
        <v>-4.1999999999999997E-3</v>
      </c>
      <c r="J26" s="132"/>
      <c r="K26" s="33">
        <f t="shared" si="0"/>
        <v>114747.04</v>
      </c>
      <c r="L26" s="10">
        <f t="shared" si="1"/>
        <v>-0.60571450289483575</v>
      </c>
      <c r="N26" s="33">
        <v>-199362.78</v>
      </c>
      <c r="O26" s="9">
        <v>-3.3E-3</v>
      </c>
      <c r="Q26" s="31"/>
      <c r="S26" s="42"/>
      <c r="U26" s="42"/>
      <c r="W26" s="42"/>
      <c r="Y26" s="119"/>
      <c r="Z26" s="119"/>
      <c r="AB26" s="119"/>
      <c r="AC26" s="119"/>
      <c r="AE26" s="31"/>
      <c r="AG26" s="42"/>
      <c r="AI26" s="42"/>
      <c r="AK26" s="42"/>
      <c r="AM26" s="119"/>
      <c r="AN26" s="119"/>
      <c r="AP26" s="119"/>
      <c r="AQ26" s="119"/>
      <c r="AS26" s="31"/>
      <c r="AU26" s="42"/>
      <c r="AW26" s="42"/>
      <c r="AY26" s="42"/>
      <c r="BA26" s="119"/>
      <c r="BB26" s="119"/>
      <c r="BD26" s="119"/>
      <c r="BE26" s="119"/>
      <c r="BG26" s="31"/>
      <c r="BI26" s="42"/>
      <c r="BK26" s="42"/>
      <c r="BM26" s="42"/>
      <c r="BO26" s="119"/>
      <c r="BP26" s="119"/>
      <c r="BR26" s="119"/>
      <c r="BS26" s="119"/>
      <c r="BU26" s="31"/>
      <c r="BW26" s="42"/>
      <c r="BY26" s="42"/>
      <c r="CA26" s="42"/>
      <c r="CC26" s="119"/>
      <c r="CD26" s="119"/>
      <c r="CF26" s="119"/>
      <c r="CG26" s="119"/>
      <c r="CI26" s="31"/>
      <c r="CK26" s="42"/>
      <c r="CM26" s="42"/>
      <c r="CO26" s="42"/>
      <c r="CQ26" s="119"/>
      <c r="CR26" s="119"/>
      <c r="CT26" s="119"/>
      <c r="CU26" s="119"/>
      <c r="CW26" s="31"/>
      <c r="CY26" s="42"/>
      <c r="DA26" s="42"/>
      <c r="DC26" s="42"/>
      <c r="DE26" s="119"/>
      <c r="DF26" s="119"/>
      <c r="DH26" s="119"/>
      <c r="DI26" s="119"/>
      <c r="DK26" s="31"/>
      <c r="DM26" s="42"/>
      <c r="DO26" s="42"/>
      <c r="DQ26" s="42"/>
      <c r="DS26" s="119"/>
      <c r="DT26" s="119"/>
      <c r="DV26" s="119"/>
      <c r="DW26" s="119"/>
      <c r="DY26" s="31"/>
      <c r="EA26" s="42"/>
      <c r="EC26" s="42"/>
      <c r="EE26" s="42"/>
      <c r="EG26" s="119"/>
      <c r="EH26" s="119"/>
      <c r="EJ26" s="119"/>
      <c r="EK26" s="119"/>
      <c r="EM26" s="31"/>
      <c r="EO26" s="42"/>
      <c r="EQ26" s="42"/>
      <c r="ES26" s="42"/>
      <c r="EU26" s="119"/>
      <c r="EV26" s="119"/>
      <c r="EX26" s="119"/>
      <c r="EY26" s="119"/>
      <c r="FA26" s="31"/>
      <c r="FC26" s="42"/>
      <c r="FE26" s="42"/>
      <c r="FG26" s="42"/>
      <c r="FI26" s="119"/>
      <c r="FJ26" s="119"/>
      <c r="FL26" s="119"/>
      <c r="FM26" s="119"/>
      <c r="FO26" s="31"/>
      <c r="FQ26" s="42"/>
      <c r="FS26" s="42"/>
      <c r="FU26" s="42"/>
    </row>
    <row r="27" spans="1:177" s="30" customFormat="1" ht="15.75" customHeight="1">
      <c r="A27" s="4"/>
      <c r="B27" s="128"/>
      <c r="C27" s="31" t="s">
        <v>80</v>
      </c>
      <c r="D27" s="30" t="s">
        <v>17</v>
      </c>
      <c r="E27" s="127">
        <v>-196847.47</v>
      </c>
      <c r="F27" s="11">
        <v>-4.1999999999999997E-3</v>
      </c>
      <c r="H27" s="33">
        <v>-144108.56</v>
      </c>
      <c r="I27" s="9">
        <v>-3.2000000000000002E-3</v>
      </c>
      <c r="J27" s="132"/>
      <c r="K27" s="33">
        <f t="shared" si="0"/>
        <v>-52738.91</v>
      </c>
      <c r="L27" s="10">
        <f t="shared" si="1"/>
        <v>0.36596653245303412</v>
      </c>
      <c r="N27" s="33">
        <v>-199791.09</v>
      </c>
      <c r="O27" s="9">
        <v>-3.3E-3</v>
      </c>
      <c r="Q27" s="31"/>
      <c r="S27" s="42"/>
      <c r="U27" s="42"/>
      <c r="W27" s="42"/>
      <c r="Y27" s="119"/>
      <c r="Z27" s="119"/>
      <c r="AB27" s="119"/>
      <c r="AC27" s="119"/>
      <c r="AE27" s="31"/>
      <c r="AG27" s="42"/>
      <c r="AI27" s="42"/>
      <c r="AK27" s="42"/>
      <c r="AM27" s="119"/>
      <c r="AN27" s="119"/>
      <c r="AP27" s="119"/>
      <c r="AQ27" s="119"/>
      <c r="AS27" s="31"/>
      <c r="AU27" s="42"/>
      <c r="AW27" s="42"/>
      <c r="AY27" s="42"/>
      <c r="BA27" s="119"/>
      <c r="BB27" s="119"/>
      <c r="BD27" s="119"/>
      <c r="BE27" s="119"/>
      <c r="BG27" s="31"/>
      <c r="BI27" s="42"/>
      <c r="BK27" s="42"/>
      <c r="BM27" s="42"/>
      <c r="BO27" s="119"/>
      <c r="BP27" s="119"/>
      <c r="BR27" s="119"/>
      <c r="BS27" s="119"/>
      <c r="BU27" s="31"/>
      <c r="BW27" s="42"/>
      <c r="BY27" s="42"/>
      <c r="CA27" s="42"/>
      <c r="CC27" s="119"/>
      <c r="CD27" s="119"/>
      <c r="CF27" s="119"/>
      <c r="CG27" s="119"/>
      <c r="CI27" s="31"/>
      <c r="CK27" s="42"/>
      <c r="CM27" s="42"/>
      <c r="CO27" s="42"/>
      <c r="CQ27" s="119"/>
      <c r="CR27" s="119"/>
      <c r="CT27" s="119"/>
      <c r="CU27" s="119"/>
      <c r="CW27" s="31"/>
      <c r="CY27" s="42"/>
      <c r="DA27" s="42"/>
      <c r="DC27" s="42"/>
      <c r="DE27" s="119"/>
      <c r="DF27" s="119"/>
      <c r="DH27" s="119"/>
      <c r="DI27" s="119"/>
      <c r="DK27" s="31"/>
      <c r="DM27" s="42"/>
      <c r="DO27" s="42"/>
      <c r="DQ27" s="42"/>
      <c r="DS27" s="119"/>
      <c r="DT27" s="119"/>
      <c r="DV27" s="119"/>
      <c r="DW27" s="119"/>
      <c r="DY27" s="31"/>
      <c r="EA27" s="42"/>
      <c r="EC27" s="42"/>
      <c r="EE27" s="42"/>
      <c r="EG27" s="119"/>
      <c r="EH27" s="119"/>
      <c r="EJ27" s="119"/>
      <c r="EK27" s="119"/>
      <c r="EM27" s="31"/>
      <c r="EO27" s="42"/>
      <c r="EQ27" s="42"/>
      <c r="ES27" s="42"/>
      <c r="EU27" s="119"/>
      <c r="EV27" s="119"/>
      <c r="EX27" s="119"/>
      <c r="EY27" s="119"/>
      <c r="FA27" s="31"/>
      <c r="FC27" s="42"/>
      <c r="FE27" s="42"/>
      <c r="FG27" s="42"/>
      <c r="FI27" s="119"/>
      <c r="FJ27" s="119"/>
      <c r="FL27" s="119"/>
      <c r="FM27" s="119"/>
      <c r="FO27" s="31"/>
      <c r="FQ27" s="42"/>
      <c r="FS27" s="42"/>
      <c r="FU27" s="42"/>
    </row>
    <row r="28" spans="1:177" ht="15.75" customHeight="1">
      <c r="A28" s="4"/>
      <c r="C28" s="13" t="s">
        <v>65</v>
      </c>
      <c r="D28" s="28" t="s">
        <v>19</v>
      </c>
      <c r="E28" s="120">
        <v>406915.56</v>
      </c>
      <c r="F28" s="133">
        <v>8.6E-3</v>
      </c>
      <c r="G28" s="28"/>
      <c r="H28" s="120">
        <v>315564.71000000002</v>
      </c>
      <c r="I28" s="133">
        <v>7.0000000000000001E-3</v>
      </c>
      <c r="J28" s="115"/>
      <c r="K28" s="120">
        <f t="shared" si="0"/>
        <v>91350.849999999977</v>
      </c>
      <c r="L28" s="134">
        <f t="shared" si="1"/>
        <v>0.2894837321955297</v>
      </c>
      <c r="M28" s="28"/>
      <c r="N28" s="120">
        <v>420131.98</v>
      </c>
      <c r="O28" s="133">
        <v>6.8999999999999999E-3</v>
      </c>
      <c r="Q28" s="82"/>
      <c r="R28" s="28"/>
      <c r="S28" s="122"/>
      <c r="T28" s="28"/>
      <c r="U28" s="122"/>
      <c r="V28" s="28"/>
      <c r="W28" s="122"/>
      <c r="X28" s="28"/>
      <c r="Y28" s="121"/>
      <c r="Z28" s="121"/>
      <c r="AA28" s="28"/>
      <c r="AB28" s="121"/>
      <c r="AC28" s="121"/>
      <c r="AE28" s="82"/>
      <c r="AF28" s="28"/>
      <c r="AG28" s="122"/>
      <c r="AH28" s="28"/>
      <c r="AI28" s="122"/>
      <c r="AJ28" s="28"/>
      <c r="AK28" s="122"/>
      <c r="AL28" s="28"/>
      <c r="AM28" s="121"/>
      <c r="AN28" s="121"/>
      <c r="AO28" s="28"/>
      <c r="AP28" s="121"/>
      <c r="AQ28" s="121"/>
      <c r="AS28" s="82"/>
      <c r="AT28" s="28"/>
      <c r="AU28" s="122"/>
      <c r="AV28" s="28"/>
      <c r="AW28" s="122"/>
      <c r="AX28" s="28"/>
      <c r="AY28" s="122"/>
      <c r="AZ28" s="28"/>
      <c r="BA28" s="121"/>
      <c r="BB28" s="121"/>
      <c r="BC28" s="28"/>
      <c r="BD28" s="121"/>
      <c r="BE28" s="121"/>
      <c r="BG28" s="82"/>
      <c r="BH28" s="28"/>
      <c r="BI28" s="122"/>
      <c r="BJ28" s="28"/>
      <c r="BK28" s="122"/>
      <c r="BL28" s="28"/>
      <c r="BM28" s="122"/>
      <c r="BN28" s="28"/>
      <c r="BO28" s="121"/>
      <c r="BP28" s="121"/>
      <c r="BQ28" s="28"/>
      <c r="BR28" s="121"/>
      <c r="BS28" s="121"/>
      <c r="BU28" s="82"/>
      <c r="BV28" s="28"/>
      <c r="BW28" s="122"/>
      <c r="BX28" s="28"/>
      <c r="BY28" s="122"/>
      <c r="BZ28" s="28"/>
      <c r="CA28" s="122"/>
      <c r="CB28" s="28"/>
      <c r="CC28" s="121"/>
      <c r="CD28" s="121"/>
      <c r="CE28" s="28"/>
      <c r="CF28" s="121"/>
      <c r="CG28" s="121"/>
      <c r="CI28" s="82"/>
      <c r="CJ28" s="28"/>
      <c r="CK28" s="122"/>
      <c r="CL28" s="28"/>
      <c r="CM28" s="122"/>
      <c r="CN28" s="28"/>
      <c r="CO28" s="122"/>
      <c r="CP28" s="28"/>
      <c r="CQ28" s="121"/>
      <c r="CR28" s="121"/>
      <c r="CS28" s="28"/>
      <c r="CT28" s="121"/>
      <c r="CU28" s="121"/>
      <c r="CW28" s="82"/>
      <c r="CX28" s="28"/>
      <c r="CY28" s="122"/>
      <c r="CZ28" s="28"/>
      <c r="DA28" s="122"/>
      <c r="DB28" s="28"/>
      <c r="DC28" s="122"/>
      <c r="DD28" s="28"/>
      <c r="DE28" s="121"/>
      <c r="DF28" s="121"/>
      <c r="DG28" s="28"/>
      <c r="DH28" s="121"/>
      <c r="DI28" s="121"/>
      <c r="DK28" s="82"/>
      <c r="DL28" s="28"/>
      <c r="DM28" s="122"/>
      <c r="DN28" s="28"/>
      <c r="DO28" s="122"/>
      <c r="DP28" s="28"/>
      <c r="DQ28" s="122"/>
      <c r="DR28" s="28"/>
      <c r="DS28" s="121"/>
      <c r="DT28" s="121"/>
      <c r="DU28" s="28"/>
      <c r="DV28" s="121"/>
      <c r="DW28" s="121"/>
      <c r="DY28" s="82"/>
      <c r="DZ28" s="28"/>
      <c r="EA28" s="122"/>
      <c r="EB28" s="28"/>
      <c r="EC28" s="122"/>
      <c r="ED28" s="28"/>
      <c r="EE28" s="122"/>
      <c r="EF28" s="28"/>
      <c r="EG28" s="121"/>
      <c r="EH28" s="121"/>
      <c r="EI28" s="28"/>
      <c r="EJ28" s="121"/>
      <c r="EK28" s="121"/>
      <c r="EM28" s="82"/>
      <c r="EN28" s="28"/>
      <c r="EO28" s="122"/>
      <c r="EP28" s="28"/>
      <c r="EQ28" s="122"/>
      <c r="ER28" s="28"/>
      <c r="ES28" s="122"/>
      <c r="ET28" s="28"/>
      <c r="EU28" s="121"/>
      <c r="EV28" s="121"/>
      <c r="EW28" s="28"/>
      <c r="EX28" s="121"/>
      <c r="EY28" s="121"/>
      <c r="FA28" s="82"/>
      <c r="FB28" s="28"/>
      <c r="FC28" s="122"/>
      <c r="FD28" s="28"/>
      <c r="FE28" s="122"/>
      <c r="FF28" s="28"/>
      <c r="FG28" s="122"/>
      <c r="FH28" s="28"/>
      <c r="FI28" s="121"/>
      <c r="FJ28" s="121"/>
      <c r="FK28" s="28"/>
      <c r="FL28" s="121"/>
      <c r="FM28" s="121"/>
      <c r="FO28" s="82"/>
      <c r="FP28" s="28"/>
      <c r="FQ28" s="122"/>
      <c r="FR28" s="28"/>
      <c r="FS28" s="122"/>
      <c r="FT28" s="28"/>
      <c r="FU28" s="122"/>
    </row>
    <row r="29" spans="1:177" s="30" customFormat="1" ht="15.75" hidden="1" customHeight="1">
      <c r="A29" s="4"/>
      <c r="C29" s="31"/>
      <c r="E29" s="32"/>
      <c r="F29" s="7"/>
      <c r="H29" s="33"/>
      <c r="I29" s="9"/>
      <c r="J29" s="132"/>
      <c r="K29" s="33"/>
      <c r="L29" s="10"/>
      <c r="N29" s="33"/>
      <c r="O29" s="9"/>
      <c r="Q29" s="31"/>
      <c r="S29" s="42"/>
      <c r="U29" s="42"/>
      <c r="W29" s="42"/>
      <c r="Y29" s="119"/>
      <c r="Z29" s="119"/>
      <c r="AB29" s="119"/>
      <c r="AC29" s="119"/>
      <c r="AE29" s="31"/>
      <c r="AG29" s="42"/>
      <c r="AI29" s="42"/>
      <c r="AK29" s="42"/>
      <c r="AM29" s="119"/>
      <c r="AN29" s="119"/>
      <c r="AP29" s="119"/>
      <c r="AQ29" s="119"/>
      <c r="AS29" s="31"/>
      <c r="AU29" s="42"/>
      <c r="AW29" s="42"/>
      <c r="AY29" s="42"/>
      <c r="BA29" s="119"/>
      <c r="BB29" s="119"/>
      <c r="BD29" s="119"/>
      <c r="BE29" s="119"/>
      <c r="BG29" s="31"/>
      <c r="BI29" s="42"/>
      <c r="BK29" s="42"/>
      <c r="BM29" s="42"/>
      <c r="BO29" s="119"/>
      <c r="BP29" s="119"/>
      <c r="BR29" s="119"/>
      <c r="BS29" s="119"/>
      <c r="BU29" s="31"/>
      <c r="BW29" s="42"/>
      <c r="BY29" s="42"/>
      <c r="CA29" s="42"/>
      <c r="CC29" s="119"/>
      <c r="CD29" s="119"/>
      <c r="CF29" s="119"/>
      <c r="CG29" s="119"/>
      <c r="CI29" s="31"/>
      <c r="CK29" s="42"/>
      <c r="CM29" s="42"/>
      <c r="CO29" s="42"/>
      <c r="CQ29" s="119"/>
      <c r="CR29" s="119"/>
      <c r="CT29" s="119"/>
      <c r="CU29" s="119"/>
      <c r="CW29" s="31"/>
      <c r="CY29" s="42"/>
      <c r="DA29" s="42"/>
      <c r="DC29" s="42"/>
      <c r="DE29" s="119"/>
      <c r="DF29" s="119"/>
      <c r="DH29" s="119"/>
      <c r="DI29" s="119"/>
      <c r="DK29" s="31"/>
      <c r="DM29" s="42"/>
      <c r="DO29" s="42"/>
      <c r="DQ29" s="42"/>
      <c r="DS29" s="119"/>
      <c r="DT29" s="119"/>
      <c r="DV29" s="119"/>
      <c r="DW29" s="119"/>
      <c r="DY29" s="31"/>
      <c r="EA29" s="42"/>
      <c r="EC29" s="42"/>
      <c r="EE29" s="42"/>
      <c r="EG29" s="119"/>
      <c r="EH29" s="119"/>
      <c r="EJ29" s="119"/>
      <c r="EK29" s="119"/>
      <c r="EM29" s="31"/>
      <c r="EO29" s="42"/>
      <c r="EQ29" s="42"/>
      <c r="ES29" s="42"/>
      <c r="EU29" s="119"/>
      <c r="EV29" s="119"/>
      <c r="EX29" s="119"/>
      <c r="EY29" s="119"/>
      <c r="FA29" s="31"/>
      <c r="FC29" s="42"/>
      <c r="FE29" s="42"/>
      <c r="FG29" s="42"/>
      <c r="FI29" s="119"/>
      <c r="FJ29" s="119"/>
      <c r="FL29" s="119"/>
      <c r="FM29" s="119"/>
      <c r="FO29" s="31"/>
      <c r="FQ29" s="42"/>
      <c r="FS29" s="42"/>
      <c r="FU29" s="42"/>
    </row>
    <row r="30" spans="1:177" s="30" customFormat="1" ht="15.75" customHeight="1">
      <c r="A30" s="4"/>
      <c r="C30" s="31" t="s">
        <v>81</v>
      </c>
      <c r="D30" s="30" t="s">
        <v>17</v>
      </c>
      <c r="E30" s="32">
        <v>-2769.41</v>
      </c>
      <c r="F30" s="7">
        <v>-1E-4</v>
      </c>
      <c r="H30" s="33">
        <v>2335.29</v>
      </c>
      <c r="I30" s="9">
        <v>1E-4</v>
      </c>
      <c r="J30" s="132"/>
      <c r="K30" s="33">
        <f t="shared" si="0"/>
        <v>-5104.7</v>
      </c>
      <c r="L30" s="10">
        <f t="shared" si="1"/>
        <v>-2.1858955418813082</v>
      </c>
      <c r="N30" s="33">
        <v>2959.68</v>
      </c>
      <c r="O30" s="9">
        <v>0</v>
      </c>
      <c r="Q30" s="31"/>
      <c r="S30" s="42"/>
      <c r="U30" s="42"/>
      <c r="W30" s="42"/>
      <c r="Y30" s="119"/>
      <c r="Z30" s="119"/>
      <c r="AB30" s="119"/>
      <c r="AC30" s="119"/>
      <c r="AE30" s="31"/>
      <c r="AG30" s="42"/>
      <c r="AI30" s="42"/>
      <c r="AK30" s="42"/>
      <c r="AM30" s="119"/>
      <c r="AN30" s="119"/>
      <c r="AP30" s="119"/>
      <c r="AQ30" s="119"/>
      <c r="AS30" s="31"/>
      <c r="AU30" s="42"/>
      <c r="AW30" s="42"/>
      <c r="AY30" s="42"/>
      <c r="BA30" s="119"/>
      <c r="BB30" s="119"/>
      <c r="BD30" s="119"/>
      <c r="BE30" s="119"/>
      <c r="BG30" s="31"/>
      <c r="BI30" s="42"/>
      <c r="BK30" s="42"/>
      <c r="BM30" s="42"/>
      <c r="BO30" s="119"/>
      <c r="BP30" s="119"/>
      <c r="BR30" s="119"/>
      <c r="BS30" s="119"/>
      <c r="BU30" s="31"/>
      <c r="BW30" s="42"/>
      <c r="BY30" s="42"/>
      <c r="CA30" s="42"/>
      <c r="CC30" s="119"/>
      <c r="CD30" s="119"/>
      <c r="CF30" s="119"/>
      <c r="CG30" s="119"/>
      <c r="CI30" s="31"/>
      <c r="CK30" s="42"/>
      <c r="CM30" s="42"/>
      <c r="CO30" s="42"/>
      <c r="CQ30" s="119"/>
      <c r="CR30" s="119"/>
      <c r="CT30" s="119"/>
      <c r="CU30" s="119"/>
      <c r="CW30" s="31"/>
      <c r="CY30" s="42"/>
      <c r="DA30" s="42"/>
      <c r="DC30" s="42"/>
      <c r="DE30" s="119"/>
      <c r="DF30" s="119"/>
      <c r="DH30" s="119"/>
      <c r="DI30" s="119"/>
      <c r="DK30" s="31"/>
      <c r="DM30" s="42"/>
      <c r="DO30" s="42"/>
      <c r="DQ30" s="42"/>
      <c r="DS30" s="119"/>
      <c r="DT30" s="119"/>
      <c r="DV30" s="119"/>
      <c r="DW30" s="119"/>
      <c r="DY30" s="31"/>
      <c r="EA30" s="42"/>
      <c r="EC30" s="42"/>
      <c r="EE30" s="42"/>
      <c r="EG30" s="119"/>
      <c r="EH30" s="119"/>
      <c r="EJ30" s="119"/>
      <c r="EK30" s="119"/>
      <c r="EM30" s="31"/>
      <c r="EO30" s="42"/>
      <c r="EQ30" s="42"/>
      <c r="ES30" s="42"/>
      <c r="EU30" s="119"/>
      <c r="EV30" s="119"/>
      <c r="EX30" s="119"/>
      <c r="EY30" s="119"/>
      <c r="FA30" s="31"/>
      <c r="FC30" s="42"/>
      <c r="FE30" s="42"/>
      <c r="FG30" s="42"/>
      <c r="FI30" s="119"/>
      <c r="FJ30" s="119"/>
      <c r="FL30" s="119"/>
      <c r="FM30" s="119"/>
      <c r="FO30" s="31"/>
      <c r="FQ30" s="42"/>
      <c r="FS30" s="42"/>
      <c r="FU30" s="42"/>
    </row>
    <row r="31" spans="1:177" s="30" customFormat="1" ht="15.75" customHeight="1">
      <c r="A31" s="4"/>
      <c r="C31" s="31" t="s">
        <v>111</v>
      </c>
      <c r="E31" s="32">
        <v>-2701.77</v>
      </c>
      <c r="F31" s="7">
        <v>-1E-4</v>
      </c>
      <c r="H31" s="33">
        <v>-1019.07</v>
      </c>
      <c r="I31" s="9">
        <v>0</v>
      </c>
      <c r="J31" s="132"/>
      <c r="K31" s="33">
        <f t="shared" ref="K31" si="3">$E31-H31</f>
        <v>-1682.6999999999998</v>
      </c>
      <c r="L31" s="10">
        <f t="shared" si="1"/>
        <v>1.6512113986281607</v>
      </c>
      <c r="N31" s="33">
        <v>-3555.32</v>
      </c>
      <c r="O31" s="9">
        <v>-1E-4</v>
      </c>
      <c r="Q31" s="31"/>
      <c r="S31" s="42"/>
      <c r="U31" s="42"/>
      <c r="W31" s="42"/>
      <c r="Y31" s="119"/>
      <c r="Z31" s="119"/>
      <c r="AB31" s="119"/>
      <c r="AC31" s="119"/>
      <c r="AE31" s="31"/>
      <c r="AG31" s="42"/>
      <c r="AI31" s="42"/>
      <c r="AK31" s="42"/>
      <c r="AM31" s="119"/>
      <c r="AN31" s="119"/>
      <c r="AP31" s="119"/>
      <c r="AQ31" s="119"/>
      <c r="AS31" s="31"/>
      <c r="AU31" s="42"/>
      <c r="AW31" s="42"/>
      <c r="AY31" s="42"/>
      <c r="BA31" s="119"/>
      <c r="BB31" s="119"/>
      <c r="BD31" s="119"/>
      <c r="BE31" s="119"/>
      <c r="BG31" s="31"/>
      <c r="BI31" s="42"/>
      <c r="BK31" s="42"/>
      <c r="BM31" s="42"/>
      <c r="BO31" s="119"/>
      <c r="BP31" s="119"/>
      <c r="BR31" s="119"/>
      <c r="BS31" s="119"/>
      <c r="BU31" s="31"/>
      <c r="BW31" s="42"/>
      <c r="BY31" s="42"/>
      <c r="CA31" s="42"/>
      <c r="CC31" s="119"/>
      <c r="CD31" s="119"/>
      <c r="CF31" s="119"/>
      <c r="CG31" s="119"/>
      <c r="CI31" s="31"/>
      <c r="CK31" s="42"/>
      <c r="CM31" s="42"/>
      <c r="CO31" s="42"/>
      <c r="CQ31" s="119"/>
      <c r="CR31" s="119"/>
      <c r="CT31" s="119"/>
      <c r="CU31" s="119"/>
      <c r="CW31" s="31"/>
      <c r="CY31" s="42"/>
      <c r="DA31" s="42"/>
      <c r="DC31" s="42"/>
      <c r="DE31" s="119"/>
      <c r="DF31" s="119"/>
      <c r="DH31" s="119"/>
      <c r="DI31" s="119"/>
      <c r="DK31" s="31"/>
      <c r="DM31" s="42"/>
      <c r="DO31" s="42"/>
      <c r="DQ31" s="42"/>
      <c r="DS31" s="119"/>
      <c r="DT31" s="119"/>
      <c r="DV31" s="119"/>
      <c r="DW31" s="119"/>
      <c r="DY31" s="31"/>
      <c r="EA31" s="42"/>
      <c r="EC31" s="42"/>
      <c r="EE31" s="42"/>
      <c r="EG31" s="119"/>
      <c r="EH31" s="119"/>
      <c r="EJ31" s="119"/>
      <c r="EK31" s="119"/>
      <c r="EM31" s="31"/>
      <c r="EO31" s="42"/>
      <c r="EQ31" s="42"/>
      <c r="ES31" s="42"/>
      <c r="EU31" s="119"/>
      <c r="EV31" s="119"/>
      <c r="EX31" s="119"/>
      <c r="EY31" s="119"/>
      <c r="FA31" s="31"/>
      <c r="FC31" s="42"/>
      <c r="FE31" s="42"/>
      <c r="FG31" s="42"/>
      <c r="FI31" s="119"/>
      <c r="FJ31" s="119"/>
      <c r="FL31" s="119"/>
      <c r="FM31" s="119"/>
      <c r="FO31" s="31"/>
      <c r="FQ31" s="42"/>
      <c r="FS31" s="42"/>
      <c r="FU31" s="42"/>
    </row>
    <row r="32" spans="1:177" s="30" customFormat="1" ht="15.75" customHeight="1">
      <c r="A32" s="4"/>
      <c r="C32" s="31" t="s">
        <v>112</v>
      </c>
      <c r="D32" s="30" t="s">
        <v>17</v>
      </c>
      <c r="E32" s="32">
        <v>-56972.77</v>
      </c>
      <c r="F32" s="7">
        <v>-1.1999999999999999E-3</v>
      </c>
      <c r="H32" s="33">
        <v>-23897.32</v>
      </c>
      <c r="I32" s="9">
        <v>-5.0000000000000001E-4</v>
      </c>
      <c r="J32" s="132"/>
      <c r="K32" s="33">
        <f t="shared" si="0"/>
        <v>-33075.449999999997</v>
      </c>
      <c r="L32" s="10">
        <f t="shared" si="1"/>
        <v>1.3840652424623348</v>
      </c>
      <c r="N32" s="33">
        <v>-30812.2</v>
      </c>
      <c r="O32" s="9">
        <v>-5.0000000000000001E-4</v>
      </c>
      <c r="Q32" s="31"/>
      <c r="S32" s="42"/>
      <c r="U32" s="42"/>
      <c r="W32" s="42"/>
      <c r="Y32" s="119"/>
      <c r="Z32" s="119"/>
      <c r="AB32" s="119"/>
      <c r="AC32" s="119"/>
      <c r="AE32" s="31"/>
      <c r="AG32" s="42"/>
      <c r="AI32" s="42"/>
      <c r="AK32" s="42"/>
      <c r="AM32" s="119"/>
      <c r="AN32" s="119"/>
      <c r="AP32" s="119"/>
      <c r="AQ32" s="119"/>
      <c r="AS32" s="31"/>
      <c r="AU32" s="42"/>
      <c r="AW32" s="42"/>
      <c r="AY32" s="42"/>
      <c r="BA32" s="119"/>
      <c r="BB32" s="119"/>
      <c r="BD32" s="119"/>
      <c r="BE32" s="119"/>
      <c r="BG32" s="31"/>
      <c r="BI32" s="42"/>
      <c r="BK32" s="42"/>
      <c r="BM32" s="42"/>
      <c r="BO32" s="119"/>
      <c r="BP32" s="119"/>
      <c r="BR32" s="119"/>
      <c r="BS32" s="119"/>
      <c r="BU32" s="31"/>
      <c r="BW32" s="42"/>
      <c r="BY32" s="42"/>
      <c r="CA32" s="42"/>
      <c r="CC32" s="119"/>
      <c r="CD32" s="119"/>
      <c r="CF32" s="119"/>
      <c r="CG32" s="119"/>
      <c r="CI32" s="31"/>
      <c r="CK32" s="42"/>
      <c r="CM32" s="42"/>
      <c r="CO32" s="42"/>
      <c r="CQ32" s="119"/>
      <c r="CR32" s="119"/>
      <c r="CT32" s="119"/>
      <c r="CU32" s="119"/>
      <c r="CW32" s="31"/>
      <c r="CY32" s="42"/>
      <c r="DA32" s="42"/>
      <c r="DC32" s="42"/>
      <c r="DE32" s="119"/>
      <c r="DF32" s="119"/>
      <c r="DH32" s="119"/>
      <c r="DI32" s="119"/>
      <c r="DK32" s="31"/>
      <c r="DM32" s="42"/>
      <c r="DO32" s="42"/>
      <c r="DQ32" s="42"/>
      <c r="DS32" s="119"/>
      <c r="DT32" s="119"/>
      <c r="DV32" s="119"/>
      <c r="DW32" s="119"/>
      <c r="DY32" s="31"/>
      <c r="EA32" s="42"/>
      <c r="EC32" s="42"/>
      <c r="EE32" s="42"/>
      <c r="EG32" s="119"/>
      <c r="EH32" s="119"/>
      <c r="EJ32" s="119"/>
      <c r="EK32" s="119"/>
      <c r="EM32" s="31"/>
      <c r="EO32" s="42"/>
      <c r="EQ32" s="42"/>
      <c r="ES32" s="42"/>
      <c r="EU32" s="119"/>
      <c r="EV32" s="119"/>
      <c r="EX32" s="119"/>
      <c r="EY32" s="119"/>
      <c r="FA32" s="31"/>
      <c r="FC32" s="42"/>
      <c r="FE32" s="42"/>
      <c r="FG32" s="42"/>
      <c r="FI32" s="119"/>
      <c r="FJ32" s="119"/>
      <c r="FL32" s="119"/>
      <c r="FM32" s="119"/>
      <c r="FO32" s="31"/>
      <c r="FQ32" s="42"/>
      <c r="FS32" s="42"/>
      <c r="FU32" s="42"/>
    </row>
    <row r="33" spans="1:177" ht="15.75" customHeight="1">
      <c r="A33" s="4"/>
      <c r="C33" s="13" t="s">
        <v>66</v>
      </c>
      <c r="D33" s="28" t="s">
        <v>19</v>
      </c>
      <c r="E33" s="120">
        <v>344471.6</v>
      </c>
      <c r="F33" s="133">
        <v>7.3000000000000001E-3</v>
      </c>
      <c r="G33" s="28"/>
      <c r="H33" s="120">
        <v>292983.62</v>
      </c>
      <c r="I33" s="133">
        <v>6.4999999999999997E-3</v>
      </c>
      <c r="J33" s="115"/>
      <c r="K33" s="120">
        <f t="shared" si="0"/>
        <v>51487.979999999981</v>
      </c>
      <c r="L33" s="134">
        <f t="shared" si="1"/>
        <v>0.17573671866024454</v>
      </c>
      <c r="M33" s="28"/>
      <c r="N33" s="120">
        <v>388724.44</v>
      </c>
      <c r="O33" s="133">
        <v>6.4000000000000003E-3</v>
      </c>
      <c r="Q33" s="82"/>
      <c r="R33" s="28"/>
      <c r="S33" s="122"/>
      <c r="T33" s="28"/>
      <c r="U33" s="122"/>
      <c r="V33" s="28"/>
      <c r="W33" s="122"/>
      <c r="X33" s="28"/>
      <c r="Y33" s="121"/>
      <c r="Z33" s="121"/>
      <c r="AA33" s="28"/>
      <c r="AB33" s="121"/>
      <c r="AC33" s="121"/>
      <c r="AE33" s="82"/>
      <c r="AF33" s="28"/>
      <c r="AG33" s="122"/>
      <c r="AH33" s="28"/>
      <c r="AI33" s="122"/>
      <c r="AJ33" s="28"/>
      <c r="AK33" s="122"/>
      <c r="AL33" s="28"/>
      <c r="AM33" s="121"/>
      <c r="AN33" s="121"/>
      <c r="AO33" s="28"/>
      <c r="AP33" s="121"/>
      <c r="AQ33" s="121"/>
      <c r="AS33" s="82"/>
      <c r="AT33" s="28"/>
      <c r="AU33" s="122"/>
      <c r="AV33" s="28"/>
      <c r="AW33" s="122"/>
      <c r="AX33" s="28"/>
      <c r="AY33" s="122"/>
      <c r="AZ33" s="28"/>
      <c r="BA33" s="121"/>
      <c r="BB33" s="121"/>
      <c r="BC33" s="28"/>
      <c r="BD33" s="121"/>
      <c r="BE33" s="121"/>
      <c r="BG33" s="82"/>
      <c r="BH33" s="28"/>
      <c r="BI33" s="122"/>
      <c r="BJ33" s="28"/>
      <c r="BK33" s="122"/>
      <c r="BL33" s="28"/>
      <c r="BM33" s="122"/>
      <c r="BN33" s="28"/>
      <c r="BO33" s="121"/>
      <c r="BP33" s="121"/>
      <c r="BQ33" s="28"/>
      <c r="BR33" s="121"/>
      <c r="BS33" s="121"/>
      <c r="BU33" s="82"/>
      <c r="BV33" s="28"/>
      <c r="BW33" s="122"/>
      <c r="BX33" s="28"/>
      <c r="BY33" s="122"/>
      <c r="BZ33" s="28"/>
      <c r="CA33" s="122"/>
      <c r="CB33" s="28"/>
      <c r="CC33" s="121"/>
      <c r="CD33" s="121"/>
      <c r="CE33" s="28"/>
      <c r="CF33" s="121"/>
      <c r="CG33" s="121"/>
      <c r="CI33" s="82"/>
      <c r="CJ33" s="28"/>
      <c r="CK33" s="122"/>
      <c r="CL33" s="28"/>
      <c r="CM33" s="122"/>
      <c r="CN33" s="28"/>
      <c r="CO33" s="122"/>
      <c r="CP33" s="28"/>
      <c r="CQ33" s="121"/>
      <c r="CR33" s="121"/>
      <c r="CS33" s="28"/>
      <c r="CT33" s="121"/>
      <c r="CU33" s="121"/>
      <c r="CW33" s="82"/>
      <c r="CX33" s="28"/>
      <c r="CY33" s="122"/>
      <c r="CZ33" s="28"/>
      <c r="DA33" s="122"/>
      <c r="DB33" s="28"/>
      <c r="DC33" s="122"/>
      <c r="DD33" s="28"/>
      <c r="DE33" s="121"/>
      <c r="DF33" s="121"/>
      <c r="DG33" s="28"/>
      <c r="DH33" s="121"/>
      <c r="DI33" s="121"/>
      <c r="DK33" s="82"/>
      <c r="DL33" s="28"/>
      <c r="DM33" s="122"/>
      <c r="DN33" s="28"/>
      <c r="DO33" s="122"/>
      <c r="DP33" s="28"/>
      <c r="DQ33" s="122"/>
      <c r="DR33" s="28"/>
      <c r="DS33" s="121"/>
      <c r="DT33" s="121"/>
      <c r="DU33" s="28"/>
      <c r="DV33" s="121"/>
      <c r="DW33" s="121"/>
      <c r="DY33" s="82"/>
      <c r="DZ33" s="28"/>
      <c r="EA33" s="122"/>
      <c r="EB33" s="28"/>
      <c r="EC33" s="122"/>
      <c r="ED33" s="28"/>
      <c r="EE33" s="122"/>
      <c r="EF33" s="28"/>
      <c r="EG33" s="121"/>
      <c r="EH33" s="121"/>
      <c r="EI33" s="28"/>
      <c r="EJ33" s="121"/>
      <c r="EK33" s="121"/>
      <c r="EM33" s="82"/>
      <c r="EN33" s="28"/>
      <c r="EO33" s="122"/>
      <c r="EP33" s="28"/>
      <c r="EQ33" s="122"/>
      <c r="ER33" s="28"/>
      <c r="ES33" s="122"/>
      <c r="ET33" s="28"/>
      <c r="EU33" s="121"/>
      <c r="EV33" s="121"/>
      <c r="EW33" s="28"/>
      <c r="EX33" s="121"/>
      <c r="EY33" s="121"/>
      <c r="FA33" s="82"/>
      <c r="FB33" s="28"/>
      <c r="FC33" s="122"/>
      <c r="FD33" s="28"/>
      <c r="FE33" s="122"/>
      <c r="FF33" s="28"/>
      <c r="FG33" s="122"/>
      <c r="FH33" s="28"/>
      <c r="FI33" s="121"/>
      <c r="FJ33" s="121"/>
      <c r="FK33" s="28"/>
      <c r="FL33" s="121"/>
      <c r="FM33" s="121"/>
      <c r="FO33" s="82"/>
      <c r="FP33" s="28"/>
      <c r="FQ33" s="122"/>
      <c r="FR33" s="28"/>
      <c r="FS33" s="122"/>
      <c r="FT33" s="28"/>
      <c r="FU33" s="122"/>
    </row>
    <row r="34" spans="1:177" s="30" customFormat="1" ht="15.75" customHeight="1">
      <c r="A34" s="4"/>
      <c r="C34" s="31" t="s">
        <v>217</v>
      </c>
      <c r="D34" s="30" t="s">
        <v>17</v>
      </c>
      <c r="E34" s="32">
        <v>-81448.759999999995</v>
      </c>
      <c r="F34" s="7">
        <v>-1.6999999999999999E-3</v>
      </c>
      <c r="H34" s="33">
        <v>-47010.6</v>
      </c>
      <c r="I34" s="9">
        <v>-1E-3</v>
      </c>
      <c r="J34" s="132"/>
      <c r="K34" s="33">
        <f t="shared" si="0"/>
        <v>-34438.159999999996</v>
      </c>
      <c r="L34" s="10">
        <f t="shared" si="1"/>
        <v>0.732561592491906</v>
      </c>
      <c r="N34" s="33">
        <v>-62463.96</v>
      </c>
      <c r="O34" s="9">
        <v>-1E-3</v>
      </c>
      <c r="Q34" s="31"/>
      <c r="S34" s="42"/>
      <c r="U34" s="42"/>
      <c r="W34" s="42"/>
      <c r="Y34" s="119"/>
      <c r="Z34" s="119"/>
      <c r="AB34" s="119"/>
      <c r="AC34" s="119"/>
      <c r="AE34" s="31"/>
      <c r="AG34" s="42"/>
      <c r="AI34" s="42"/>
      <c r="AK34" s="42"/>
      <c r="AM34" s="119"/>
      <c r="AN34" s="119"/>
      <c r="AP34" s="119"/>
      <c r="AQ34" s="119"/>
      <c r="AS34" s="31"/>
      <c r="AU34" s="42"/>
      <c r="AW34" s="42"/>
      <c r="AY34" s="42"/>
      <c r="BA34" s="119"/>
      <c r="BB34" s="119"/>
      <c r="BD34" s="119"/>
      <c r="BE34" s="119"/>
      <c r="BG34" s="31"/>
      <c r="BI34" s="42"/>
      <c r="BK34" s="42"/>
      <c r="BM34" s="42"/>
      <c r="BO34" s="119"/>
      <c r="BP34" s="119"/>
      <c r="BR34" s="119"/>
      <c r="BS34" s="119"/>
      <c r="BU34" s="31"/>
      <c r="BW34" s="42"/>
      <c r="BY34" s="42"/>
      <c r="CA34" s="42"/>
      <c r="CC34" s="119"/>
      <c r="CD34" s="119"/>
      <c r="CF34" s="119"/>
      <c r="CG34" s="119"/>
      <c r="CI34" s="31"/>
      <c r="CK34" s="42"/>
      <c r="CM34" s="42"/>
      <c r="CO34" s="42"/>
      <c r="CQ34" s="119"/>
      <c r="CR34" s="119"/>
      <c r="CT34" s="119"/>
      <c r="CU34" s="119"/>
      <c r="CW34" s="31"/>
      <c r="CY34" s="42"/>
      <c r="DA34" s="42"/>
      <c r="DC34" s="42"/>
      <c r="DE34" s="119"/>
      <c r="DF34" s="119"/>
      <c r="DH34" s="119"/>
      <c r="DI34" s="119"/>
      <c r="DK34" s="31"/>
      <c r="DM34" s="42"/>
      <c r="DO34" s="42"/>
      <c r="DQ34" s="42"/>
      <c r="DS34" s="119"/>
      <c r="DT34" s="119"/>
      <c r="DV34" s="119"/>
      <c r="DW34" s="119"/>
      <c r="DY34" s="31"/>
      <c r="EA34" s="42"/>
      <c r="EC34" s="42"/>
      <c r="EE34" s="42"/>
      <c r="EG34" s="119"/>
      <c r="EH34" s="119"/>
      <c r="EJ34" s="119"/>
      <c r="EK34" s="119"/>
      <c r="EM34" s="31"/>
      <c r="EO34" s="42"/>
      <c r="EQ34" s="42"/>
      <c r="ES34" s="42"/>
      <c r="EU34" s="119"/>
      <c r="EV34" s="119"/>
      <c r="EX34" s="119"/>
      <c r="EY34" s="119"/>
      <c r="FA34" s="31"/>
      <c r="FC34" s="42"/>
      <c r="FE34" s="42"/>
      <c r="FG34" s="42"/>
      <c r="FI34" s="119"/>
      <c r="FJ34" s="119"/>
      <c r="FL34" s="119"/>
      <c r="FM34" s="119"/>
      <c r="FO34" s="31"/>
      <c r="FQ34" s="42"/>
      <c r="FS34" s="42"/>
      <c r="FU34" s="42"/>
    </row>
    <row r="35" spans="1:177" ht="15.75" customHeight="1">
      <c r="A35" s="4"/>
      <c r="C35" s="13" t="s">
        <v>67</v>
      </c>
      <c r="D35" s="28" t="s">
        <v>17</v>
      </c>
      <c r="E35" s="120">
        <v>263022.84000000003</v>
      </c>
      <c r="F35" s="133">
        <v>5.5999999999999999E-3</v>
      </c>
      <c r="G35" s="28"/>
      <c r="H35" s="120">
        <v>245973.02</v>
      </c>
      <c r="I35" s="133">
        <v>5.4000000000000003E-3</v>
      </c>
      <c r="J35" s="115"/>
      <c r="K35" s="120">
        <f t="shared" si="0"/>
        <v>17049.820000000036</v>
      </c>
      <c r="L35" s="134">
        <f t="shared" si="1"/>
        <v>6.9315813579879704E-2</v>
      </c>
      <c r="M35" s="28"/>
      <c r="N35" s="120">
        <v>326260.47999999998</v>
      </c>
      <c r="O35" s="133">
        <v>5.4000000000000003E-3</v>
      </c>
      <c r="Q35" s="82"/>
      <c r="R35" s="28"/>
      <c r="S35" s="122"/>
      <c r="T35" s="28"/>
      <c r="U35" s="122"/>
      <c r="V35" s="28"/>
      <c r="W35" s="122"/>
      <c r="X35" s="28"/>
      <c r="Y35" s="121"/>
      <c r="Z35" s="121"/>
      <c r="AA35" s="28"/>
      <c r="AB35" s="121"/>
      <c r="AC35" s="121"/>
      <c r="AE35" s="82"/>
      <c r="AF35" s="28"/>
      <c r="AG35" s="122"/>
      <c r="AH35" s="28"/>
      <c r="AI35" s="122"/>
      <c r="AJ35" s="28"/>
      <c r="AK35" s="122"/>
      <c r="AL35" s="28"/>
      <c r="AM35" s="121"/>
      <c r="AN35" s="121"/>
      <c r="AO35" s="28"/>
      <c r="AP35" s="121"/>
      <c r="AQ35" s="121"/>
      <c r="AS35" s="82"/>
      <c r="AT35" s="28"/>
      <c r="AU35" s="122"/>
      <c r="AV35" s="28"/>
      <c r="AW35" s="122"/>
      <c r="AX35" s="28"/>
      <c r="AY35" s="122"/>
      <c r="AZ35" s="28"/>
      <c r="BA35" s="121"/>
      <c r="BB35" s="121"/>
      <c r="BC35" s="28"/>
      <c r="BD35" s="121"/>
      <c r="BE35" s="121"/>
      <c r="BG35" s="82"/>
      <c r="BH35" s="28"/>
      <c r="BI35" s="122"/>
      <c r="BJ35" s="28"/>
      <c r="BK35" s="122"/>
      <c r="BL35" s="28"/>
      <c r="BM35" s="122"/>
      <c r="BN35" s="28"/>
      <c r="BO35" s="121"/>
      <c r="BP35" s="121"/>
      <c r="BQ35" s="28"/>
      <c r="BR35" s="121"/>
      <c r="BS35" s="121"/>
      <c r="BU35" s="82"/>
      <c r="BV35" s="28"/>
      <c r="BW35" s="122"/>
      <c r="BX35" s="28"/>
      <c r="BY35" s="122"/>
      <c r="BZ35" s="28"/>
      <c r="CA35" s="122"/>
      <c r="CB35" s="28"/>
      <c r="CC35" s="121"/>
      <c r="CD35" s="121"/>
      <c r="CE35" s="28"/>
      <c r="CF35" s="121"/>
      <c r="CG35" s="121"/>
      <c r="CI35" s="82"/>
      <c r="CJ35" s="28"/>
      <c r="CK35" s="122"/>
      <c r="CL35" s="28"/>
      <c r="CM35" s="122"/>
      <c r="CN35" s="28"/>
      <c r="CO35" s="122"/>
      <c r="CP35" s="28"/>
      <c r="CQ35" s="121"/>
      <c r="CR35" s="121"/>
      <c r="CS35" s="28"/>
      <c r="CT35" s="121"/>
      <c r="CU35" s="121"/>
      <c r="CW35" s="82"/>
      <c r="CX35" s="28"/>
      <c r="CY35" s="122"/>
      <c r="CZ35" s="28"/>
      <c r="DA35" s="122"/>
      <c r="DB35" s="28"/>
      <c r="DC35" s="122"/>
      <c r="DD35" s="28"/>
      <c r="DE35" s="121"/>
      <c r="DF35" s="121"/>
      <c r="DG35" s="28"/>
      <c r="DH35" s="121"/>
      <c r="DI35" s="121"/>
      <c r="DK35" s="82"/>
      <c r="DL35" s="28"/>
      <c r="DM35" s="122"/>
      <c r="DN35" s="28"/>
      <c r="DO35" s="122"/>
      <c r="DP35" s="28"/>
      <c r="DQ35" s="122"/>
      <c r="DR35" s="28"/>
      <c r="DS35" s="121"/>
      <c r="DT35" s="121"/>
      <c r="DU35" s="28"/>
      <c r="DV35" s="121"/>
      <c r="DW35" s="121"/>
      <c r="DY35" s="82"/>
      <c r="DZ35" s="28"/>
      <c r="EA35" s="122"/>
      <c r="EB35" s="28"/>
      <c r="EC35" s="122"/>
      <c r="ED35" s="28"/>
      <c r="EE35" s="122"/>
      <c r="EF35" s="28"/>
      <c r="EG35" s="121"/>
      <c r="EH35" s="121"/>
      <c r="EI35" s="28"/>
      <c r="EJ35" s="121"/>
      <c r="EK35" s="121"/>
      <c r="EM35" s="82"/>
      <c r="EN35" s="28"/>
      <c r="EO35" s="122"/>
      <c r="EP35" s="28"/>
      <c r="EQ35" s="122"/>
      <c r="ER35" s="28"/>
      <c r="ES35" s="122"/>
      <c r="ET35" s="28"/>
      <c r="EU35" s="121"/>
      <c r="EV35" s="121"/>
      <c r="EW35" s="28"/>
      <c r="EX35" s="121"/>
      <c r="EY35" s="121"/>
      <c r="FA35" s="82"/>
      <c r="FB35" s="28"/>
      <c r="FC35" s="122"/>
      <c r="FD35" s="28"/>
      <c r="FE35" s="122"/>
      <c r="FF35" s="28"/>
      <c r="FG35" s="122"/>
      <c r="FH35" s="28"/>
      <c r="FI35" s="121"/>
      <c r="FJ35" s="121"/>
      <c r="FK35" s="28"/>
      <c r="FL35" s="121"/>
      <c r="FM35" s="121"/>
      <c r="FO35" s="82"/>
      <c r="FP35" s="28"/>
      <c r="FQ35" s="122"/>
      <c r="FR35" s="28"/>
      <c r="FS35" s="122"/>
      <c r="FT35" s="28"/>
      <c r="FU35" s="122"/>
    </row>
    <row r="36" spans="1:177">
      <c r="A36" s="4"/>
      <c r="E36" s="12"/>
      <c r="F36" s="12"/>
      <c r="G36" s="28"/>
      <c r="J36" s="115"/>
      <c r="M36" s="28"/>
    </row>
    <row r="37" spans="1:177">
      <c r="C37" s="274"/>
      <c r="D37" s="274"/>
      <c r="E37" s="274"/>
      <c r="F37" s="274"/>
      <c r="G37" s="274"/>
      <c r="H37" s="274"/>
      <c r="I37" s="274"/>
      <c r="J37" s="274"/>
      <c r="K37" s="274"/>
      <c r="L37" s="49"/>
      <c r="M37" s="129"/>
      <c r="N37" s="12"/>
      <c r="O37" s="49" t="s">
        <v>176</v>
      </c>
    </row>
  </sheetData>
  <mergeCells count="8">
    <mergeCell ref="K6:L6"/>
    <mergeCell ref="N7:N8"/>
    <mergeCell ref="O7:O8"/>
    <mergeCell ref="H7:H8"/>
    <mergeCell ref="E7:E8"/>
    <mergeCell ref="K7:L7"/>
    <mergeCell ref="I7:I8"/>
    <mergeCell ref="F7:F8"/>
  </mergeCells>
  <phoneticPr fontId="6" type="noConversion"/>
  <pageMargins left="0.27" right="0.2" top="0.17" bottom="0.15748031496062992" header="0" footer="0"/>
  <pageSetup paperSize="9" scale="89" orientation="landscape" r:id="rId1"/>
  <headerFooter alignWithMargins="0"/>
  <ignoredErrors>
    <ignoredError sqref="K10" evalError="1"/>
    <ignoredError sqref="J28:M28 L27 J27:K27 M27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2"/>
  <sheetViews>
    <sheetView showGridLines="0" zoomScaleNormal="100" workbookViewId="0">
      <selection activeCell="F33" sqref="F33"/>
    </sheetView>
  </sheetViews>
  <sheetFormatPr baseColWidth="10" defaultColWidth="11.44140625" defaultRowHeight="13.8"/>
  <cols>
    <col min="1" max="1" width="11.44140625" style="71"/>
    <col min="2" max="2" width="2.44140625" style="71" customWidth="1"/>
    <col min="3" max="3" width="1.5546875" style="71" customWidth="1"/>
    <col min="4" max="4" width="45.44140625" style="71" customWidth="1"/>
    <col min="5" max="5" width="1.5546875" style="71" customWidth="1"/>
    <col min="6" max="6" width="13.44140625" style="71" customWidth="1"/>
    <col min="7" max="7" width="10.44140625" style="71" bestFit="1" customWidth="1"/>
    <col min="8" max="8" width="11.44140625" style="71" customWidth="1"/>
    <col min="9" max="9" width="9.44140625" style="71" customWidth="1"/>
    <col min="10" max="10" width="1.44140625" style="71" customWidth="1"/>
    <col min="11" max="11" width="12.44140625" style="71" customWidth="1"/>
    <col min="12" max="12" width="10.44140625" style="71" bestFit="1" customWidth="1"/>
    <col min="13" max="13" width="10.5546875" style="71" customWidth="1"/>
    <col min="14" max="14" width="9.44140625" style="71" customWidth="1"/>
    <col min="15" max="15" width="1.44140625" style="71" customWidth="1"/>
    <col min="16" max="16" width="10.5546875" style="71" customWidth="1"/>
    <col min="17" max="17" width="10.44140625" style="71" customWidth="1"/>
    <col min="18" max="18" width="10.5546875" style="71" customWidth="1"/>
    <col min="19" max="19" width="9.44140625" style="71" customWidth="1"/>
    <col min="20" max="20" width="1.5546875" style="71" customWidth="1"/>
    <col min="21" max="22" width="10.44140625" style="71" customWidth="1"/>
    <col min="23" max="24" width="9.44140625" style="71" customWidth="1"/>
    <col min="25" max="16384" width="11.44140625" style="71"/>
  </cols>
  <sheetData>
    <row r="1" spans="1:24" s="50" customFormat="1" ht="10.199999999999999">
      <c r="F1" s="51"/>
      <c r="G1" s="52"/>
      <c r="H1" s="52"/>
      <c r="I1" s="52"/>
      <c r="K1" s="51"/>
      <c r="L1" s="52"/>
      <c r="M1" s="52"/>
      <c r="N1" s="52"/>
      <c r="P1" s="51"/>
      <c r="Q1" s="52"/>
      <c r="R1" s="52"/>
      <c r="S1" s="52"/>
      <c r="T1" s="52"/>
      <c r="U1" s="52"/>
      <c r="V1" s="52"/>
      <c r="W1" s="52"/>
      <c r="X1" s="52"/>
    </row>
    <row r="2" spans="1:24" s="50" customFormat="1" ht="10.199999999999999">
      <c r="F2" s="52"/>
      <c r="G2" s="52"/>
      <c r="H2" s="52"/>
      <c r="I2" s="52"/>
      <c r="K2" s="52"/>
      <c r="L2" s="52"/>
      <c r="M2" s="52"/>
      <c r="N2" s="52"/>
      <c r="P2" s="52"/>
      <c r="Q2" s="52"/>
      <c r="R2" s="52"/>
      <c r="S2" s="52"/>
      <c r="T2" s="52"/>
      <c r="U2" s="52"/>
      <c r="V2" s="52"/>
      <c r="W2" s="52"/>
      <c r="X2" s="52"/>
    </row>
    <row r="3" spans="1:24" s="50" customFormat="1" ht="10.199999999999999">
      <c r="F3" s="52"/>
      <c r="G3" s="52"/>
      <c r="H3" s="52"/>
      <c r="I3" s="52"/>
      <c r="K3" s="52"/>
      <c r="L3" s="52"/>
      <c r="M3" s="52"/>
      <c r="N3" s="52"/>
      <c r="P3" s="52"/>
      <c r="Q3" s="52"/>
      <c r="R3" s="52"/>
      <c r="S3" s="52"/>
      <c r="T3" s="52"/>
      <c r="U3" s="52"/>
      <c r="V3" s="52"/>
      <c r="W3" s="52"/>
      <c r="X3" s="52"/>
    </row>
    <row r="4" spans="1:24" s="53" customFormat="1" ht="80.25" customHeight="1">
      <c r="D4" s="54"/>
      <c r="I4" s="55"/>
      <c r="N4" s="55"/>
      <c r="S4" s="55"/>
      <c r="T4" s="55"/>
      <c r="X4" s="55"/>
    </row>
    <row r="5" spans="1:24" s="56" customFormat="1" ht="19.350000000000001" customHeight="1">
      <c r="H5" s="261"/>
    </row>
    <row r="6" spans="1:24" s="57" customFormat="1" ht="25.8">
      <c r="D6" s="58" t="s">
        <v>9</v>
      </c>
      <c r="E6" s="59"/>
      <c r="F6" s="60"/>
      <c r="G6" s="61"/>
      <c r="H6" s="265"/>
      <c r="I6" s="62"/>
      <c r="J6" s="62"/>
      <c r="K6" s="60"/>
      <c r="L6" s="61"/>
      <c r="M6" s="62"/>
      <c r="N6" s="62"/>
      <c r="O6" s="62"/>
      <c r="P6" s="60"/>
      <c r="Q6" s="61"/>
      <c r="R6" s="62"/>
      <c r="S6" s="62"/>
      <c r="T6" s="62"/>
      <c r="U6" s="60"/>
      <c r="V6" s="61"/>
      <c r="W6" s="62"/>
      <c r="X6" s="62"/>
    </row>
    <row r="7" spans="1:24" s="57" customFormat="1" ht="16.5" customHeight="1">
      <c r="D7" s="63" t="s">
        <v>10</v>
      </c>
      <c r="E7" s="59"/>
      <c r="F7" s="60"/>
      <c r="G7" s="60"/>
      <c r="H7" s="64"/>
      <c r="I7" s="60"/>
      <c r="J7" s="60"/>
      <c r="K7" s="60" t="s">
        <v>17</v>
      </c>
      <c r="L7" s="64"/>
      <c r="M7" s="64"/>
      <c r="N7" s="60"/>
      <c r="O7" s="60"/>
      <c r="P7" s="60" t="s">
        <v>17</v>
      </c>
      <c r="Q7" s="64"/>
      <c r="R7" s="64"/>
      <c r="S7" s="60"/>
      <c r="T7" s="60"/>
      <c r="U7" s="60" t="s">
        <v>17</v>
      </c>
      <c r="V7" s="60"/>
      <c r="W7" s="60"/>
      <c r="X7" s="60"/>
    </row>
    <row r="8" spans="1:24" s="56" customFormat="1">
      <c r="C8" s="65"/>
      <c r="D8" s="66"/>
      <c r="E8" s="67"/>
      <c r="F8" s="67"/>
      <c r="G8" s="67"/>
      <c r="H8" s="67"/>
      <c r="I8" s="67"/>
      <c r="J8" s="68"/>
      <c r="K8" s="67"/>
      <c r="L8" s="67"/>
      <c r="M8" s="67"/>
      <c r="N8" s="67"/>
      <c r="O8" s="68"/>
      <c r="P8" s="67"/>
      <c r="Q8" s="67"/>
      <c r="R8" s="67"/>
      <c r="S8" s="67"/>
      <c r="T8" s="60"/>
      <c r="U8" s="67"/>
      <c r="V8" s="67"/>
      <c r="W8" s="67"/>
      <c r="X8" s="67"/>
    </row>
    <row r="9" spans="1:24" s="56" customFormat="1" ht="15" customHeight="1">
      <c r="D9" s="67"/>
      <c r="F9" s="285">
        <v>45930</v>
      </c>
      <c r="G9" s="286"/>
      <c r="H9" s="286"/>
      <c r="I9" s="286"/>
      <c r="J9" s="68"/>
      <c r="K9" s="285">
        <v>45838</v>
      </c>
      <c r="L9" s="286"/>
      <c r="M9" s="286"/>
      <c r="N9" s="286"/>
      <c r="O9" s="68"/>
      <c r="P9" s="285">
        <v>45565</v>
      </c>
      <c r="Q9" s="286"/>
      <c r="R9" s="286"/>
      <c r="S9" s="286"/>
      <c r="T9" s="60"/>
      <c r="U9" s="285">
        <v>45657</v>
      </c>
      <c r="V9" s="286"/>
      <c r="W9" s="286"/>
      <c r="X9" s="286"/>
    </row>
    <row r="10" spans="1:24" s="56" customFormat="1" ht="27.6">
      <c r="D10" s="67"/>
      <c r="F10" s="69" t="s">
        <v>11</v>
      </c>
      <c r="G10" s="70" t="s">
        <v>12</v>
      </c>
      <c r="H10" s="69" t="s">
        <v>13</v>
      </c>
      <c r="I10" s="70" t="s">
        <v>14</v>
      </c>
      <c r="J10" s="68" t="s">
        <v>17</v>
      </c>
      <c r="K10" s="69" t="s">
        <v>11</v>
      </c>
      <c r="L10" s="70" t="s">
        <v>12</v>
      </c>
      <c r="M10" s="69" t="s">
        <v>13</v>
      </c>
      <c r="N10" s="70" t="s">
        <v>14</v>
      </c>
      <c r="O10" s="68" t="s">
        <v>17</v>
      </c>
      <c r="P10" s="69" t="s">
        <v>11</v>
      </c>
      <c r="Q10" s="70" t="s">
        <v>12</v>
      </c>
      <c r="R10" s="69" t="s">
        <v>13</v>
      </c>
      <c r="S10" s="70" t="s">
        <v>14</v>
      </c>
      <c r="T10" s="60"/>
      <c r="U10" s="69" t="s">
        <v>11</v>
      </c>
      <c r="V10" s="70" t="s">
        <v>12</v>
      </c>
      <c r="W10" s="69" t="s">
        <v>13</v>
      </c>
      <c r="X10" s="70" t="s">
        <v>14</v>
      </c>
    </row>
    <row r="11" spans="1:24" ht="6.75" customHeight="1">
      <c r="D11" s="72"/>
      <c r="E11" s="56"/>
      <c r="F11" s="72"/>
      <c r="G11" s="72"/>
      <c r="H11" s="72"/>
      <c r="I11" s="72"/>
      <c r="J11" s="68"/>
      <c r="K11" s="72"/>
      <c r="L11" s="72"/>
      <c r="M11" s="72"/>
      <c r="N11" s="72"/>
      <c r="O11" s="68"/>
      <c r="P11" s="72"/>
      <c r="Q11" s="72"/>
      <c r="R11" s="72"/>
      <c r="S11" s="72"/>
      <c r="T11" s="60"/>
      <c r="U11" s="72"/>
      <c r="V11" s="72"/>
      <c r="W11" s="72"/>
      <c r="X11" s="72"/>
    </row>
    <row r="12" spans="1:24" s="74" customFormat="1" ht="14.25" customHeight="1">
      <c r="A12" s="73"/>
      <c r="D12" s="75" t="s">
        <v>30</v>
      </c>
      <c r="E12" s="76"/>
      <c r="F12" s="77">
        <v>5347082.8140874999</v>
      </c>
      <c r="G12" s="78">
        <v>8.4496205437018884E-2</v>
      </c>
      <c r="H12" s="77">
        <v>79817.915099999998</v>
      </c>
      <c r="I12" s="78">
        <v>1.9957846890687473E-2</v>
      </c>
      <c r="J12" s="79" t="s">
        <v>17</v>
      </c>
      <c r="K12" s="80">
        <v>5717281.7960000001</v>
      </c>
      <c r="L12" s="81">
        <v>9.0385451822813545E-2</v>
      </c>
      <c r="M12" s="80">
        <v>57711.632100000003</v>
      </c>
      <c r="N12" s="81">
        <v>2.0355794019077559E-2</v>
      </c>
      <c r="O12" s="79" t="s">
        <v>17</v>
      </c>
      <c r="P12" s="80">
        <v>5349965.9735000003</v>
      </c>
      <c r="Q12" s="81">
        <v>8.8305453999052638E-2</v>
      </c>
      <c r="R12" s="80">
        <v>126847.50200000001</v>
      </c>
      <c r="S12" s="81">
        <v>3.1670974151550672E-2</v>
      </c>
      <c r="T12" s="60"/>
      <c r="U12" s="80">
        <v>5383288.2469999995</v>
      </c>
      <c r="V12" s="81">
        <v>8.8383097121803575E-2</v>
      </c>
      <c r="W12" s="80">
        <v>164772.45231999998</v>
      </c>
      <c r="X12" s="81">
        <v>3.0608142228279237E-2</v>
      </c>
    </row>
    <row r="13" spans="1:24" s="74" customFormat="1" ht="14.25" customHeight="1">
      <c r="A13" s="73"/>
      <c r="D13" s="75" t="s">
        <v>164</v>
      </c>
      <c r="E13" s="76"/>
      <c r="F13" s="77">
        <v>39560353.835000001</v>
      </c>
      <c r="G13" s="78">
        <v>0.62514456967013754</v>
      </c>
      <c r="H13" s="77">
        <v>999552.9399</v>
      </c>
      <c r="I13" s="78">
        <v>3.378126052295001E-2</v>
      </c>
      <c r="J13" s="79"/>
      <c r="K13" s="80">
        <v>39141768.936666667</v>
      </c>
      <c r="L13" s="81">
        <v>0.6187986873342467</v>
      </c>
      <c r="M13" s="80">
        <v>679024.67090000003</v>
      </c>
      <c r="N13" s="81">
        <v>3.4983188842894551E-2</v>
      </c>
      <c r="O13" s="79"/>
      <c r="P13" s="80">
        <v>37179773.597499996</v>
      </c>
      <c r="Q13" s="81">
        <v>0.61368180720621313</v>
      </c>
      <c r="R13" s="80">
        <v>1169628.1039999998</v>
      </c>
      <c r="S13" s="81">
        <v>4.2021502498975405E-2</v>
      </c>
      <c r="T13" s="60"/>
      <c r="U13" s="80">
        <v>37446308.482000001</v>
      </c>
      <c r="V13" s="81">
        <v>0.61479537553316221</v>
      </c>
      <c r="W13" s="80">
        <v>1540191.21068</v>
      </c>
      <c r="X13" s="81">
        <v>4.1130655413479593E-2</v>
      </c>
    </row>
    <row r="14" spans="1:24" s="74" customFormat="1" ht="14.25" customHeight="1">
      <c r="A14" s="73"/>
      <c r="D14" s="75" t="s">
        <v>31</v>
      </c>
      <c r="E14" s="76"/>
      <c r="F14" s="77">
        <v>13189083.25</v>
      </c>
      <c r="G14" s="78">
        <v>0.20841784699534827</v>
      </c>
      <c r="H14" s="77">
        <v>303777.42300000001</v>
      </c>
      <c r="I14" s="78">
        <v>3.0794354248479462E-2</v>
      </c>
      <c r="J14" s="79"/>
      <c r="K14" s="80">
        <v>13026793</v>
      </c>
      <c r="L14" s="81">
        <v>0.20594272123004947</v>
      </c>
      <c r="M14" s="80">
        <v>205624.79100000003</v>
      </c>
      <c r="N14" s="81">
        <v>3.1831144296772224E-2</v>
      </c>
      <c r="O14" s="79"/>
      <c r="P14" s="80">
        <v>12652593</v>
      </c>
      <c r="Q14" s="81">
        <v>0.20884113556320272</v>
      </c>
      <c r="R14" s="80">
        <v>376671.43299999996</v>
      </c>
      <c r="S14" s="81">
        <v>3.9766161200270655E-2</v>
      </c>
      <c r="T14" s="60"/>
      <c r="U14" s="80">
        <v>12740120.800000001</v>
      </c>
      <c r="V14" s="81">
        <v>0.20916794389329121</v>
      </c>
      <c r="W14" s="80">
        <v>495138.79800000001</v>
      </c>
      <c r="X14" s="81">
        <v>3.8864529290805465E-2</v>
      </c>
    </row>
    <row r="15" spans="1:24" s="74" customFormat="1" ht="14.25" customHeight="1">
      <c r="A15" s="73"/>
      <c r="D15" s="75" t="s">
        <v>32</v>
      </c>
      <c r="E15" s="76"/>
      <c r="F15" s="77">
        <v>5185408.4009125009</v>
      </c>
      <c r="G15" s="78">
        <v>8.1941377897495268E-2</v>
      </c>
      <c r="H15" s="77">
        <v>7901.1739999999409</v>
      </c>
      <c r="I15" s="78">
        <v>2.0372244342628147E-3</v>
      </c>
      <c r="J15" s="79"/>
      <c r="K15" s="80">
        <v>5368603.5340000018</v>
      </c>
      <c r="L15" s="81">
        <v>8.4873139612890211E-2</v>
      </c>
      <c r="M15" s="80">
        <v>5521.9629999999306</v>
      </c>
      <c r="N15" s="81">
        <v>2.0741800317524879E-3</v>
      </c>
      <c r="O15" s="79"/>
      <c r="P15" s="80">
        <v>5402441.4290000014</v>
      </c>
      <c r="Q15" s="81">
        <v>8.9171603231531435E-2</v>
      </c>
      <c r="R15" s="80">
        <v>9570.7320000000764</v>
      </c>
      <c r="S15" s="81">
        <v>2.366386127562558E-3</v>
      </c>
      <c r="T15" s="60"/>
      <c r="U15" s="80">
        <v>5338854.6110000014</v>
      </c>
      <c r="V15" s="81">
        <v>8.7653583451743039E-2</v>
      </c>
      <c r="W15" s="80">
        <v>12466.701999999757</v>
      </c>
      <c r="X15" s="81">
        <v>2.3350892482282195E-3</v>
      </c>
    </row>
    <row r="16" spans="1:24" ht="6" customHeight="1">
      <c r="A16" s="73"/>
      <c r="D16" s="82"/>
      <c r="E16" s="83"/>
      <c r="F16" s="84"/>
      <c r="G16" s="85"/>
      <c r="H16" s="84"/>
      <c r="I16" s="85"/>
      <c r="J16" s="68"/>
      <c r="K16" s="84"/>
      <c r="L16" s="85"/>
      <c r="M16" s="84"/>
      <c r="N16" s="85"/>
      <c r="O16" s="68"/>
      <c r="P16" s="84"/>
      <c r="Q16" s="85"/>
      <c r="R16" s="84"/>
      <c r="S16" s="85"/>
      <c r="T16" s="60"/>
      <c r="U16" s="84"/>
      <c r="V16" s="85"/>
      <c r="W16" s="84"/>
      <c r="X16" s="85"/>
    </row>
    <row r="17" spans="1:24" ht="15.75" customHeight="1">
      <c r="A17" s="73"/>
      <c r="C17" s="86"/>
      <c r="D17" s="13" t="s">
        <v>33</v>
      </c>
      <c r="E17" s="83"/>
      <c r="F17" s="87">
        <v>63281928.300000004</v>
      </c>
      <c r="G17" s="88">
        <v>0.99999999999999989</v>
      </c>
      <c r="H17" s="87">
        <v>1391049.452</v>
      </c>
      <c r="I17" s="88">
        <v>2.9389559892800579E-2</v>
      </c>
      <c r="J17" s="68" t="s">
        <v>17</v>
      </c>
      <c r="K17" s="87">
        <v>63254447.266666673</v>
      </c>
      <c r="L17" s="88">
        <v>0.99999999999999989</v>
      </c>
      <c r="M17" s="87">
        <v>947883.05700000003</v>
      </c>
      <c r="N17" s="88">
        <v>3.0218853622136506E-2</v>
      </c>
      <c r="O17" s="68" t="s">
        <v>17</v>
      </c>
      <c r="P17" s="87">
        <v>60584774</v>
      </c>
      <c r="Q17" s="88">
        <v>0.99999999999999989</v>
      </c>
      <c r="R17" s="87">
        <v>1682717.7709999999</v>
      </c>
      <c r="S17" s="88">
        <v>3.7100376053050076E-2</v>
      </c>
      <c r="T17" s="60"/>
      <c r="U17" s="87">
        <v>60908572.140000001</v>
      </c>
      <c r="V17" s="88">
        <v>1</v>
      </c>
      <c r="W17" s="87">
        <v>2212569.1629999997</v>
      </c>
      <c r="X17" s="88">
        <v>3.6326071770560464E-2</v>
      </c>
    </row>
    <row r="18" spans="1:24" ht="6" customHeight="1">
      <c r="A18" s="73"/>
      <c r="D18" s="82"/>
      <c r="E18" s="83"/>
      <c r="F18" s="89"/>
      <c r="G18" s="89"/>
      <c r="H18" s="89"/>
      <c r="I18" s="89"/>
      <c r="J18" s="68"/>
      <c r="K18" s="89"/>
      <c r="L18" s="89"/>
      <c r="M18" s="89"/>
      <c r="N18" s="89"/>
      <c r="O18" s="68"/>
      <c r="P18" s="89"/>
      <c r="Q18" s="89"/>
      <c r="R18" s="89"/>
      <c r="S18" s="89"/>
      <c r="T18" s="60"/>
      <c r="U18" s="89"/>
      <c r="V18" s="89"/>
      <c r="W18" s="89"/>
      <c r="X18" s="89"/>
    </row>
    <row r="19" spans="1:24" s="74" customFormat="1" ht="14.25" customHeight="1">
      <c r="A19" s="73"/>
      <c r="D19" s="75" t="s">
        <v>193</v>
      </c>
      <c r="E19" s="76"/>
      <c r="F19" s="90">
        <v>47641435.644999996</v>
      </c>
      <c r="G19" s="91">
        <v>0.7528442467673665</v>
      </c>
      <c r="H19" s="90">
        <v>315327.44799999997</v>
      </c>
      <c r="I19" s="91">
        <v>8.8492640329290578E-3</v>
      </c>
      <c r="J19" s="79" t="s">
        <v>17</v>
      </c>
      <c r="K19" s="80">
        <v>47470784</v>
      </c>
      <c r="L19" s="81">
        <v>0.7504734615713855</v>
      </c>
      <c r="M19" s="80">
        <v>222157.04499999998</v>
      </c>
      <c r="N19" s="81">
        <v>9.4373046580998286E-3</v>
      </c>
      <c r="O19" s="79" t="s">
        <v>17</v>
      </c>
      <c r="P19" s="80">
        <v>44212900.25</v>
      </c>
      <c r="Q19" s="81">
        <v>0.7297691702208875</v>
      </c>
      <c r="R19" s="80">
        <v>380743.57</v>
      </c>
      <c r="S19" s="81">
        <v>1.1503078826305416E-2</v>
      </c>
      <c r="T19" s="60"/>
      <c r="U19" s="80">
        <v>44804306.600000001</v>
      </c>
      <c r="V19" s="81">
        <v>0.73559935860942682</v>
      </c>
      <c r="W19" s="80">
        <v>515569.87099999998</v>
      </c>
      <c r="X19" s="81">
        <v>1.1507149872954399E-2</v>
      </c>
    </row>
    <row r="20" spans="1:24" s="93" customFormat="1" ht="14.25" customHeight="1">
      <c r="A20" s="92"/>
      <c r="D20" s="94" t="s">
        <v>116</v>
      </c>
      <c r="E20" s="95"/>
      <c r="F20" s="96">
        <v>39333345.427500002</v>
      </c>
      <c r="G20" s="97">
        <v>0.62155731476817211</v>
      </c>
      <c r="H20" s="96">
        <v>184306.84899999999</v>
      </c>
      <c r="I20" s="97">
        <v>6.2648518532586739E-3</v>
      </c>
      <c r="J20" s="98" t="s">
        <v>17</v>
      </c>
      <c r="K20" s="99">
        <v>38979623</v>
      </c>
      <c r="L20" s="100">
        <v>0.61623529545156852</v>
      </c>
      <c r="M20" s="99">
        <v>127758.049</v>
      </c>
      <c r="N20" s="100">
        <v>6.6094439836875008E-3</v>
      </c>
      <c r="O20" s="98" t="s">
        <v>17</v>
      </c>
      <c r="P20" s="99">
        <v>35924276</v>
      </c>
      <c r="Q20" s="100">
        <v>0.59295881833280417</v>
      </c>
      <c r="R20" s="99">
        <v>220767.18400000001</v>
      </c>
      <c r="S20" s="100">
        <v>8.2087497536881011E-3</v>
      </c>
      <c r="T20" s="60"/>
      <c r="U20" s="99">
        <v>36442778.200000003</v>
      </c>
      <c r="V20" s="100">
        <v>0.5983193649037658</v>
      </c>
      <c r="W20" s="99">
        <v>300000.75699999998</v>
      </c>
      <c r="X20" s="100">
        <v>8.2321044612345164E-3</v>
      </c>
    </row>
    <row r="21" spans="1:24" s="93" customFormat="1" ht="14.25" customHeight="1">
      <c r="A21" s="92"/>
      <c r="D21" s="94" t="s">
        <v>117</v>
      </c>
      <c r="E21" s="95"/>
      <c r="F21" s="96">
        <v>8308090.2175000003</v>
      </c>
      <c r="G21" s="97">
        <v>0.13128693199919447</v>
      </c>
      <c r="H21" s="96">
        <v>131020.59899999999</v>
      </c>
      <c r="I21" s="97">
        <v>2.1084756706791975E-2</v>
      </c>
      <c r="J21" s="98" t="s">
        <v>17</v>
      </c>
      <c r="K21" s="99">
        <v>8491161</v>
      </c>
      <c r="L21" s="100">
        <v>0.13423816611981693</v>
      </c>
      <c r="M21" s="99">
        <v>94398.995999999999</v>
      </c>
      <c r="N21" s="100">
        <v>2.2418914944975596E-2</v>
      </c>
      <c r="O21" s="98" t="s">
        <v>17</v>
      </c>
      <c r="P21" s="99">
        <v>8288624.25</v>
      </c>
      <c r="Q21" s="100">
        <v>0.1368103518880833</v>
      </c>
      <c r="R21" s="99">
        <v>159976.386</v>
      </c>
      <c r="S21" s="100">
        <v>2.5781248914607886E-2</v>
      </c>
      <c r="T21" s="60"/>
      <c r="U21" s="99">
        <v>8361528.4000000004</v>
      </c>
      <c r="V21" s="100">
        <v>0.13727999370566102</v>
      </c>
      <c r="W21" s="99">
        <v>215569.114</v>
      </c>
      <c r="X21" s="100">
        <v>2.5781065815670731E-2</v>
      </c>
    </row>
    <row r="22" spans="1:24" s="74" customFormat="1" ht="14.25" customHeight="1">
      <c r="A22" s="73"/>
      <c r="D22" s="75" t="s">
        <v>113</v>
      </c>
      <c r="E22" s="76"/>
      <c r="F22" s="90">
        <v>6807119.9812499993</v>
      </c>
      <c r="G22" s="101">
        <v>0.10756815040432323</v>
      </c>
      <c r="H22" s="102">
        <v>199195.88900000005</v>
      </c>
      <c r="I22" s="101">
        <v>3.9124354304215396E-2</v>
      </c>
      <c r="J22" s="79" t="s">
        <v>17</v>
      </c>
      <c r="K22" s="80">
        <v>6834531.711666666</v>
      </c>
      <c r="L22" s="103">
        <v>0.10804824019493525</v>
      </c>
      <c r="M22" s="104">
        <v>138990.103</v>
      </c>
      <c r="N22" s="103">
        <v>4.10099654503309E-2</v>
      </c>
      <c r="O22" s="79" t="s">
        <v>17</v>
      </c>
      <c r="P22" s="80">
        <v>7904199.25</v>
      </c>
      <c r="Q22" s="103">
        <v>0.1304651107553855</v>
      </c>
      <c r="R22" s="104">
        <v>274510.26300000009</v>
      </c>
      <c r="S22" s="103">
        <v>4.6390732392339665E-2</v>
      </c>
      <c r="T22" s="60"/>
      <c r="U22" s="80">
        <v>7683023.4000000004</v>
      </c>
      <c r="V22" s="103">
        <v>0.12614026449906532</v>
      </c>
      <c r="W22" s="104">
        <v>353905.12900000002</v>
      </c>
      <c r="X22" s="103">
        <v>4.6063263194018128E-2</v>
      </c>
    </row>
    <row r="23" spans="1:24" s="74" customFormat="1" ht="14.25" customHeight="1">
      <c r="A23" s="73"/>
      <c r="D23" s="75" t="s">
        <v>34</v>
      </c>
      <c r="E23" s="76"/>
      <c r="F23" s="90">
        <v>4331954.1487500016</v>
      </c>
      <c r="G23" s="101">
        <v>6.8454837978601885E-2</v>
      </c>
      <c r="H23" s="102">
        <v>66489.709999999992</v>
      </c>
      <c r="I23" s="101">
        <v>2.0521107949307373E-2</v>
      </c>
      <c r="J23" s="79" t="s">
        <v>17</v>
      </c>
      <c r="K23" s="80">
        <v>4490622.2216666685</v>
      </c>
      <c r="L23" s="103">
        <v>7.0992988093551826E-2</v>
      </c>
      <c r="M23" s="104">
        <v>46082.228999999999</v>
      </c>
      <c r="N23" s="103">
        <v>2.0693847592536729E-2</v>
      </c>
      <c r="O23" s="79" t="s">
        <v>17</v>
      </c>
      <c r="P23" s="80">
        <v>4326924.75</v>
      </c>
      <c r="Q23" s="103">
        <v>7.1419342919394238E-2</v>
      </c>
      <c r="R23" s="104">
        <v>101842.41500000001</v>
      </c>
      <c r="S23" s="103">
        <v>3.1439806858359842E-2</v>
      </c>
      <c r="T23" s="60"/>
      <c r="U23" s="80">
        <v>4239059.1400000006</v>
      </c>
      <c r="V23" s="103">
        <v>6.959708610893732E-2</v>
      </c>
      <c r="W23" s="104">
        <v>127792.49</v>
      </c>
      <c r="X23" s="103">
        <v>3.0146427728300104E-2</v>
      </c>
    </row>
    <row r="24" spans="1:24" s="74" customFormat="1" ht="14.25" customHeight="1">
      <c r="A24" s="73"/>
      <c r="B24" s="30"/>
      <c r="D24" s="75" t="s">
        <v>35</v>
      </c>
      <c r="E24" s="105"/>
      <c r="F24" s="90">
        <v>4501418.5250000004</v>
      </c>
      <c r="G24" s="91">
        <v>7.1132764849708291E-2</v>
      </c>
      <c r="H24" s="106">
        <v>0</v>
      </c>
      <c r="I24" s="91">
        <v>0</v>
      </c>
      <c r="J24" s="79" t="s">
        <v>17</v>
      </c>
      <c r="K24" s="80">
        <v>4458509.333333333</v>
      </c>
      <c r="L24" s="81">
        <v>7.0485310140127377E-2</v>
      </c>
      <c r="M24" s="107">
        <v>0</v>
      </c>
      <c r="N24" s="81">
        <v>0</v>
      </c>
      <c r="O24" s="79" t="s">
        <v>17</v>
      </c>
      <c r="P24" s="80">
        <v>4140749.75</v>
      </c>
      <c r="Q24" s="81">
        <v>6.8346376104332751E-2</v>
      </c>
      <c r="R24" s="107">
        <v>0</v>
      </c>
      <c r="S24" s="81">
        <v>0</v>
      </c>
      <c r="T24" s="60"/>
      <c r="U24" s="80">
        <v>4182183</v>
      </c>
      <c r="V24" s="81">
        <v>6.8663290782570621E-2</v>
      </c>
      <c r="W24" s="107">
        <v>0</v>
      </c>
      <c r="X24" s="81">
        <v>0</v>
      </c>
    </row>
    <row r="25" spans="1:24" ht="6" customHeight="1">
      <c r="A25" s="73"/>
      <c r="D25" s="82"/>
      <c r="E25" s="83"/>
      <c r="F25" s="89"/>
      <c r="G25" s="89"/>
      <c r="H25" s="89"/>
      <c r="I25" s="89"/>
      <c r="J25" s="68" t="s">
        <v>17</v>
      </c>
      <c r="K25" s="89"/>
      <c r="L25" s="89"/>
      <c r="M25" s="89"/>
      <c r="N25" s="89"/>
      <c r="O25" s="68" t="s">
        <v>17</v>
      </c>
      <c r="P25" s="89"/>
      <c r="Q25" s="89"/>
      <c r="R25" s="89"/>
      <c r="S25" s="89"/>
      <c r="T25" s="60"/>
      <c r="U25" s="89"/>
      <c r="V25" s="89"/>
      <c r="W25" s="89"/>
      <c r="X25" s="89"/>
    </row>
    <row r="26" spans="1:24" ht="15.75" customHeight="1">
      <c r="A26" s="73"/>
      <c r="C26" s="86"/>
      <c r="D26" s="13" t="s">
        <v>36</v>
      </c>
      <c r="E26" s="83"/>
      <c r="F26" s="87">
        <v>63281928.300000004</v>
      </c>
      <c r="G26" s="88">
        <v>0.99999999999999989</v>
      </c>
      <c r="H26" s="87">
        <v>581013.04799999995</v>
      </c>
      <c r="I26" s="88">
        <v>1.227542108452275E-2</v>
      </c>
      <c r="J26" s="68" t="s">
        <v>17</v>
      </c>
      <c r="K26" s="87">
        <v>63254447.266666673</v>
      </c>
      <c r="L26" s="88">
        <v>0.99999999999999989</v>
      </c>
      <c r="M26" s="87">
        <v>407229.37599999993</v>
      </c>
      <c r="N26" s="88">
        <v>1.2982619335897661E-2</v>
      </c>
      <c r="O26" s="68" t="s">
        <v>17</v>
      </c>
      <c r="P26" s="87">
        <v>60584774</v>
      </c>
      <c r="Q26" s="88">
        <v>1</v>
      </c>
      <c r="R26" s="87">
        <v>757096.2429999999</v>
      </c>
      <c r="S26" s="88">
        <v>1.6692374566745678E-2</v>
      </c>
      <c r="T26" s="60"/>
      <c r="U26" s="87">
        <v>60908572.140000001</v>
      </c>
      <c r="V26" s="88">
        <v>1.0000000000000002</v>
      </c>
      <c r="W26" s="87">
        <v>997267.48699999996</v>
      </c>
      <c r="X26" s="88">
        <v>1.6373187746180514E-2</v>
      </c>
    </row>
    <row r="27" spans="1:24" ht="6" customHeight="1">
      <c r="D27" s="82"/>
      <c r="E27" s="83"/>
      <c r="F27" s="84"/>
      <c r="G27" s="85"/>
      <c r="H27" s="84"/>
      <c r="I27" s="85"/>
      <c r="J27" s="68" t="s">
        <v>17</v>
      </c>
      <c r="K27" s="84"/>
      <c r="L27" s="85"/>
      <c r="M27" s="84"/>
      <c r="N27" s="85"/>
      <c r="O27" s="68" t="s">
        <v>17</v>
      </c>
      <c r="P27" s="84"/>
      <c r="Q27" s="85"/>
      <c r="R27" s="84"/>
      <c r="S27" s="85"/>
      <c r="T27" s="60"/>
      <c r="U27" s="84"/>
      <c r="V27" s="85"/>
      <c r="W27" s="84"/>
      <c r="X27" s="85"/>
    </row>
    <row r="28" spans="1:24" ht="15.75" customHeight="1">
      <c r="D28" s="13" t="s">
        <v>37</v>
      </c>
      <c r="E28" s="83"/>
      <c r="F28" s="87"/>
      <c r="G28" s="88"/>
      <c r="H28" s="87"/>
      <c r="I28" s="108">
        <v>2.4931996490020953</v>
      </c>
      <c r="J28" s="68" t="s">
        <v>17</v>
      </c>
      <c r="K28" s="87"/>
      <c r="L28" s="88"/>
      <c r="M28" s="87"/>
      <c r="N28" s="108">
        <v>2.5545884184794723</v>
      </c>
      <c r="O28" s="68" t="s">
        <v>17</v>
      </c>
      <c r="P28" s="87"/>
      <c r="Q28" s="88"/>
      <c r="R28" s="87"/>
      <c r="S28" s="108">
        <v>3.0518423672669988</v>
      </c>
      <c r="T28" s="60"/>
      <c r="U28" s="87"/>
      <c r="V28" s="88"/>
      <c r="W28" s="87"/>
      <c r="X28" s="108">
        <v>2.9623505540525197</v>
      </c>
    </row>
    <row r="29" spans="1:24" ht="15.75" customHeight="1">
      <c r="D29" s="13" t="s">
        <v>38</v>
      </c>
      <c r="E29" s="83"/>
      <c r="F29" s="87"/>
      <c r="G29" s="88"/>
      <c r="H29" s="87">
        <v>810036.4040000001</v>
      </c>
      <c r="I29" s="108">
        <v>1.7114138808277828</v>
      </c>
      <c r="J29" s="68"/>
      <c r="K29" s="87"/>
      <c r="L29" s="88"/>
      <c r="M29" s="87">
        <v>540653.6810000001</v>
      </c>
      <c r="N29" s="108">
        <v>1.7236234286238845</v>
      </c>
      <c r="O29" s="68"/>
      <c r="P29" s="87"/>
      <c r="Q29" s="88"/>
      <c r="R29" s="87">
        <v>925621.52800000005</v>
      </c>
      <c r="S29" s="108">
        <v>2.0408001486304399</v>
      </c>
      <c r="T29" s="60"/>
      <c r="U29" s="87"/>
      <c r="V29" s="88"/>
      <c r="W29" s="87">
        <v>1215301.6759999997</v>
      </c>
      <c r="X29" s="108">
        <v>1.9952884024379951</v>
      </c>
    </row>
    <row r="30" spans="1:24">
      <c r="E30" s="56"/>
      <c r="J30" s="68"/>
      <c r="O30" s="68"/>
      <c r="T30" s="60"/>
    </row>
    <row r="31" spans="1:24">
      <c r="E31" s="56"/>
      <c r="F31" s="254"/>
      <c r="J31" s="68"/>
      <c r="O31" s="68"/>
      <c r="S31" s="49"/>
      <c r="T31" s="60"/>
      <c r="X31" s="49" t="s">
        <v>224</v>
      </c>
    </row>
    <row r="32" spans="1:24">
      <c r="E32" s="56"/>
      <c r="F32" s="109"/>
      <c r="G32" s="109"/>
      <c r="H32" s="109"/>
      <c r="I32" s="109"/>
      <c r="J32" s="68"/>
      <c r="K32" s="109"/>
      <c r="L32" s="109"/>
      <c r="M32" s="109"/>
      <c r="N32" s="109"/>
      <c r="O32" s="68"/>
      <c r="P32" s="109"/>
      <c r="Q32" s="109"/>
      <c r="R32" s="109"/>
      <c r="S32" s="109"/>
      <c r="T32" s="109"/>
      <c r="U32" s="109"/>
      <c r="V32" s="109"/>
      <c r="W32" s="109"/>
      <c r="X32" s="109"/>
    </row>
  </sheetData>
  <mergeCells count="4">
    <mergeCell ref="P9:S9"/>
    <mergeCell ref="F9:I9"/>
    <mergeCell ref="K9:N9"/>
    <mergeCell ref="U9:X9"/>
  </mergeCells>
  <phoneticPr fontId="0" type="noConversion"/>
  <pageMargins left="0.45" right="0.23622047244094491" top="0.15748031496062992" bottom="0.15748031496062992" header="0" footer="0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Portada</vt:lpstr>
      <vt:lpstr>Datos significativos</vt:lpstr>
      <vt:lpstr>Balance</vt:lpstr>
      <vt:lpstr>Recursos gestionados</vt:lpstr>
      <vt:lpstr>Credito a la clientela</vt:lpstr>
      <vt:lpstr>Gestion del riesgo</vt:lpstr>
      <vt:lpstr>Solvencia</vt:lpstr>
      <vt:lpstr>Rdos consolidados y rentab</vt:lpstr>
      <vt:lpstr>Rendimientos y costes</vt:lpstr>
      <vt:lpstr>Balance!Área_de_impresión</vt:lpstr>
      <vt:lpstr>'Credito a la clientela'!Área_de_impresión</vt:lpstr>
      <vt:lpstr>'Datos significativos'!Área_de_impresión</vt:lpstr>
      <vt:lpstr>'Gestion del riesgo'!Área_de_impresión</vt:lpstr>
      <vt:lpstr>'Rdos consolidados y rentab'!Área_de_impresión</vt:lpstr>
      <vt:lpstr>'Recursos gestionados'!Área_de_impresión</vt:lpstr>
      <vt:lpstr>'Rendimientos y costes'!Área_de_impresión</vt:lpstr>
      <vt:lpstr>Solvencia!Área_de_impresión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2025-11-04T08:54:24Z</dcterms:created>
  <dcterms:modified xsi:type="dcterms:W3CDTF">2025-11-04T08:54:27Z</dcterms:modified>
</cp:coreProperties>
</file>