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18F69FAE-EFAE-4530-B9DB-880313F45B64}" xr6:coauthVersionLast="47" xr6:coauthVersionMax="47" xr10:uidLastSave="{00000000-0000-0000-0000-000000000000}"/>
  <bookViews>
    <workbookView xWindow="-108" yWindow="-108" windowWidth="41496" windowHeight="16896" tabRatio="531" activeTab="1" xr2:uid="{00000000-000D-0000-FFFF-FFFF00000000}"/>
  </bookViews>
  <sheets>
    <sheet name="Front page" sheetId="39" r:id="rId1"/>
    <sheet name="Most significant figures" sheetId="1" r:id="rId2"/>
    <sheet name="Balance sheet" sheetId="2" r:id="rId3"/>
    <sheet name="Managed funds" sheetId="19" r:id="rId4"/>
    <sheet name="Lending" sheetId="4" r:id="rId5"/>
    <sheet name="Risk management" sheetId="40" r:id="rId6"/>
    <sheet name="Solvency" sheetId="31" r:id="rId7"/>
    <sheet name="P&amp;L" sheetId="8" r:id="rId8"/>
    <sheet name="Quarterly yields &amp; costs" sheetId="26" r:id="rId9"/>
    <sheet name="P&amp;L q-y-q" sheetId="38" state="hidden" r:id="rId10"/>
    <sheet name="Foreclosed assets1" sheetId="36" state="hidden" r:id="rId11"/>
    <sheet name="Foreclosed assets_ant" sheetId="35" state="hidden" r:id="rId12"/>
  </sheets>
  <definedNames>
    <definedName name="_xlnm.Print_Area" localSheetId="2">'Balance sheet'!$C$3:$T$62</definedName>
    <definedName name="_xlnm.Print_Area" localSheetId="11">'Foreclosed assets_ant'!$C$3:$O$111</definedName>
    <definedName name="_xlnm.Print_Area" localSheetId="10">'Foreclosed assets1'!$C$3:$O$111</definedName>
    <definedName name="_xlnm.Print_Area" localSheetId="4">Lending!$C$3:$T$33</definedName>
    <definedName name="_xlnm.Print_Area" localSheetId="3">'Managed funds'!$C$3:$T$34</definedName>
    <definedName name="_xlnm.Print_Area" localSheetId="1">'Most significant figures'!$C$3:$T$76</definedName>
    <definedName name="_xlnm.Print_Area" localSheetId="7">'P&amp;L'!$C$3:$O$37</definedName>
    <definedName name="_xlnm.Print_Area" localSheetId="9">'P&amp;L q-y-q'!$C$3:$Q$37</definedName>
    <definedName name="_xlnm.Print_Area" localSheetId="8">'Quarterly yields &amp; costs'!$C$4:$X$31</definedName>
    <definedName name="_xlnm.Print_Area" localSheetId="5">'Risk management'!$C$3:$T$82</definedName>
    <definedName name="_xlnm.Print_Area" localSheetId="6">Solvency!$C$3:$T$62</definedName>
    <definedName name="_xlnm.Database" localSheetId="0">#REF!</definedName>
    <definedName name="_xlnm.Database" localSheetId="9">#REF!</definedName>
    <definedName name="_xlnm.Database">#REF!</definedName>
    <definedName name="dATOSSFINAL2003X">#REF!</definedName>
    <definedName name="dtal1">"[cuadrosispamarmensual2004.xls]rentbdtal2004!af96"</definedName>
    <definedName name="rango4">#REF!,#REF!,#REF!,#REF!,#REF!,#REF!,#REF!,#REF!,#REF!,#REF!</definedName>
    <definedName name="RangoCompleto" localSheetId="0">#REF!</definedName>
    <definedName name="RangoCompleto" localSheetId="9">#REF!</definedName>
    <definedName name="RangoCompleto">#REF!</definedName>
    <definedName name="RangoPrimeraColumna" localSheetId="0">#REF!</definedName>
    <definedName name="RangoPrimeraColumna" localSheetId="9">#REF!</definedName>
    <definedName name="RangoPrimeraColumna">#REF!</definedName>
    <definedName name="RangoPrimeraFila" localSheetId="0">#REF!</definedName>
    <definedName name="RangoPrimeraFila" localSheetId="9">#REF!</definedName>
    <definedName name="RangoPrimeraFil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5" i="38" l="1"/>
  <c r="W65" i="38" s="1"/>
  <c r="X65" i="38" s="1"/>
  <c r="Y65" i="38" s="1"/>
  <c r="Z65" i="38" s="1"/>
  <c r="AA65" i="38" s="1"/>
  <c r="B65" i="38"/>
  <c r="C65" i="38" s="1"/>
  <c r="D65" i="38" s="1"/>
  <c r="E65" i="38" s="1"/>
  <c r="F65" i="38" s="1"/>
  <c r="G65" i="38" s="1"/>
  <c r="H65" i="38" s="1"/>
  <c r="I65" i="38" s="1"/>
  <c r="J65" i="38" s="1"/>
  <c r="K65" i="38" s="1"/>
  <c r="L65" i="38" s="1"/>
  <c r="M65" i="38" s="1"/>
  <c r="N65" i="38" s="1"/>
  <c r="O65" i="38" s="1"/>
  <c r="P65" i="38" s="1"/>
  <c r="Q65" i="38" s="1"/>
  <c r="S62" i="38"/>
  <c r="S61" i="38"/>
  <c r="S60" i="38"/>
  <c r="R65" i="38" l="1"/>
  <c r="S65" i="38" s="1"/>
  <c r="T65" i="38" s="1"/>
  <c r="V1" i="38"/>
  <c r="E74" i="38"/>
  <c r="G1" i="38"/>
  <c r="E7" i="38"/>
  <c r="W1" i="38" l="1"/>
  <c r="W7" i="38" s="1"/>
  <c r="V7" i="38"/>
  <c r="G7" i="38"/>
  <c r="O7" i="38" s="1"/>
  <c r="G74" i="38"/>
  <c r="I1" i="38"/>
  <c r="X1" i="38" l="1"/>
  <c r="Y1" i="38" s="1"/>
  <c r="I7" i="38"/>
  <c r="I74" i="38"/>
  <c r="K1" i="38"/>
  <c r="X7" i="38" l="1"/>
  <c r="K7" i="38"/>
  <c r="K74" i="38"/>
  <c r="M1" i="38"/>
  <c r="Z1" i="38"/>
  <c r="Y7" i="38"/>
  <c r="M7" i="38" l="1"/>
  <c r="R7" i="38" s="1"/>
  <c r="M74" i="38"/>
  <c r="Z7" i="38"/>
  <c r="AA1" i="38"/>
  <c r="AA7" i="38" l="1"/>
  <c r="E1" i="36" l="1"/>
  <c r="E7" i="36" l="1"/>
  <c r="I1" i="36"/>
  <c r="G1" i="36"/>
  <c r="G7" i="36" l="1"/>
  <c r="I7" i="36"/>
  <c r="E1" i="35" l="1"/>
  <c r="G1" i="35" l="1"/>
  <c r="E7" i="35"/>
  <c r="I1" i="35"/>
  <c r="G7" i="35" l="1"/>
  <c r="I7" i="35"/>
  <c r="G126" i="36" l="1"/>
  <c r="G123" i="36"/>
  <c r="N46" i="36"/>
  <c r="O46" i="36"/>
  <c r="G36" i="36"/>
  <c r="O36" i="36" s="1"/>
  <c r="G132" i="36"/>
  <c r="G82" i="36"/>
  <c r="I81" i="36"/>
  <c r="G79" i="36"/>
  <c r="G34" i="36"/>
  <c r="G30" i="36"/>
  <c r="G118" i="36"/>
  <c r="G137" i="36"/>
  <c r="G29" i="36"/>
  <c r="G116" i="36"/>
  <c r="N26" i="36"/>
  <c r="O26" i="36"/>
  <c r="G134" i="36"/>
  <c r="G77" i="36"/>
  <c r="G80" i="36"/>
  <c r="G125" i="36"/>
  <c r="G121" i="36"/>
  <c r="K56" i="36"/>
  <c r="I127" i="36"/>
  <c r="G135" i="36"/>
  <c r="G114" i="36"/>
  <c r="G31" i="36"/>
  <c r="I78" i="36"/>
  <c r="G122" i="36"/>
  <c r="K46" i="36"/>
  <c r="L46" i="36"/>
  <c r="I36" i="36"/>
  <c r="L36" i="36" s="1"/>
  <c r="I80" i="36"/>
  <c r="I34" i="36"/>
  <c r="N56" i="36"/>
  <c r="G127" i="36"/>
  <c r="G33" i="36"/>
  <c r="E36" i="36"/>
  <c r="E127" i="36"/>
  <c r="I82" i="36"/>
  <c r="G113" i="36"/>
  <c r="G124" i="36"/>
  <c r="I79" i="36"/>
  <c r="G120" i="36"/>
  <c r="G138" i="36"/>
  <c r="G81" i="36"/>
  <c r="G117" i="36"/>
  <c r="G112" i="36"/>
  <c r="G78" i="36"/>
  <c r="K26" i="36"/>
  <c r="L26" i="36"/>
  <c r="G35" i="36"/>
  <c r="G32" i="36"/>
  <c r="G133" i="36" l="1"/>
  <c r="I35" i="36"/>
  <c r="G115" i="36"/>
  <c r="G136" i="36"/>
  <c r="K36" i="36"/>
  <c r="N36" i="36"/>
  <c r="E36" i="35" l="1"/>
  <c r="E127" i="35"/>
  <c r="N56" i="35" l="1"/>
  <c r="G127" i="35"/>
  <c r="G36" i="35"/>
  <c r="O46" i="35"/>
  <c r="N46" i="35"/>
  <c r="O26" i="35"/>
  <c r="N26" i="35"/>
  <c r="O36" i="35" l="1"/>
  <c r="N36" i="35"/>
  <c r="I82" i="35" l="1"/>
  <c r="I120" i="35"/>
  <c r="I138" i="35"/>
  <c r="I78" i="35"/>
  <c r="I127" i="35"/>
  <c r="K56" i="35"/>
  <c r="I32" i="35"/>
  <c r="I135" i="35"/>
  <c r="I114" i="35"/>
  <c r="I80" i="35"/>
  <c r="I125" i="35"/>
  <c r="I137" i="35"/>
  <c r="I116" i="35"/>
  <c r="I29" i="35"/>
  <c r="I122" i="35"/>
  <c r="I117" i="35"/>
  <c r="I121" i="35"/>
  <c r="I31" i="35"/>
  <c r="I113" i="35"/>
  <c r="I11" i="35"/>
  <c r="L26" i="35"/>
  <c r="K26" i="35"/>
  <c r="I112" i="35"/>
  <c r="I77" i="35"/>
  <c r="I134" i="35"/>
  <c r="I126" i="35"/>
  <c r="I118" i="35"/>
  <c r="I30" i="35"/>
  <c r="I36" i="35"/>
  <c r="L46" i="35"/>
  <c r="K46" i="35"/>
  <c r="I33" i="35"/>
  <c r="I34" i="35"/>
  <c r="I124" i="35"/>
  <c r="I79" i="35"/>
  <c r="I132" i="35"/>
  <c r="I35" i="35"/>
  <c r="I81" i="35"/>
  <c r="I123" i="35"/>
  <c r="I136" i="35" l="1"/>
  <c r="I115" i="35"/>
  <c r="L36" i="35"/>
  <c r="K36" i="35"/>
  <c r="I133" i="35"/>
  <c r="G35" i="35" l="1"/>
  <c r="G34" i="35"/>
  <c r="G78" i="35"/>
  <c r="G79" i="35" l="1"/>
  <c r="G81" i="35"/>
  <c r="G80" i="35"/>
  <c r="G33" i="35" l="1"/>
  <c r="G31" i="35"/>
  <c r="G125" i="35"/>
  <c r="G126" i="35"/>
  <c r="G32" i="35"/>
  <c r="G117" i="35" l="1"/>
  <c r="G122" i="35" l="1"/>
  <c r="G118" i="35"/>
  <c r="G30" i="35"/>
  <c r="G123" i="35"/>
  <c r="G124" i="35"/>
  <c r="G134" i="35" l="1"/>
  <c r="G29" i="35"/>
  <c r="G11" i="35"/>
  <c r="G121" i="35"/>
  <c r="G113" i="35"/>
  <c r="G116" i="35"/>
  <c r="G137" i="35"/>
  <c r="G112" i="35" l="1"/>
  <c r="G82" i="35"/>
  <c r="G77" i="35"/>
  <c r="G136" i="35" s="1"/>
  <c r="G115" i="35"/>
  <c r="G114" i="35"/>
  <c r="G135" i="35"/>
  <c r="G132" i="35" l="1"/>
  <c r="G133" i="35"/>
  <c r="G120" i="35"/>
  <c r="G138" i="35"/>
  <c r="I31" i="36" l="1"/>
  <c r="I33" i="36"/>
  <c r="I32" i="36" l="1"/>
  <c r="I118" i="36"/>
  <c r="I30" i="36"/>
  <c r="I125" i="36"/>
  <c r="I122" i="36" l="1"/>
  <c r="I124" i="36"/>
  <c r="I117" i="36"/>
  <c r="I126" i="36" l="1"/>
  <c r="I134" i="36"/>
  <c r="I123" i="36"/>
  <c r="I113" i="36"/>
  <c r="I116" i="36"/>
  <c r="I137" i="36"/>
  <c r="I121" i="36" l="1"/>
  <c r="I132" i="36" l="1"/>
  <c r="I77" i="36"/>
  <c r="I135" i="36"/>
  <c r="I114" i="36"/>
  <c r="I29" i="36"/>
  <c r="I112" i="36"/>
  <c r="I120" i="36" l="1"/>
  <c r="I138" i="36"/>
  <c r="I136" i="36"/>
  <c r="I115" i="36"/>
  <c r="I133" i="36"/>
  <c r="K25" i="36" l="1"/>
  <c r="N25" i="36"/>
  <c r="O25" i="36"/>
  <c r="L25" i="36"/>
  <c r="N44" i="36"/>
  <c r="E34" i="36"/>
  <c r="K44" i="36"/>
  <c r="L44" i="36"/>
  <c r="O44" i="36"/>
  <c r="K24" i="36"/>
  <c r="N24" i="36"/>
  <c r="L24" i="36"/>
  <c r="O24" i="36"/>
  <c r="K70" i="36"/>
  <c r="N70" i="36"/>
  <c r="L70" i="36"/>
  <c r="O70" i="36"/>
  <c r="E35" i="36"/>
  <c r="N45" i="36"/>
  <c r="K45" i="36"/>
  <c r="O45" i="36"/>
  <c r="L45" i="36"/>
  <c r="K43" i="36"/>
  <c r="N43" i="36"/>
  <c r="O43" i="36"/>
  <c r="L43" i="36"/>
  <c r="K71" i="36"/>
  <c r="N71" i="36"/>
  <c r="L71" i="36"/>
  <c r="O71" i="36"/>
  <c r="E81" i="36" l="1"/>
  <c r="N89" i="36"/>
  <c r="K89" i="36"/>
  <c r="L89" i="36"/>
  <c r="O89" i="36"/>
  <c r="N35" i="36"/>
  <c r="K35" i="36"/>
  <c r="O35" i="36"/>
  <c r="L35" i="36"/>
  <c r="E78" i="36"/>
  <c r="K86" i="36"/>
  <c r="N86" i="36"/>
  <c r="L86" i="36"/>
  <c r="O86" i="36"/>
  <c r="K34" i="36"/>
  <c r="N34" i="36"/>
  <c r="O34" i="36"/>
  <c r="L34" i="36"/>
  <c r="E126" i="36"/>
  <c r="K55" i="36"/>
  <c r="N55" i="36"/>
  <c r="N22" i="36"/>
  <c r="O22" i="36"/>
  <c r="L22" i="36"/>
  <c r="K22" i="36"/>
  <c r="N21" i="36"/>
  <c r="O21" i="36"/>
  <c r="L21" i="36"/>
  <c r="K21" i="36"/>
  <c r="K73" i="36"/>
  <c r="N73" i="36"/>
  <c r="L73" i="36"/>
  <c r="O73" i="36"/>
  <c r="K72" i="36"/>
  <c r="O72" i="36"/>
  <c r="L72" i="36"/>
  <c r="N72" i="36"/>
  <c r="E32" i="36" l="1"/>
  <c r="K42" i="36"/>
  <c r="N42" i="36"/>
  <c r="O42" i="36"/>
  <c r="L42" i="36"/>
  <c r="K78" i="36"/>
  <c r="N78" i="36"/>
  <c r="L78" i="36"/>
  <c r="O78" i="36"/>
  <c r="N94" i="36"/>
  <c r="K94" i="36"/>
  <c r="E31" i="36"/>
  <c r="K41" i="36"/>
  <c r="O41" i="36"/>
  <c r="N41" i="36"/>
  <c r="L41" i="36"/>
  <c r="E125" i="36"/>
  <c r="K54" i="36"/>
  <c r="N54" i="36"/>
  <c r="K23" i="36"/>
  <c r="N23" i="36"/>
  <c r="O23" i="36"/>
  <c r="L23" i="36"/>
  <c r="E33" i="36"/>
  <c r="N87" i="36"/>
  <c r="K87" i="36"/>
  <c r="L87" i="36"/>
  <c r="O87" i="36"/>
  <c r="E79" i="36"/>
  <c r="K95" i="36"/>
  <c r="N95" i="36"/>
  <c r="K81" i="36"/>
  <c r="N81" i="36"/>
  <c r="L81" i="36"/>
  <c r="O81" i="36"/>
  <c r="E80" i="36"/>
  <c r="K88" i="36"/>
  <c r="N88" i="36"/>
  <c r="O88" i="36"/>
  <c r="L88" i="36"/>
  <c r="N96" i="36" l="1"/>
  <c r="K96" i="36"/>
  <c r="K32" i="36"/>
  <c r="N32" i="36"/>
  <c r="O32" i="36"/>
  <c r="L32" i="36"/>
  <c r="K97" i="36"/>
  <c r="N97" i="36"/>
  <c r="E118" i="36"/>
  <c r="E30" i="36"/>
  <c r="K40" i="36"/>
  <c r="N40" i="36"/>
  <c r="O40" i="36"/>
  <c r="L40" i="36"/>
  <c r="E117" i="36"/>
  <c r="N20" i="36"/>
  <c r="K20" i="36"/>
  <c r="O20" i="36"/>
  <c r="L20" i="36"/>
  <c r="K33" i="36"/>
  <c r="O33" i="36"/>
  <c r="N33" i="36"/>
  <c r="L33" i="36"/>
  <c r="E123" i="36"/>
  <c r="N52" i="36"/>
  <c r="K52" i="36"/>
  <c r="N79" i="36"/>
  <c r="K79" i="36"/>
  <c r="O79" i="36"/>
  <c r="L79" i="36"/>
  <c r="E122" i="36"/>
  <c r="K51" i="36"/>
  <c r="N51" i="36"/>
  <c r="K80" i="36"/>
  <c r="N80" i="36"/>
  <c r="O80" i="36"/>
  <c r="L80" i="36"/>
  <c r="N31" i="36"/>
  <c r="O31" i="36"/>
  <c r="L31" i="36"/>
  <c r="K31" i="36"/>
  <c r="E124" i="36"/>
  <c r="K53" i="36"/>
  <c r="N53" i="36"/>
  <c r="K85" i="36" l="1"/>
  <c r="N85" i="36"/>
  <c r="O85" i="36"/>
  <c r="L85" i="36"/>
  <c r="N117" i="36"/>
  <c r="K117" i="36"/>
  <c r="K30" i="36"/>
  <c r="N30" i="36"/>
  <c r="O30" i="36"/>
  <c r="L30" i="36"/>
  <c r="E137" i="36"/>
  <c r="E116" i="36"/>
  <c r="K39" i="36"/>
  <c r="N39" i="36"/>
  <c r="O39" i="36"/>
  <c r="L39" i="36"/>
  <c r="K118" i="36"/>
  <c r="E113" i="36"/>
  <c r="K12" i="36"/>
  <c r="N12" i="36"/>
  <c r="O12" i="36"/>
  <c r="L12" i="36"/>
  <c r="E121" i="36"/>
  <c r="N50" i="36"/>
  <c r="K50" i="36"/>
  <c r="N118" i="36"/>
  <c r="E112" i="36" l="1"/>
  <c r="K10" i="36"/>
  <c r="N10" i="36"/>
  <c r="O10" i="36"/>
  <c r="L10" i="36"/>
  <c r="K69" i="36"/>
  <c r="N69" i="36"/>
  <c r="O69" i="36"/>
  <c r="L69" i="36"/>
  <c r="K137" i="36"/>
  <c r="K116" i="36"/>
  <c r="N14" i="36"/>
  <c r="K14" i="36"/>
  <c r="E77" i="36"/>
  <c r="K113" i="36"/>
  <c r="E114" i="36"/>
  <c r="E135" i="36"/>
  <c r="K19" i="36"/>
  <c r="N19" i="36"/>
  <c r="O19" i="36"/>
  <c r="L19" i="36"/>
  <c r="N93" i="36"/>
  <c r="K93" i="36"/>
  <c r="N113" i="36"/>
  <c r="N137" i="36"/>
  <c r="N116" i="36"/>
  <c r="E138" i="36"/>
  <c r="E120" i="36"/>
  <c r="N49" i="36"/>
  <c r="K49" i="36"/>
  <c r="E29" i="36"/>
  <c r="N138" i="36" l="1"/>
  <c r="K77" i="36"/>
  <c r="N77" i="36"/>
  <c r="O77" i="36"/>
  <c r="L77" i="36"/>
  <c r="K138" i="36"/>
  <c r="K114" i="36"/>
  <c r="K135" i="36"/>
  <c r="K112" i="36"/>
  <c r="N114" i="36"/>
  <c r="N135" i="36"/>
  <c r="N112" i="36"/>
  <c r="E136" i="36"/>
  <c r="E115" i="36"/>
  <c r="K29" i="36"/>
  <c r="N29" i="36"/>
  <c r="O29" i="36"/>
  <c r="L29" i="36"/>
  <c r="K98" i="36" l="1"/>
  <c r="N98" i="36"/>
  <c r="K115" i="36"/>
  <c r="K136" i="36"/>
  <c r="E82" i="36"/>
  <c r="K90" i="36"/>
  <c r="N90" i="36"/>
  <c r="L90" i="36"/>
  <c r="O90" i="36"/>
  <c r="E134" i="36"/>
  <c r="N136" i="36"/>
  <c r="N115" i="36"/>
  <c r="N74" i="36"/>
  <c r="O74" i="36"/>
  <c r="L74" i="36"/>
  <c r="K74" i="36"/>
  <c r="E132" i="36"/>
  <c r="K132" i="36" l="1"/>
  <c r="N132" i="36"/>
  <c r="N134" i="36"/>
  <c r="K82" i="36"/>
  <c r="N82" i="36"/>
  <c r="L82" i="36"/>
  <c r="O82" i="36"/>
  <c r="E133" i="36"/>
  <c r="K134" i="36"/>
  <c r="N133" i="36" l="1"/>
  <c r="N24" i="35"/>
  <c r="K24" i="35"/>
  <c r="L24" i="35"/>
  <c r="O24" i="35"/>
  <c r="E34" i="35"/>
  <c r="N44" i="35"/>
  <c r="K44" i="35"/>
  <c r="L44" i="35"/>
  <c r="O44" i="35"/>
  <c r="N25" i="35"/>
  <c r="K25" i="35"/>
  <c r="L25" i="35"/>
  <c r="O25" i="35"/>
  <c r="K133" i="36"/>
  <c r="E35" i="35"/>
  <c r="K45" i="35"/>
  <c r="N45" i="35"/>
  <c r="L45" i="35"/>
  <c r="O45" i="35"/>
  <c r="E78" i="35" l="1"/>
  <c r="N86" i="35"/>
  <c r="K86" i="35"/>
  <c r="L86" i="35"/>
  <c r="O86" i="35"/>
  <c r="E33" i="35"/>
  <c r="K43" i="35"/>
  <c r="N43" i="35"/>
  <c r="L43" i="35"/>
  <c r="O43" i="35"/>
  <c r="K34" i="35"/>
  <c r="N34" i="35"/>
  <c r="L34" i="35"/>
  <c r="O34" i="35"/>
  <c r="N73" i="35"/>
  <c r="K73" i="35"/>
  <c r="L73" i="35"/>
  <c r="O73" i="35"/>
  <c r="N72" i="35"/>
  <c r="K72" i="35"/>
  <c r="L72" i="35"/>
  <c r="O72" i="35"/>
  <c r="K21" i="35"/>
  <c r="N21" i="35"/>
  <c r="L21" i="35"/>
  <c r="O21" i="35"/>
  <c r="N35" i="35"/>
  <c r="K35" i="35"/>
  <c r="L35" i="35"/>
  <c r="O35" i="35"/>
  <c r="E80" i="35"/>
  <c r="N88" i="35"/>
  <c r="K88" i="35"/>
  <c r="L88" i="35"/>
  <c r="O88" i="35"/>
  <c r="E79" i="35"/>
  <c r="K87" i="35"/>
  <c r="N87" i="35"/>
  <c r="L87" i="35"/>
  <c r="O87" i="35"/>
  <c r="N23" i="35"/>
  <c r="K23" i="35"/>
  <c r="L23" i="35"/>
  <c r="O23" i="35"/>
  <c r="K70" i="35"/>
  <c r="N70" i="35"/>
  <c r="L70" i="35"/>
  <c r="O70" i="35"/>
  <c r="N22" i="35"/>
  <c r="K22" i="35"/>
  <c r="L22" i="35"/>
  <c r="O22" i="35"/>
  <c r="N71" i="35"/>
  <c r="K71" i="35"/>
  <c r="L71" i="35"/>
  <c r="O71" i="35"/>
  <c r="E81" i="35"/>
  <c r="N89" i="35"/>
  <c r="K89" i="35"/>
  <c r="L89" i="35"/>
  <c r="O89" i="35"/>
  <c r="K65" i="35" l="1"/>
  <c r="N65" i="35"/>
  <c r="E117" i="35"/>
  <c r="N20" i="35"/>
  <c r="K20" i="35"/>
  <c r="L20" i="35"/>
  <c r="O20" i="35"/>
  <c r="N80" i="35"/>
  <c r="K80" i="35"/>
  <c r="L80" i="35"/>
  <c r="O80" i="35"/>
  <c r="N33" i="35"/>
  <c r="K33" i="35"/>
  <c r="L33" i="35"/>
  <c r="O33" i="35"/>
  <c r="E125" i="35"/>
  <c r="N54" i="35"/>
  <c r="K54" i="35"/>
  <c r="E32" i="35"/>
  <c r="N42" i="35"/>
  <c r="K42" i="35"/>
  <c r="L42" i="35"/>
  <c r="O42" i="35"/>
  <c r="K81" i="35"/>
  <c r="N81" i="35"/>
  <c r="L81" i="35"/>
  <c r="O81" i="35"/>
  <c r="N79" i="35"/>
  <c r="K79" i="35"/>
  <c r="L79" i="35"/>
  <c r="O79" i="35"/>
  <c r="E126" i="35"/>
  <c r="K55" i="35"/>
  <c r="N55" i="35"/>
  <c r="N78" i="35"/>
  <c r="K78" i="35"/>
  <c r="L78" i="35"/>
  <c r="O78" i="35"/>
  <c r="K96" i="35" l="1"/>
  <c r="N96" i="35"/>
  <c r="N95" i="35"/>
  <c r="K95" i="35"/>
  <c r="K117" i="35"/>
  <c r="E31" i="35"/>
  <c r="K41" i="35"/>
  <c r="N41" i="35"/>
  <c r="L41" i="35"/>
  <c r="O41" i="35"/>
  <c r="N32" i="35"/>
  <c r="K32" i="35"/>
  <c r="L32" i="35"/>
  <c r="O32" i="35"/>
  <c r="E123" i="35"/>
  <c r="N52" i="35"/>
  <c r="K52" i="35"/>
  <c r="K64" i="35"/>
  <c r="N64" i="35"/>
  <c r="N97" i="35"/>
  <c r="K97" i="35"/>
  <c r="K94" i="35"/>
  <c r="N94" i="35"/>
  <c r="E124" i="35"/>
  <c r="N53" i="35"/>
  <c r="K53" i="35"/>
  <c r="N117" i="35"/>
  <c r="N104" i="35" l="1"/>
  <c r="K104" i="35"/>
  <c r="E121" i="35"/>
  <c r="N50" i="35"/>
  <c r="K50" i="35"/>
  <c r="N62" i="35"/>
  <c r="K62" i="35"/>
  <c r="E30" i="35"/>
  <c r="E118" i="35"/>
  <c r="N40" i="35"/>
  <c r="K40" i="35"/>
  <c r="L40" i="35"/>
  <c r="O40" i="35"/>
  <c r="K61" i="35"/>
  <c r="N61" i="35"/>
  <c r="E122" i="35"/>
  <c r="N51" i="35"/>
  <c r="K51" i="35"/>
  <c r="K105" i="35"/>
  <c r="N105" i="35"/>
  <c r="K31" i="35"/>
  <c r="N31" i="35"/>
  <c r="L31" i="35"/>
  <c r="O31" i="35"/>
  <c r="N63" i="35"/>
  <c r="K63" i="35"/>
  <c r="K103" i="35"/>
  <c r="N103" i="35"/>
  <c r="K64" i="36"/>
  <c r="N64" i="36"/>
  <c r="N65" i="36"/>
  <c r="K65" i="36"/>
  <c r="N102" i="36" l="1"/>
  <c r="K102" i="36"/>
  <c r="E132" i="35"/>
  <c r="K69" i="35"/>
  <c r="N69" i="35"/>
  <c r="L69" i="35"/>
  <c r="O69" i="35"/>
  <c r="N30" i="35"/>
  <c r="K30" i="35"/>
  <c r="L30" i="35"/>
  <c r="O30" i="35"/>
  <c r="N74" i="35"/>
  <c r="K74" i="35"/>
  <c r="L74" i="35"/>
  <c r="O74" i="35"/>
  <c r="E77" i="35"/>
  <c r="N85" i="35"/>
  <c r="K85" i="35"/>
  <c r="L85" i="35"/>
  <c r="O85" i="35"/>
  <c r="K105" i="36"/>
  <c r="N105" i="36"/>
  <c r="N63" i="36"/>
  <c r="K63" i="36"/>
  <c r="K60" i="35"/>
  <c r="N60" i="35"/>
  <c r="E112" i="35"/>
  <c r="N10" i="35"/>
  <c r="K10" i="35"/>
  <c r="L10" i="35"/>
  <c r="O10" i="35"/>
  <c r="K61" i="36"/>
  <c r="N61" i="36"/>
  <c r="K103" i="36"/>
  <c r="N103" i="36"/>
  <c r="E116" i="35"/>
  <c r="E29" i="35"/>
  <c r="E137" i="35"/>
  <c r="N39" i="35"/>
  <c r="K39" i="35"/>
  <c r="L39" i="35"/>
  <c r="O39" i="35"/>
  <c r="N104" i="36"/>
  <c r="K104" i="36"/>
  <c r="N118" i="35"/>
  <c r="K62" i="36"/>
  <c r="N62" i="36"/>
  <c r="E114" i="35"/>
  <c r="E135" i="35"/>
  <c r="K19" i="35"/>
  <c r="N19" i="35"/>
  <c r="L19" i="35"/>
  <c r="O19" i="35"/>
  <c r="K118" i="35"/>
  <c r="E113" i="35"/>
  <c r="E11" i="35"/>
  <c r="K12" i="35"/>
  <c r="N12" i="35"/>
  <c r="L12" i="35"/>
  <c r="O12" i="35"/>
  <c r="K113" i="35" l="1"/>
  <c r="K112" i="35"/>
  <c r="K14" i="35"/>
  <c r="N14" i="35"/>
  <c r="N132" i="35"/>
  <c r="N113" i="35"/>
  <c r="K114" i="35"/>
  <c r="K135" i="35"/>
  <c r="N137" i="35"/>
  <c r="N116" i="35"/>
  <c r="E120" i="35"/>
  <c r="E138" i="35"/>
  <c r="N49" i="35"/>
  <c r="K49" i="35"/>
  <c r="K77" i="35"/>
  <c r="N77" i="35"/>
  <c r="L77" i="35"/>
  <c r="O77" i="35"/>
  <c r="N114" i="35"/>
  <c r="N135" i="35"/>
  <c r="K102" i="35"/>
  <c r="N102" i="35"/>
  <c r="K116" i="35"/>
  <c r="K137" i="35"/>
  <c r="K60" i="36"/>
  <c r="N60" i="36"/>
  <c r="K93" i="35"/>
  <c r="N93" i="35"/>
  <c r="N11" i="35"/>
  <c r="K11" i="35"/>
  <c r="L11" i="35"/>
  <c r="O11" i="35"/>
  <c r="E115" i="35"/>
  <c r="E136" i="35"/>
  <c r="N29" i="35"/>
  <c r="K29" i="35"/>
  <c r="L29" i="35"/>
  <c r="O29" i="35"/>
  <c r="N112" i="35"/>
  <c r="K132" i="35"/>
  <c r="N136" i="35" l="1"/>
  <c r="N115" i="35"/>
  <c r="E82" i="35"/>
  <c r="N90" i="35"/>
  <c r="K90" i="35"/>
  <c r="L90" i="35"/>
  <c r="O90" i="35"/>
  <c r="E134" i="35"/>
  <c r="N138" i="35"/>
  <c r="K136" i="35"/>
  <c r="K115" i="35"/>
  <c r="K138" i="35"/>
  <c r="N134" i="35" l="1"/>
  <c r="N98" i="35"/>
  <c r="K98" i="35"/>
  <c r="K134" i="35"/>
  <c r="N15" i="36"/>
  <c r="K15" i="36"/>
  <c r="N82" i="35"/>
  <c r="K82" i="35"/>
  <c r="L82" i="35"/>
  <c r="O82" i="35"/>
  <c r="E133" i="35"/>
  <c r="N59" i="36" l="1"/>
  <c r="N101" i="36"/>
  <c r="N133" i="35"/>
  <c r="K59" i="36"/>
  <c r="K101" i="36"/>
  <c r="K133" i="35"/>
  <c r="K106" i="36"/>
  <c r="N106" i="36"/>
  <c r="N106" i="35"/>
  <c r="K106" i="35"/>
  <c r="BH89" i="36" l="1"/>
  <c r="BH88" i="36"/>
  <c r="BF89" i="36"/>
  <c r="BF88" i="36"/>
  <c r="BD89" i="36" l="1"/>
  <c r="BD88" i="36" l="1"/>
  <c r="BL89" i="36"/>
  <c r="BJ89" i="36"/>
  <c r="BL88" i="36" l="1"/>
  <c r="BJ88" i="36"/>
  <c r="BL78" i="36"/>
  <c r="U1" i="35" l="1"/>
  <c r="S7" i="35"/>
  <c r="S7" i="36"/>
  <c r="U1" i="36"/>
  <c r="W1" i="36" l="1"/>
  <c r="U7" i="36"/>
  <c r="U7" i="35"/>
  <c r="W1" i="35"/>
  <c r="W7" i="36" l="1"/>
  <c r="Y1" i="36"/>
  <c r="W7" i="35"/>
  <c r="Y1" i="35"/>
  <c r="Y7" i="36" l="1"/>
  <c r="AA1" i="36"/>
  <c r="Y7" i="35"/>
  <c r="AA1" i="35"/>
  <c r="AC1" i="35" l="1"/>
  <c r="AA7" i="35"/>
  <c r="AC1" i="36"/>
  <c r="AA7" i="36"/>
  <c r="AE1" i="36" l="1"/>
  <c r="AC7" i="36"/>
  <c r="AC7" i="35"/>
  <c r="AE1" i="35"/>
  <c r="AE7" i="35" l="1"/>
  <c r="AG1" i="35"/>
  <c r="AE7" i="36"/>
  <c r="AG1" i="36"/>
  <c r="AG7" i="35" l="1"/>
  <c r="AI1" i="35"/>
  <c r="AI7" i="35" s="1"/>
  <c r="AG7" i="36"/>
  <c r="AI1" i="36"/>
  <c r="AI7" i="36" s="1"/>
  <c r="BF40" i="36" l="1"/>
  <c r="BH40" i="36"/>
  <c r="BF51" i="36"/>
  <c r="BH51" i="36"/>
  <c r="BF90" i="36"/>
  <c r="BF39" i="36"/>
  <c r="BH39" i="36"/>
  <c r="BH90" i="36"/>
  <c r="BF101" i="36"/>
  <c r="BH101" i="36"/>
  <c r="BF50" i="36"/>
  <c r="BH50" i="36"/>
  <c r="BF19" i="36"/>
  <c r="BH19" i="36"/>
  <c r="BF29" i="36" l="1"/>
  <c r="BF62" i="36"/>
  <c r="BH62" i="36"/>
  <c r="BF61" i="36"/>
  <c r="BH61" i="36"/>
  <c r="BH29" i="36"/>
  <c r="BH93" i="36" l="1"/>
  <c r="BF93" i="36"/>
  <c r="BH94" i="36"/>
  <c r="BF94" i="36"/>
  <c r="BH96" i="36"/>
  <c r="BF96" i="36"/>
  <c r="BH103" i="36"/>
  <c r="BF103" i="36"/>
  <c r="BH104" i="36"/>
  <c r="BF104" i="36"/>
  <c r="BF105" i="36"/>
  <c r="BH105" i="36"/>
  <c r="BF97" i="36"/>
  <c r="BH97" i="36"/>
  <c r="BF95" i="36"/>
  <c r="BH95" i="36"/>
  <c r="BH98" i="36"/>
  <c r="BF98" i="36"/>
  <c r="BH102" i="36"/>
  <c r="BF102" i="36"/>
  <c r="BH106" i="36"/>
  <c r="BF106" i="36"/>
  <c r="BH72" i="36" l="1"/>
  <c r="BH74" i="36"/>
  <c r="BF73" i="36"/>
  <c r="BF72" i="36"/>
  <c r="BF74" i="36"/>
  <c r="BH73" i="36"/>
  <c r="BH86" i="36"/>
  <c r="BH87" i="36"/>
  <c r="BH81" i="36"/>
  <c r="BH82" i="36"/>
  <c r="BH85" i="36"/>
  <c r="BF87" i="36"/>
  <c r="BF82" i="36"/>
  <c r="BF81" i="36"/>
  <c r="BF86" i="36"/>
  <c r="BF85" i="36"/>
  <c r="BD93" i="36" l="1"/>
  <c r="BD97" i="36"/>
  <c r="BD94" i="36"/>
  <c r="BD95" i="36"/>
  <c r="BD96" i="36"/>
  <c r="BD98" i="36"/>
  <c r="BD102" i="36"/>
  <c r="BD103" i="36"/>
  <c r="BD104" i="36"/>
  <c r="BD105" i="36"/>
  <c r="BD106" i="36"/>
  <c r="BD72" i="36" l="1"/>
  <c r="BD74" i="36"/>
  <c r="BD73" i="36"/>
  <c r="BL95" i="36"/>
  <c r="BJ106" i="36"/>
  <c r="BL106" i="36"/>
  <c r="BL96" i="36"/>
  <c r="BL97" i="36"/>
  <c r="BJ102" i="36"/>
  <c r="BL102" i="36"/>
  <c r="BD87" i="36"/>
  <c r="BJ98" i="36"/>
  <c r="BL98" i="36"/>
  <c r="BL104" i="36"/>
  <c r="BJ104" i="36"/>
  <c r="BJ96" i="36"/>
  <c r="BD85" i="36"/>
  <c r="BD86" i="36"/>
  <c r="BJ97" i="36"/>
  <c r="BJ93" i="36"/>
  <c r="BL93" i="36"/>
  <c r="BD82" i="36"/>
  <c r="BL105" i="36"/>
  <c r="BJ105" i="36"/>
  <c r="BL103" i="36"/>
  <c r="BJ103" i="36"/>
  <c r="BJ95" i="36"/>
  <c r="BL94" i="36"/>
  <c r="BJ94" i="36"/>
  <c r="BD81" i="36"/>
  <c r="BJ73" i="36" l="1"/>
  <c r="BL74" i="36"/>
  <c r="BJ74" i="36"/>
  <c r="BJ72" i="36"/>
  <c r="BL73" i="36"/>
  <c r="BL77" i="36"/>
  <c r="BL72" i="36"/>
  <c r="BL86" i="36"/>
  <c r="BJ86" i="36"/>
  <c r="BL80" i="36"/>
  <c r="BL81" i="36"/>
  <c r="BJ81" i="36"/>
  <c r="BJ82" i="36"/>
  <c r="BL82" i="36"/>
  <c r="BJ85" i="36"/>
  <c r="BL85" i="36"/>
  <c r="BL87" i="36"/>
  <c r="BJ87" i="36"/>
  <c r="BD51" i="36" l="1"/>
  <c r="BD40" i="36"/>
  <c r="BD50" i="36" l="1"/>
  <c r="BL51" i="36"/>
  <c r="BJ51" i="36"/>
  <c r="BD61" i="36"/>
  <c r="BD62" i="36"/>
  <c r="BL40" i="36"/>
  <c r="BJ40" i="36"/>
  <c r="BD39" i="36" l="1"/>
  <c r="BD90" i="36"/>
  <c r="BL62" i="36"/>
  <c r="BJ62" i="36"/>
  <c r="BJ61" i="36"/>
  <c r="BL61" i="36"/>
  <c r="BD19" i="36"/>
  <c r="BJ50" i="36"/>
  <c r="BL50" i="36"/>
  <c r="BL90" i="36" l="1"/>
  <c r="BJ90" i="36"/>
  <c r="BD101" i="36"/>
  <c r="BJ19" i="36"/>
  <c r="BL19" i="36"/>
  <c r="BD29" i="36"/>
  <c r="BL39" i="36"/>
  <c r="BJ39" i="36"/>
  <c r="BL101" i="36" l="1"/>
  <c r="BJ101" i="36"/>
  <c r="BJ29" i="36"/>
  <c r="BL29" i="36"/>
  <c r="BL79" i="36"/>
  <c r="S88" i="36" l="1"/>
  <c r="AL88" i="36" s="1"/>
  <c r="S89" i="36"/>
  <c r="AL89" i="36" s="1"/>
  <c r="S78" i="36"/>
  <c r="S82" i="36"/>
  <c r="AL82" i="36" s="1"/>
  <c r="S80" i="36"/>
  <c r="S81" i="36"/>
  <c r="AL81" i="36" s="1"/>
  <c r="S86" i="36"/>
  <c r="AL86" i="36" s="1"/>
  <c r="S85" i="36"/>
  <c r="AL85" i="36" s="1"/>
  <c r="S87" i="36"/>
  <c r="AL87" i="36" s="1"/>
  <c r="S72" i="36"/>
  <c r="AL72" i="36" s="1"/>
  <c r="S77" i="36"/>
  <c r="S104" i="36"/>
  <c r="AL104" i="36" s="1"/>
  <c r="S94" i="36"/>
  <c r="AL94" i="36" s="1"/>
  <c r="S96" i="36"/>
  <c r="AL96" i="36" s="1"/>
  <c r="S105" i="36"/>
  <c r="AL105" i="36" s="1"/>
  <c r="S106" i="36"/>
  <c r="AL106" i="36" s="1"/>
  <c r="S102" i="36"/>
  <c r="AL102" i="36" s="1"/>
  <c r="S93" i="36"/>
  <c r="AL93" i="36" s="1"/>
  <c r="S97" i="36"/>
  <c r="AL97" i="36" s="1"/>
  <c r="S98" i="36"/>
  <c r="AL98" i="36" s="1"/>
  <c r="S73" i="36"/>
  <c r="AL73" i="36" s="1"/>
  <c r="S95" i="36"/>
  <c r="AL95" i="36" s="1"/>
  <c r="S103" i="36"/>
  <c r="AL103" i="36" s="1"/>
  <c r="S74" i="36"/>
  <c r="AL74" i="36" s="1"/>
  <c r="S51" i="36"/>
  <c r="AL51" i="36" s="1"/>
  <c r="S40" i="36"/>
  <c r="AL40" i="36" s="1"/>
  <c r="S50" i="36"/>
  <c r="AL50" i="36" s="1"/>
  <c r="S62" i="36"/>
  <c r="AL62" i="36" s="1"/>
  <c r="S61" i="36"/>
  <c r="AL61" i="36" s="1"/>
  <c r="S19" i="36"/>
  <c r="AL19" i="36" s="1"/>
  <c r="S90" i="36"/>
  <c r="AL90" i="36" s="1"/>
  <c r="S39" i="36"/>
  <c r="AL39" i="36" s="1"/>
  <c r="S29" i="36"/>
  <c r="AL29" i="36" s="1"/>
  <c r="S79" i="36"/>
  <c r="S101" i="36"/>
  <c r="AL101" i="36" s="1"/>
  <c r="U89" i="36" l="1"/>
  <c r="AN89" i="36" s="1"/>
  <c r="U86" i="36"/>
  <c r="AN86" i="36" s="1"/>
  <c r="U93" i="36"/>
  <c r="AN93" i="36" s="1"/>
  <c r="U77" i="36"/>
  <c r="AN77" i="36" s="1"/>
  <c r="U82" i="36"/>
  <c r="AN82" i="36" s="1"/>
  <c r="U81" i="36"/>
  <c r="AN81" i="36" s="1"/>
  <c r="U102" i="36"/>
  <c r="AN102" i="36" s="1"/>
  <c r="U61" i="36"/>
  <c r="AN61" i="36" s="1"/>
  <c r="U85" i="36"/>
  <c r="AN85" i="36" s="1"/>
  <c r="U104" i="36"/>
  <c r="AN104" i="36" s="1"/>
  <c r="U87" i="36"/>
  <c r="AN87" i="36" s="1"/>
  <c r="U103" i="36"/>
  <c r="AN103" i="36" s="1"/>
  <c r="U51" i="36"/>
  <c r="AN51" i="36" s="1"/>
  <c r="U101" i="36"/>
  <c r="AN101" i="36" s="1"/>
  <c r="U88" i="36"/>
  <c r="AN88" i="36" s="1"/>
  <c r="U95" i="36"/>
  <c r="AN95" i="36" s="1"/>
  <c r="U40" i="36"/>
  <c r="AN40" i="36" s="1"/>
  <c r="U62" i="36"/>
  <c r="AN62" i="36" s="1"/>
  <c r="U19" i="36"/>
  <c r="AN19" i="36" s="1"/>
  <c r="U105" i="36"/>
  <c r="AN105" i="36" s="1"/>
  <c r="U72" i="36"/>
  <c r="AN72" i="36" s="1"/>
  <c r="U98" i="36"/>
  <c r="AN98" i="36" s="1"/>
  <c r="U106" i="36"/>
  <c r="AN106" i="36" s="1"/>
  <c r="U39" i="36"/>
  <c r="AN39" i="36" s="1"/>
  <c r="U97" i="36"/>
  <c r="AN97" i="36" s="1"/>
  <c r="U74" i="36"/>
  <c r="AN74" i="36" s="1"/>
  <c r="U79" i="36"/>
  <c r="AN79" i="36" s="1"/>
  <c r="U78" i="36"/>
  <c r="AN78" i="36" s="1"/>
  <c r="U73" i="36"/>
  <c r="AN73" i="36" s="1"/>
  <c r="U96" i="36"/>
  <c r="AN96" i="36" s="1"/>
  <c r="U94" i="36"/>
  <c r="AN94" i="36" s="1"/>
  <c r="U80" i="36"/>
  <c r="AN80" i="36" s="1"/>
  <c r="U50" i="36"/>
  <c r="AN50" i="36" s="1"/>
  <c r="U90" i="36"/>
  <c r="AN90" i="36" s="1"/>
  <c r="U29" i="36"/>
  <c r="AN29" i="36" s="1"/>
  <c r="W85" i="36"/>
  <c r="AP85" i="36" s="1"/>
  <c r="W19" i="36" l="1"/>
  <c r="AP19" i="36" s="1"/>
  <c r="W39" i="36"/>
  <c r="AP39" i="36" s="1"/>
  <c r="W82" i="36"/>
  <c r="AP82" i="36" s="1"/>
  <c r="W80" i="36"/>
  <c r="AP80" i="36" s="1"/>
  <c r="W94" i="36"/>
  <c r="AP94" i="36" s="1"/>
  <c r="W74" i="36"/>
  <c r="AP74" i="36" s="1"/>
  <c r="W106" i="36"/>
  <c r="AP106" i="36" s="1"/>
  <c r="W61" i="36"/>
  <c r="AP61" i="36" s="1"/>
  <c r="W51" i="36"/>
  <c r="AP51" i="36" s="1"/>
  <c r="W50" i="36"/>
  <c r="AP50" i="36" s="1"/>
  <c r="W96" i="36"/>
  <c r="AP96" i="36" s="1"/>
  <c r="W103" i="36"/>
  <c r="AP103" i="36" s="1"/>
  <c r="W93" i="36"/>
  <c r="AP93" i="36" s="1"/>
  <c r="W29" i="36"/>
  <c r="AP29" i="36" s="1"/>
  <c r="W105" i="36"/>
  <c r="AP105" i="36" s="1"/>
  <c r="W97" i="36"/>
  <c r="AP97" i="36" s="1"/>
  <c r="W88" i="36"/>
  <c r="AP88" i="36" s="1"/>
  <c r="W86" i="36"/>
  <c r="AP86" i="36" s="1"/>
  <c r="W90" i="36"/>
  <c r="AP90" i="36" s="1"/>
  <c r="W40" i="36"/>
  <c r="AP40" i="36" s="1"/>
  <c r="W77" i="36"/>
  <c r="AP77" i="36" s="1"/>
  <c r="W89" i="36"/>
  <c r="AP89" i="36" s="1"/>
  <c r="W79" i="36"/>
  <c r="AP79" i="36" s="1"/>
  <c r="W87" i="36"/>
  <c r="AP87" i="36" s="1"/>
  <c r="W73" i="36"/>
  <c r="AP73" i="36" s="1"/>
  <c r="W102" i="36"/>
  <c r="AP102" i="36" s="1"/>
  <c r="W72" i="36"/>
  <c r="AP72" i="36" s="1"/>
  <c r="W78" i="36"/>
  <c r="AP78" i="36" s="1"/>
  <c r="W62" i="36"/>
  <c r="AP62" i="36" s="1"/>
  <c r="W101" i="36"/>
  <c r="AP101" i="36" s="1"/>
  <c r="W95" i="36"/>
  <c r="AP95" i="36" s="1"/>
  <c r="W104" i="36"/>
  <c r="AP104" i="36" s="1"/>
  <c r="W98" i="36"/>
  <c r="AP98" i="36" s="1"/>
  <c r="Y79" i="36"/>
  <c r="AR79" i="36" s="1"/>
  <c r="W81" i="36"/>
  <c r="AP81" i="36" s="1"/>
  <c r="S126" i="35"/>
  <c r="S113" i="35"/>
  <c r="S123" i="35"/>
  <c r="S36" i="35"/>
  <c r="S125" i="35"/>
  <c r="S117" i="35"/>
  <c r="S121" i="35"/>
  <c r="Y101" i="36" l="1"/>
  <c r="AR101" i="36" s="1"/>
  <c r="Y74" i="36"/>
  <c r="AR74" i="36" s="1"/>
  <c r="Y39" i="36"/>
  <c r="AR39" i="36" s="1"/>
  <c r="Y51" i="36"/>
  <c r="AR51" i="36" s="1"/>
  <c r="Y73" i="36"/>
  <c r="AR73" i="36" s="1"/>
  <c r="AA101" i="36"/>
  <c r="AT101" i="36" s="1"/>
  <c r="AA82" i="36"/>
  <c r="AT82" i="36" s="1"/>
  <c r="AA39" i="36"/>
  <c r="AT39" i="36" s="1"/>
  <c r="AA73" i="36"/>
  <c r="AT73" i="36" s="1"/>
  <c r="Y104" i="36"/>
  <c r="AR104" i="36" s="1"/>
  <c r="AA74" i="36"/>
  <c r="AT74" i="36" s="1"/>
  <c r="AA51" i="36"/>
  <c r="AT51" i="36" s="1"/>
  <c r="AA78" i="36"/>
  <c r="AT78" i="36" s="1"/>
  <c r="AA96" i="36"/>
  <c r="AT96" i="36" s="1"/>
  <c r="AA103" i="36"/>
  <c r="AT103" i="36" s="1"/>
  <c r="AA61" i="36"/>
  <c r="AT61" i="36" s="1"/>
  <c r="Y62" i="36"/>
  <c r="AR62" i="36" s="1"/>
  <c r="Y96" i="36"/>
  <c r="AR96" i="36" s="1"/>
  <c r="AA29" i="36"/>
  <c r="AT29" i="36" s="1"/>
  <c r="Y77" i="36"/>
  <c r="AR77" i="36" s="1"/>
  <c r="AA50" i="36"/>
  <c r="AT50" i="36" s="1"/>
  <c r="AA79" i="36"/>
  <c r="AT79" i="36" s="1"/>
  <c r="AA89" i="36"/>
  <c r="AT89" i="36" s="1"/>
  <c r="AA62" i="36"/>
  <c r="AT62" i="36" s="1"/>
  <c r="AA72" i="36"/>
  <c r="AT72" i="36" s="1"/>
  <c r="Y97" i="36"/>
  <c r="AR97" i="36" s="1"/>
  <c r="Y61" i="36"/>
  <c r="AR61" i="36" s="1"/>
  <c r="AA88" i="36"/>
  <c r="AT88" i="36" s="1"/>
  <c r="Y50" i="36"/>
  <c r="AR50" i="36" s="1"/>
  <c r="AA94" i="36"/>
  <c r="AT94" i="36" s="1"/>
  <c r="AA87" i="36"/>
  <c r="AT87" i="36" s="1"/>
  <c r="AA81" i="36"/>
  <c r="AT81" i="36" s="1"/>
  <c r="Y72" i="36"/>
  <c r="AR72" i="36" s="1"/>
  <c r="Y103" i="36"/>
  <c r="AR103" i="36" s="1"/>
  <c r="Y93" i="36"/>
  <c r="AR93" i="36" s="1"/>
  <c r="Y98" i="36"/>
  <c r="AR98" i="36" s="1"/>
  <c r="AA102" i="36"/>
  <c r="AT102" i="36" s="1"/>
  <c r="AA40" i="36"/>
  <c r="AT40" i="36" s="1"/>
  <c r="AA93" i="36"/>
  <c r="AT93" i="36" s="1"/>
  <c r="Y82" i="36"/>
  <c r="AR82" i="36" s="1"/>
  <c r="Y87" i="36"/>
  <c r="AR87" i="36" s="1"/>
  <c r="AA90" i="36"/>
  <c r="AT90" i="36" s="1"/>
  <c r="Y86" i="36"/>
  <c r="AR86" i="36" s="1"/>
  <c r="Y95" i="36"/>
  <c r="AR95" i="36" s="1"/>
  <c r="Y19" i="36"/>
  <c r="AR19" i="36" s="1"/>
  <c r="Y81" i="36"/>
  <c r="AR81" i="36" s="1"/>
  <c r="AA105" i="36"/>
  <c r="AT105" i="36" s="1"/>
  <c r="AA97" i="36"/>
  <c r="AT97" i="36" s="1"/>
  <c r="Y88" i="36"/>
  <c r="AR88" i="36" s="1"/>
  <c r="AA104" i="36"/>
  <c r="AT104" i="36" s="1"/>
  <c r="AA95" i="36"/>
  <c r="AT95" i="36" s="1"/>
  <c r="AA86" i="36"/>
  <c r="AT86" i="36" s="1"/>
  <c r="AA77" i="36"/>
  <c r="AT77" i="36" s="1"/>
  <c r="Y40" i="36"/>
  <c r="AR40" i="36" s="1"/>
  <c r="AA80" i="36"/>
  <c r="AT80" i="36" s="1"/>
  <c r="AA19" i="36"/>
  <c r="AT19" i="36" s="1"/>
  <c r="Y85" i="36"/>
  <c r="AR85" i="36" s="1"/>
  <c r="Y90" i="36"/>
  <c r="AR90" i="36" s="1"/>
  <c r="Y106" i="36"/>
  <c r="AR106" i="36" s="1"/>
  <c r="Y29" i="36"/>
  <c r="AR29" i="36" s="1"/>
  <c r="AA98" i="36"/>
  <c r="AT98" i="36" s="1"/>
  <c r="Y105" i="36"/>
  <c r="AR105" i="36" s="1"/>
  <c r="Y80" i="36"/>
  <c r="AR80" i="36" s="1"/>
  <c r="Y78" i="36"/>
  <c r="AR78" i="36" s="1"/>
  <c r="AA106" i="36"/>
  <c r="AT106" i="36" s="1"/>
  <c r="AA85" i="36"/>
  <c r="AT85" i="36" s="1"/>
  <c r="Y89" i="36"/>
  <c r="AR89" i="36" s="1"/>
  <c r="Y102" i="36"/>
  <c r="AR102" i="36" s="1"/>
  <c r="Y94" i="36"/>
  <c r="AR94" i="36" s="1"/>
  <c r="AC95" i="36"/>
  <c r="AV95" i="36" s="1"/>
  <c r="AC19" i="36" l="1"/>
  <c r="AV19" i="36" s="1"/>
  <c r="AC50" i="36"/>
  <c r="AV50" i="36" s="1"/>
  <c r="AC39" i="36"/>
  <c r="AV39" i="36" s="1"/>
  <c r="AC89" i="36"/>
  <c r="AV89" i="36" s="1"/>
  <c r="AC61" i="36"/>
  <c r="AV61" i="36" s="1"/>
  <c r="AC80" i="36"/>
  <c r="AV80" i="36" s="1"/>
  <c r="AC85" i="36"/>
  <c r="AV85" i="36" s="1"/>
  <c r="AC79" i="36"/>
  <c r="AV79" i="36" s="1"/>
  <c r="AC29" i="36"/>
  <c r="AV29" i="36" s="1"/>
  <c r="AC73" i="36"/>
  <c r="AV73" i="36" s="1"/>
  <c r="AC103" i="36"/>
  <c r="AV103" i="36" s="1"/>
  <c r="AC101" i="36"/>
  <c r="AV101" i="36" s="1"/>
  <c r="AC104" i="36"/>
  <c r="AV104" i="36" s="1"/>
  <c r="AC77" i="36"/>
  <c r="AV77" i="36" s="1"/>
  <c r="AC88" i="36"/>
  <c r="AV88" i="36" s="1"/>
  <c r="AC62" i="36"/>
  <c r="AV62" i="36" s="1"/>
  <c r="AC94" i="36"/>
  <c r="AV94" i="36" s="1"/>
  <c r="AC82" i="36"/>
  <c r="AV82" i="36" s="1"/>
  <c r="AC78" i="36"/>
  <c r="AV78" i="36" s="1"/>
  <c r="AC90" i="36"/>
  <c r="AV90" i="36" s="1"/>
  <c r="AC87" i="36"/>
  <c r="AV87" i="36" s="1"/>
  <c r="AC40" i="36"/>
  <c r="AV40" i="36" s="1"/>
  <c r="AC51" i="36"/>
  <c r="AV51" i="36" s="1"/>
  <c r="AC102" i="36"/>
  <c r="AV102" i="36" s="1"/>
  <c r="AC98" i="36"/>
  <c r="AV98" i="36" s="1"/>
  <c r="AC93" i="36"/>
  <c r="AV93" i="36" s="1"/>
  <c r="AC105" i="36"/>
  <c r="AV105" i="36" s="1"/>
  <c r="AC106" i="36"/>
  <c r="AV106" i="36" s="1"/>
  <c r="AC74" i="36"/>
  <c r="AV74" i="36" s="1"/>
  <c r="AC96" i="36"/>
  <c r="AV96" i="36" s="1"/>
  <c r="AE95" i="36"/>
  <c r="AX95" i="36" s="1"/>
  <c r="AC97" i="36"/>
  <c r="AV97" i="36" s="1"/>
  <c r="AC72" i="36"/>
  <c r="AV72" i="36" s="1"/>
  <c r="AC86" i="36"/>
  <c r="AV86" i="36" s="1"/>
  <c r="AC81" i="36"/>
  <c r="AV81" i="36" s="1"/>
  <c r="AE97" i="36" l="1"/>
  <c r="AX97" i="36" s="1"/>
  <c r="AE106" i="36"/>
  <c r="AX106" i="36" s="1"/>
  <c r="AE81" i="36"/>
  <c r="AX81" i="36" s="1"/>
  <c r="AE104" i="36"/>
  <c r="AX104" i="36" s="1"/>
  <c r="AI30" i="36"/>
  <c r="AE96" i="36"/>
  <c r="AX96" i="36" s="1"/>
  <c r="AE78" i="36"/>
  <c r="AX78" i="36" s="1"/>
  <c r="AE51" i="36"/>
  <c r="AX51" i="36" s="1"/>
  <c r="AE29" i="36"/>
  <c r="AX29" i="36" s="1"/>
  <c r="AE89" i="36"/>
  <c r="AX89" i="36" s="1"/>
  <c r="AE105" i="36"/>
  <c r="AX105" i="36" s="1"/>
  <c r="AE94" i="36"/>
  <c r="AX94" i="36" s="1"/>
  <c r="AE101" i="36"/>
  <c r="AX101" i="36" s="1"/>
  <c r="AE82" i="36"/>
  <c r="AX82" i="36" s="1"/>
  <c r="AE77" i="36"/>
  <c r="AX77" i="36" s="1"/>
  <c r="AE79" i="36"/>
  <c r="AX79" i="36" s="1"/>
  <c r="AE85" i="36"/>
  <c r="AX85" i="36" s="1"/>
  <c r="AE102" i="36"/>
  <c r="AX102" i="36" s="1"/>
  <c r="AE73" i="36"/>
  <c r="AX73" i="36" s="1"/>
  <c r="AE61" i="36"/>
  <c r="AX61" i="36" s="1"/>
  <c r="AI62" i="36"/>
  <c r="BB62" i="36" s="1"/>
  <c r="AI51" i="36" l="1"/>
  <c r="BB51" i="36" s="1"/>
  <c r="AI43" i="36"/>
  <c r="AG73" i="36"/>
  <c r="AZ73" i="36" s="1"/>
  <c r="S127" i="35" l="1"/>
  <c r="S118" i="35" l="1"/>
  <c r="S116" i="35"/>
  <c r="S122" i="35"/>
  <c r="S114" i="35"/>
  <c r="S120" i="35"/>
  <c r="S112" i="35"/>
  <c r="S124" i="35"/>
  <c r="S115" i="35" l="1"/>
  <c r="U36" i="35" l="1"/>
  <c r="U125" i="35" l="1"/>
  <c r="U117" i="35"/>
  <c r="U121" i="35"/>
  <c r="U126" i="35"/>
  <c r="U124" i="35"/>
  <c r="U123" i="35"/>
  <c r="U122" i="35"/>
  <c r="U127" i="35"/>
  <c r="U118" i="35"/>
  <c r="U116" i="35" l="1"/>
  <c r="U120" i="35"/>
  <c r="U112" i="35"/>
  <c r="U114" i="35"/>
  <c r="U113" i="35"/>
  <c r="U115" i="35" l="1"/>
  <c r="Y126" i="35" l="1"/>
  <c r="W126" i="35"/>
  <c r="W125" i="35"/>
  <c r="Y125" i="35"/>
  <c r="Y117" i="35" l="1"/>
  <c r="W117" i="35"/>
  <c r="Y122" i="35" l="1"/>
  <c r="W122" i="35"/>
  <c r="Y124" i="35"/>
  <c r="W118" i="35"/>
  <c r="Y118" i="35"/>
  <c r="W123" i="35"/>
  <c r="W124" i="35"/>
  <c r="Y123" i="35"/>
  <c r="Y121" i="35" l="1"/>
  <c r="W116" i="35"/>
  <c r="Y113" i="35"/>
  <c r="W121" i="35"/>
  <c r="W113" i="35"/>
  <c r="Y116" i="35"/>
  <c r="W114" i="35" l="1"/>
  <c r="Y114" i="35"/>
  <c r="W112" i="35"/>
  <c r="Y112" i="35"/>
  <c r="W120" i="35" l="1"/>
  <c r="W115" i="35"/>
  <c r="Y115" i="35"/>
  <c r="Y120" i="35"/>
  <c r="AA31" i="36" l="1"/>
  <c r="AA33" i="36" l="1"/>
  <c r="AA34" i="36"/>
  <c r="AA32" i="36"/>
  <c r="AA30" i="36" l="1"/>
  <c r="AA35" i="36" l="1"/>
  <c r="AG10" i="36" l="1"/>
  <c r="AG12" i="36"/>
  <c r="AC41" i="36" l="1"/>
  <c r="AC10" i="36"/>
  <c r="AE41" i="36"/>
  <c r="AC52" i="36"/>
  <c r="AG20" i="36"/>
  <c r="AG52" i="36"/>
  <c r="AZ12" i="36"/>
  <c r="AA10" i="36"/>
  <c r="AC20" i="36"/>
  <c r="AA52" i="36"/>
  <c r="AE20" i="36"/>
  <c r="AE52" i="36"/>
  <c r="AA20" i="36"/>
  <c r="AE12" i="36"/>
  <c r="AG14" i="36"/>
  <c r="AA12" i="36"/>
  <c r="AA41" i="36"/>
  <c r="AC14" i="36"/>
  <c r="AC12" i="36"/>
  <c r="AE14" i="36"/>
  <c r="AG11" i="36"/>
  <c r="AZ10" i="36"/>
  <c r="AA14" i="36"/>
  <c r="AE10" i="36"/>
  <c r="AG41" i="36"/>
  <c r="AE30" i="36" l="1"/>
  <c r="AX30" i="36" s="1"/>
  <c r="AZ11" i="36"/>
  <c r="AV10" i="36"/>
  <c r="AC112" i="36"/>
  <c r="AC15" i="36"/>
  <c r="AG15" i="36"/>
  <c r="AG63" i="36"/>
  <c r="AZ63" i="36" s="1"/>
  <c r="AA15" i="36"/>
  <c r="AE15" i="36"/>
  <c r="AE63" i="36"/>
  <c r="AX63" i="36" s="1"/>
  <c r="AZ41" i="36"/>
  <c r="AX12" i="36"/>
  <c r="AX52" i="36"/>
  <c r="AV20" i="36"/>
  <c r="AC121" i="36"/>
  <c r="AV52" i="36"/>
  <c r="AV41" i="36"/>
  <c r="AC11" i="36"/>
  <c r="AV11" i="36" s="1"/>
  <c r="AX10" i="36"/>
  <c r="AZ52" i="36"/>
  <c r="AC63" i="36"/>
  <c r="AV63" i="36" s="1"/>
  <c r="AE11" i="36"/>
  <c r="AX11" i="36" s="1"/>
  <c r="AC113" i="36"/>
  <c r="AV12" i="36"/>
  <c r="AA113" i="36"/>
  <c r="AA121" i="36"/>
  <c r="AX41" i="36"/>
  <c r="AA11" i="36"/>
  <c r="AA63" i="36"/>
  <c r="AC30" i="36"/>
  <c r="AV30" i="36" s="1"/>
  <c r="BB30" i="36"/>
  <c r="AG30" i="36"/>
  <c r="AZ30" i="36" s="1"/>
  <c r="AX20" i="36"/>
  <c r="AA112" i="36"/>
  <c r="AZ20" i="36"/>
  <c r="Y36" i="35" l="1"/>
  <c r="AA36" i="35" l="1"/>
  <c r="AI127" i="35"/>
  <c r="AG127" i="35"/>
  <c r="AA127" i="35"/>
  <c r="AE127" i="35"/>
  <c r="Y127" i="35"/>
  <c r="AC127" i="35"/>
  <c r="AE36" i="35"/>
  <c r="AI36" i="35"/>
  <c r="W127" i="35"/>
  <c r="W36" i="35"/>
  <c r="AC36" i="35"/>
  <c r="AG36" i="35"/>
  <c r="AA126" i="35" l="1"/>
  <c r="AA125" i="35"/>
  <c r="AE126" i="35"/>
  <c r="AE125" i="35"/>
  <c r="AI125" i="35"/>
  <c r="AI126" i="35"/>
  <c r="AC126" i="35"/>
  <c r="AC125" i="35"/>
  <c r="AG125" i="35"/>
  <c r="AG126" i="35"/>
  <c r="AE117" i="35" l="1"/>
  <c r="AA117" i="35"/>
  <c r="AC117" i="35"/>
  <c r="AI117" i="35"/>
  <c r="AG117" i="35"/>
  <c r="AE123" i="35" l="1"/>
  <c r="AI122" i="35"/>
  <c r="AC123" i="35"/>
  <c r="AG122" i="35"/>
  <c r="AE122" i="35"/>
  <c r="AI124" i="35"/>
  <c r="AA123" i="35"/>
  <c r="AA118" i="35"/>
  <c r="AC122" i="35"/>
  <c r="AG124" i="35"/>
  <c r="AA122" i="35"/>
  <c r="AE124" i="35"/>
  <c r="AE118" i="35"/>
  <c r="AI118" i="35"/>
  <c r="AI123" i="35"/>
  <c r="AA124" i="35"/>
  <c r="AC124" i="35"/>
  <c r="AC118" i="35"/>
  <c r="AG118" i="35"/>
  <c r="AG123" i="35"/>
  <c r="AE121" i="35" l="1"/>
  <c r="AE113" i="35"/>
  <c r="AI121" i="35"/>
  <c r="AC121" i="35"/>
  <c r="AC113" i="35"/>
  <c r="AG121" i="35"/>
  <c r="AI113" i="35"/>
  <c r="AI112" i="35"/>
  <c r="AA116" i="35"/>
  <c r="AA121" i="35"/>
  <c r="AG113" i="35"/>
  <c r="AA113" i="35"/>
  <c r="AE116" i="35"/>
  <c r="AI116" i="35"/>
  <c r="AI114" i="35"/>
  <c r="AC116" i="35"/>
  <c r="AG116" i="35"/>
  <c r="AA112" i="35" l="1"/>
  <c r="AG114" i="35"/>
  <c r="AG112" i="35"/>
  <c r="AI115" i="35"/>
  <c r="AA114" i="35"/>
  <c r="AC114" i="35"/>
  <c r="AC112" i="35"/>
  <c r="AE114" i="35"/>
  <c r="AE112" i="35"/>
  <c r="AA120" i="35" l="1"/>
  <c r="AG115" i="35"/>
  <c r="AI120" i="35"/>
  <c r="AG120" i="35"/>
  <c r="AA115" i="35"/>
  <c r="AE120" i="35"/>
  <c r="AC115" i="35"/>
  <c r="AC120" i="35"/>
  <c r="AE115" i="35"/>
  <c r="AG46" i="36" l="1"/>
  <c r="AG26" i="36"/>
  <c r="AG81" i="36" l="1"/>
  <c r="AZ81" i="36" s="1"/>
  <c r="AE80" i="36"/>
  <c r="AX80" i="36" s="1"/>
  <c r="AI54" i="36"/>
  <c r="AI93" i="36"/>
  <c r="BB93" i="36" s="1"/>
  <c r="AG98" i="36"/>
  <c r="AZ98" i="36" s="1"/>
  <c r="AI49" i="36"/>
  <c r="BB49" i="36" s="1"/>
  <c r="AE93" i="36"/>
  <c r="AX93" i="36" s="1"/>
  <c r="AI34" i="36"/>
  <c r="BB34" i="36" s="1"/>
  <c r="AI103" i="36"/>
  <c r="BB103" i="36" s="1"/>
  <c r="AE62" i="36"/>
  <c r="AX62" i="36" s="1"/>
  <c r="AI12" i="36"/>
  <c r="AI86" i="36"/>
  <c r="BB86" i="36" s="1"/>
  <c r="AE90" i="36"/>
  <c r="AX90" i="36" s="1"/>
  <c r="AE50" i="36"/>
  <c r="AI61" i="36"/>
  <c r="BB61" i="36" s="1"/>
  <c r="AI46" i="36"/>
  <c r="AG97" i="36"/>
  <c r="AZ97" i="36" s="1"/>
  <c r="AI15" i="36"/>
  <c r="AI42" i="36"/>
  <c r="BB42" i="36" s="1"/>
  <c r="AI52" i="36"/>
  <c r="AI63" i="36"/>
  <c r="BB63" i="36" s="1"/>
  <c r="AI26" i="36"/>
  <c r="BB26" i="36" s="1"/>
  <c r="AG61" i="36"/>
  <c r="AZ61" i="36" s="1"/>
  <c r="AG102" i="36"/>
  <c r="AZ102" i="36" s="1"/>
  <c r="AI44" i="36"/>
  <c r="BB44" i="36" s="1"/>
  <c r="AI70" i="36"/>
  <c r="AE88" i="36"/>
  <c r="AX88" i="36" s="1"/>
  <c r="AI80" i="36"/>
  <c r="BB80" i="36" s="1"/>
  <c r="AI19" i="36"/>
  <c r="AE72" i="36"/>
  <c r="AX72" i="36" s="1"/>
  <c r="AG90" i="36"/>
  <c r="AZ90" i="36" s="1"/>
  <c r="AI56" i="36"/>
  <c r="AI35" i="36"/>
  <c r="BB35" i="36" s="1"/>
  <c r="AI85" i="36"/>
  <c r="BB85" i="36" s="1"/>
  <c r="AI81" i="36"/>
  <c r="BB81" i="36" s="1"/>
  <c r="AI55" i="36"/>
  <c r="AG62" i="36"/>
  <c r="AZ62" i="36" s="1"/>
  <c r="AI39" i="36"/>
  <c r="AE19" i="36"/>
  <c r="AI40" i="36"/>
  <c r="AG29" i="36"/>
  <c r="AZ29" i="36" s="1"/>
  <c r="AI79" i="36"/>
  <c r="BB79" i="36" s="1"/>
  <c r="AG51" i="36"/>
  <c r="AZ51" i="36" s="1"/>
  <c r="AI69" i="36"/>
  <c r="AI65" i="36"/>
  <c r="BB65" i="36" s="1"/>
  <c r="AE86" i="36"/>
  <c r="AX86" i="36" s="1"/>
  <c r="AI90" i="36"/>
  <c r="BB90" i="36" s="1"/>
  <c r="AE98" i="36"/>
  <c r="AX98" i="36" s="1"/>
  <c r="AI72" i="36"/>
  <c r="BB72" i="36" s="1"/>
  <c r="AI10" i="36"/>
  <c r="AI82" i="36"/>
  <c r="BB82" i="36" s="1"/>
  <c r="AG106" i="36"/>
  <c r="AZ106" i="36" s="1"/>
  <c r="AG40" i="36"/>
  <c r="AZ40" i="36" s="1"/>
  <c r="AI73" i="36"/>
  <c r="BB73" i="36" s="1"/>
  <c r="AG95" i="36"/>
  <c r="AZ95" i="36" s="1"/>
  <c r="AI64" i="36"/>
  <c r="BB64" i="36" s="1"/>
  <c r="AI74" i="36"/>
  <c r="BB74" i="36" s="1"/>
  <c r="AE74" i="36"/>
  <c r="AX74" i="36" s="1"/>
  <c r="AI104" i="36"/>
  <c r="BB104" i="36" s="1"/>
  <c r="AG82" i="36"/>
  <c r="AZ82" i="36" s="1"/>
  <c r="AE103" i="36"/>
  <c r="AX103" i="36" s="1"/>
  <c r="AI45" i="36"/>
  <c r="BB45" i="36" s="1"/>
  <c r="AG72" i="36"/>
  <c r="AZ72" i="36" s="1"/>
  <c r="AI94" i="36"/>
  <c r="BB94" i="36" s="1"/>
  <c r="AG79" i="36"/>
  <c r="AZ79" i="36" s="1"/>
  <c r="AG86" i="36"/>
  <c r="AZ86" i="36" s="1"/>
  <c r="AG101" i="36"/>
  <c r="AZ101" i="36" s="1"/>
  <c r="AI32" i="36"/>
  <c r="AG87" i="36"/>
  <c r="AZ87" i="36" s="1"/>
  <c r="AI53" i="36"/>
  <c r="BB53" i="36" s="1"/>
  <c r="AI98" i="36"/>
  <c r="BB98" i="36" s="1"/>
  <c r="AI96" i="36"/>
  <c r="BB96" i="36" s="1"/>
  <c r="AE39" i="36"/>
  <c r="AE87" i="36"/>
  <c r="AX87" i="36" s="1"/>
  <c r="AG88" i="36"/>
  <c r="AZ88" i="36" s="1"/>
  <c r="AG74" i="36"/>
  <c r="AZ74" i="36" s="1"/>
  <c r="AI14" i="36"/>
  <c r="AE40" i="36"/>
  <c r="AX40" i="36" s="1"/>
  <c r="AI106" i="36"/>
  <c r="BB106" i="36" s="1"/>
  <c r="AI88" i="36"/>
  <c r="BB88" i="36" s="1"/>
  <c r="AI97" i="36"/>
  <c r="BB97" i="36" s="1"/>
  <c r="AI29" i="36"/>
  <c r="AI50" i="36"/>
  <c r="AI60" i="36"/>
  <c r="BB60" i="36" s="1"/>
  <c r="AI31" i="36"/>
  <c r="AG103" i="36"/>
  <c r="AZ103" i="36" s="1"/>
  <c r="AI95" i="36"/>
  <c r="BB95" i="36" s="1"/>
  <c r="AI105" i="36"/>
  <c r="BB105" i="36" s="1"/>
  <c r="AG96" i="36"/>
  <c r="AZ96" i="36" s="1"/>
  <c r="AI101" i="36"/>
  <c r="BB101" i="36" s="1"/>
  <c r="AG78" i="36"/>
  <c r="AZ78" i="36" s="1"/>
  <c r="AG19" i="36"/>
  <c r="AG104" i="36"/>
  <c r="AZ104" i="36" s="1"/>
  <c r="AI77" i="36"/>
  <c r="BB77" i="36" s="1"/>
  <c r="AI71" i="36"/>
  <c r="BB71" i="36" s="1"/>
  <c r="AI22" i="36"/>
  <c r="BB22" i="36" s="1"/>
  <c r="AG77" i="36"/>
  <c r="AZ77" i="36" s="1"/>
  <c r="AI24" i="36"/>
  <c r="AI59" i="36"/>
  <c r="AG50" i="36"/>
  <c r="AG80" i="36"/>
  <c r="AZ80" i="36" s="1"/>
  <c r="AI25" i="36"/>
  <c r="BB25" i="36" s="1"/>
  <c r="AG39" i="36"/>
  <c r="AI21" i="36"/>
  <c r="BB21" i="36" s="1"/>
  <c r="AI78" i="36"/>
  <c r="BB78" i="36" s="1"/>
  <c r="AG93" i="36"/>
  <c r="AZ93" i="36" s="1"/>
  <c r="AG105" i="36"/>
  <c r="AZ105" i="36" s="1"/>
  <c r="AI102" i="36"/>
  <c r="BB102" i="36" s="1"/>
  <c r="AI87" i="36"/>
  <c r="BB87" i="36" s="1"/>
  <c r="AG94" i="36"/>
  <c r="AZ94" i="36" s="1"/>
  <c r="AI23" i="36"/>
  <c r="BB23" i="36" s="1"/>
  <c r="AI33" i="36"/>
  <c r="BB33" i="36" s="1"/>
  <c r="AG85" i="36"/>
  <c r="AZ85" i="36" s="1"/>
  <c r="AG89" i="36"/>
  <c r="AZ89" i="36" s="1"/>
  <c r="AI89" i="36"/>
  <c r="BB89" i="36" s="1"/>
  <c r="AI11" i="36"/>
  <c r="BB11" i="36" s="1"/>
  <c r="AI41" i="36"/>
  <c r="BB41" i="36" s="1"/>
  <c r="AI20" i="36"/>
  <c r="AA49" i="36"/>
  <c r="AA21" i="36"/>
  <c r="AA64" i="36"/>
  <c r="AA22" i="36"/>
  <c r="AA54" i="36"/>
  <c r="AA53" i="36"/>
  <c r="AC45" i="36"/>
  <c r="AV45" i="36" s="1"/>
  <c r="AE54" i="36"/>
  <c r="AE49" i="36"/>
  <c r="AE53" i="36"/>
  <c r="AE56" i="36"/>
  <c r="AE45" i="36"/>
  <c r="AX45" i="36" s="1"/>
  <c r="AE64" i="36"/>
  <c r="AX64" i="36" s="1"/>
  <c r="AE71" i="36"/>
  <c r="AX71" i="36" s="1"/>
  <c r="AE23" i="36"/>
  <c r="AX23" i="36" s="1"/>
  <c r="AA26" i="36"/>
  <c r="AC56" i="36"/>
  <c r="AC55" i="36"/>
  <c r="AC46" i="36"/>
  <c r="AC60" i="36"/>
  <c r="AV60" i="36" s="1"/>
  <c r="AC25" i="36"/>
  <c r="AV25" i="36" s="1"/>
  <c r="AC69" i="36"/>
  <c r="AV69" i="36" s="1"/>
  <c r="AC24" i="36"/>
  <c r="AV24" i="36" s="1"/>
  <c r="AC49" i="36"/>
  <c r="AE26" i="36"/>
  <c r="AX26" i="36" s="1"/>
  <c r="BB69" i="36"/>
  <c r="AG69" i="36"/>
  <c r="AZ69" i="36" s="1"/>
  <c r="BB24" i="36"/>
  <c r="AG24" i="36"/>
  <c r="AZ24" i="36" s="1"/>
  <c r="AG43" i="36"/>
  <c r="AZ43" i="36" s="1"/>
  <c r="BB43" i="36"/>
  <c r="AG65" i="36"/>
  <c r="AZ65" i="36" s="1"/>
  <c r="AG55" i="36"/>
  <c r="AG42" i="36"/>
  <c r="AG60" i="36"/>
  <c r="AZ60" i="36" s="1"/>
  <c r="AG22" i="36"/>
  <c r="AZ26" i="36"/>
  <c r="AA44" i="36"/>
  <c r="AA56" i="36"/>
  <c r="AA55" i="36"/>
  <c r="AA46" i="36"/>
  <c r="AA60" i="36"/>
  <c r="AA25" i="36"/>
  <c r="AA69" i="36"/>
  <c r="AA24" i="36"/>
  <c r="AC42" i="36"/>
  <c r="AC26" i="36"/>
  <c r="AV26" i="36" s="1"/>
  <c r="AE69" i="36"/>
  <c r="AX69" i="36" s="1"/>
  <c r="AE24" i="36"/>
  <c r="AX24" i="36" s="1"/>
  <c r="AE43" i="36"/>
  <c r="AX43" i="36" s="1"/>
  <c r="AE65" i="36"/>
  <c r="AX65" i="36" s="1"/>
  <c r="AE55" i="36"/>
  <c r="AE42" i="36"/>
  <c r="AE60" i="36"/>
  <c r="AX60" i="36" s="1"/>
  <c r="AE22" i="36"/>
  <c r="AA45" i="36"/>
  <c r="AA43" i="36"/>
  <c r="AC65" i="36"/>
  <c r="AV65" i="36" s="1"/>
  <c r="AC59" i="36"/>
  <c r="AV59" i="36" s="1"/>
  <c r="AC71" i="36"/>
  <c r="AV71" i="36" s="1"/>
  <c r="AC23" i="36"/>
  <c r="AV23" i="36" s="1"/>
  <c r="AC70" i="36"/>
  <c r="AV70" i="36" s="1"/>
  <c r="AG32" i="36"/>
  <c r="BB32" i="36"/>
  <c r="AG33" i="36"/>
  <c r="AE46" i="36"/>
  <c r="AG70" i="36"/>
  <c r="AZ70" i="36" s="1"/>
  <c r="BB70" i="36"/>
  <c r="AG21" i="36"/>
  <c r="BB59" i="36"/>
  <c r="AG59" i="36"/>
  <c r="AZ59" i="36" s="1"/>
  <c r="AG44" i="36"/>
  <c r="AZ44" i="36" s="1"/>
  <c r="AG25" i="36"/>
  <c r="AZ25" i="36" s="1"/>
  <c r="AA42" i="36"/>
  <c r="AA65" i="36"/>
  <c r="AA59" i="36"/>
  <c r="AA71" i="36"/>
  <c r="AA23" i="36"/>
  <c r="AA70" i="36"/>
  <c r="AC43" i="36"/>
  <c r="AV43" i="36" s="1"/>
  <c r="AC44" i="36"/>
  <c r="AV44" i="36" s="1"/>
  <c r="AG35" i="36"/>
  <c r="AE70" i="36"/>
  <c r="AX70" i="36" s="1"/>
  <c r="AE21" i="36"/>
  <c r="AE59" i="36"/>
  <c r="AX59" i="36" s="1"/>
  <c r="AE44" i="36"/>
  <c r="AX44" i="36" s="1"/>
  <c r="AE25" i="36"/>
  <c r="AX25" i="36" s="1"/>
  <c r="AC21" i="36"/>
  <c r="AC64" i="36"/>
  <c r="AV64" i="36" s="1"/>
  <c r="AC22" i="36"/>
  <c r="AC54" i="36"/>
  <c r="AC53" i="36"/>
  <c r="AG34" i="36"/>
  <c r="BB54" i="36"/>
  <c r="AG54" i="36"/>
  <c r="AG49" i="36"/>
  <c r="AG53" i="36"/>
  <c r="AG56" i="36"/>
  <c r="AG127" i="36" s="1"/>
  <c r="AG45" i="36"/>
  <c r="AZ45" i="36" s="1"/>
  <c r="AG64" i="36"/>
  <c r="AZ64" i="36" s="1"/>
  <c r="AG71" i="36"/>
  <c r="AZ71" i="36" s="1"/>
  <c r="AG23" i="36"/>
  <c r="AZ23" i="36" s="1"/>
  <c r="AG36" i="36"/>
  <c r="AE36" i="36" l="1"/>
  <c r="AI120" i="36"/>
  <c r="AI121" i="36"/>
  <c r="BB50" i="36"/>
  <c r="AI114" i="36"/>
  <c r="BB19" i="36"/>
  <c r="AI113" i="36"/>
  <c r="BB12" i="36"/>
  <c r="AI117" i="36"/>
  <c r="BB20" i="36"/>
  <c r="AZ50" i="36"/>
  <c r="AG121" i="36"/>
  <c r="AI115" i="36"/>
  <c r="BB29" i="36"/>
  <c r="AI124" i="36"/>
  <c r="AI118" i="36"/>
  <c r="BB40" i="36"/>
  <c r="AI36" i="36"/>
  <c r="AA36" i="36"/>
  <c r="AA115" i="36" s="1"/>
  <c r="AX19" i="36"/>
  <c r="AE112" i="36"/>
  <c r="AI125" i="36"/>
  <c r="AI126" i="36"/>
  <c r="AI122" i="36"/>
  <c r="AZ19" i="36"/>
  <c r="AG112" i="36"/>
  <c r="AI112" i="36"/>
  <c r="BB10" i="36"/>
  <c r="AI116" i="36"/>
  <c r="BB39" i="36"/>
  <c r="AI127" i="36"/>
  <c r="AI123" i="36"/>
  <c r="BB52" i="36"/>
  <c r="AX50" i="36"/>
  <c r="AE121" i="36"/>
  <c r="BB55" i="36"/>
  <c r="AZ39" i="36"/>
  <c r="AG113" i="36"/>
  <c r="AX39" i="36"/>
  <c r="AE113" i="36"/>
  <c r="AC32" i="36"/>
  <c r="AV32" i="36" s="1"/>
  <c r="AC34" i="36"/>
  <c r="AV34" i="36" s="1"/>
  <c r="AA118" i="36"/>
  <c r="AA116" i="36"/>
  <c r="AZ21" i="36"/>
  <c r="AG122" i="36"/>
  <c r="AG114" i="36"/>
  <c r="AG117" i="36"/>
  <c r="AZ32" i="36"/>
  <c r="AZ22" i="36"/>
  <c r="AG123" i="36"/>
  <c r="AV49" i="36"/>
  <c r="AC120" i="36"/>
  <c r="AV55" i="36"/>
  <c r="AC126" i="36"/>
  <c r="AE120" i="36"/>
  <c r="AX49" i="36"/>
  <c r="AA124" i="36"/>
  <c r="AG31" i="36"/>
  <c r="BB31" i="36"/>
  <c r="AZ53" i="36"/>
  <c r="AG124" i="36"/>
  <c r="AV54" i="36"/>
  <c r="AC125" i="36"/>
  <c r="AC114" i="36"/>
  <c r="AV21" i="36"/>
  <c r="AC122" i="36"/>
  <c r="AC117" i="36"/>
  <c r="AX42" i="36"/>
  <c r="AE116" i="36"/>
  <c r="AE118" i="36"/>
  <c r="AG126" i="36"/>
  <c r="AZ55" i="36"/>
  <c r="AE31" i="36"/>
  <c r="AZ49" i="36"/>
  <c r="AG120" i="36"/>
  <c r="AC127" i="36"/>
  <c r="AE127" i="36"/>
  <c r="AE125" i="36"/>
  <c r="AX54" i="36"/>
  <c r="AA125" i="36"/>
  <c r="AA122" i="36"/>
  <c r="AA114" i="36"/>
  <c r="AA117" i="36"/>
  <c r="AC31" i="36"/>
  <c r="AE33" i="36"/>
  <c r="AX33" i="36" s="1"/>
  <c r="AV22" i="36"/>
  <c r="AC123" i="36"/>
  <c r="AX21" i="36"/>
  <c r="AE122" i="36"/>
  <c r="AE114" i="36"/>
  <c r="AE117" i="36"/>
  <c r="AZ35" i="36"/>
  <c r="AZ33" i="36"/>
  <c r="AA126" i="36"/>
  <c r="AE35" i="36"/>
  <c r="AX35" i="36" s="1"/>
  <c r="AC33" i="36"/>
  <c r="AV33" i="36" s="1"/>
  <c r="AZ34" i="36"/>
  <c r="AX22" i="36"/>
  <c r="AE123" i="36"/>
  <c r="AE126" i="36"/>
  <c r="AX55" i="36"/>
  <c r="AV42" i="36"/>
  <c r="AC116" i="36"/>
  <c r="AC118" i="36"/>
  <c r="AZ42" i="36"/>
  <c r="AG116" i="36"/>
  <c r="AG118" i="36"/>
  <c r="AC36" i="36"/>
  <c r="AA123" i="36"/>
  <c r="Y26" i="36"/>
  <c r="AC35" i="36"/>
  <c r="AV35" i="36" s="1"/>
  <c r="AE32" i="36"/>
  <c r="AX32" i="36" s="1"/>
  <c r="AE34" i="36"/>
  <c r="AX34" i="36" s="1"/>
  <c r="AZ54" i="36"/>
  <c r="AG125" i="36"/>
  <c r="AC124" i="36"/>
  <c r="AV53" i="36"/>
  <c r="AA127" i="36"/>
  <c r="AX53" i="36"/>
  <c r="AE124" i="36"/>
  <c r="AA120" i="36"/>
  <c r="AT65" i="36"/>
  <c r="AT71" i="36"/>
  <c r="AT70" i="36"/>
  <c r="U46" i="36" l="1"/>
  <c r="U49" i="36"/>
  <c r="Y45" i="36"/>
  <c r="U59" i="36"/>
  <c r="W64" i="36"/>
  <c r="W45" i="36"/>
  <c r="W69" i="36"/>
  <c r="W44" i="36"/>
  <c r="W22" i="36"/>
  <c r="W42" i="36"/>
  <c r="AX31" i="36"/>
  <c r="AE115" i="36"/>
  <c r="AZ31" i="36"/>
  <c r="AG115" i="36"/>
  <c r="Y64" i="36"/>
  <c r="Y44" i="36"/>
  <c r="Y32" i="36"/>
  <c r="U70" i="36"/>
  <c r="U43" i="36"/>
  <c r="U44" i="36"/>
  <c r="Y60" i="36"/>
  <c r="Y70" i="36"/>
  <c r="Y55" i="36"/>
  <c r="Y49" i="36"/>
  <c r="Y21" i="36"/>
  <c r="Y53" i="36"/>
  <c r="Y46" i="36"/>
  <c r="Y36" i="36" s="1"/>
  <c r="Y24" i="36"/>
  <c r="Y54" i="36"/>
  <c r="AT55" i="36"/>
  <c r="AV31" i="36"/>
  <c r="AC115" i="36"/>
  <c r="AT54" i="36"/>
  <c r="AT64" i="36"/>
  <c r="U56" i="36"/>
  <c r="Y69" i="36"/>
  <c r="U53" i="36"/>
  <c r="U64" i="36"/>
  <c r="U22" i="36"/>
  <c r="U55" i="36"/>
  <c r="Y34" i="36"/>
  <c r="Y31" i="36"/>
  <c r="W60" i="36"/>
  <c r="W70" i="36"/>
  <c r="W55" i="36"/>
  <c r="W49" i="36"/>
  <c r="W21" i="36"/>
  <c r="W53" i="36"/>
  <c r="W46" i="36"/>
  <c r="W24" i="36"/>
  <c r="W54" i="36"/>
  <c r="AT60" i="36"/>
  <c r="U25" i="36"/>
  <c r="Y33" i="36"/>
  <c r="U24" i="36"/>
  <c r="U65" i="36"/>
  <c r="U21" i="36"/>
  <c r="U45" i="36"/>
  <c r="U42" i="36"/>
  <c r="W26" i="36"/>
  <c r="Y23" i="36"/>
  <c r="Y43" i="36"/>
  <c r="Y25" i="36"/>
  <c r="Y71" i="36"/>
  <c r="Y65" i="36"/>
  <c r="Y59" i="36"/>
  <c r="Y56" i="36"/>
  <c r="AT53" i="36"/>
  <c r="U71" i="36"/>
  <c r="U23" i="36"/>
  <c r="U54" i="36"/>
  <c r="U60" i="36"/>
  <c r="U69" i="36"/>
  <c r="Y35" i="36"/>
  <c r="U26" i="36"/>
  <c r="W23" i="36"/>
  <c r="W43" i="36"/>
  <c r="W25" i="36"/>
  <c r="W71" i="36"/>
  <c r="W65" i="36"/>
  <c r="W59" i="36"/>
  <c r="W56" i="36"/>
  <c r="AT69" i="36"/>
  <c r="Y22" i="36"/>
  <c r="Y42" i="36"/>
  <c r="AT59" i="36"/>
  <c r="Y127" i="36" l="1"/>
  <c r="W127" i="36"/>
  <c r="U125" i="36"/>
  <c r="Y115" i="36"/>
  <c r="W114" i="36"/>
  <c r="W31" i="36"/>
  <c r="W33" i="36"/>
  <c r="Y114" i="36"/>
  <c r="U120" i="36"/>
  <c r="U33" i="36"/>
  <c r="U114" i="36"/>
  <c r="W120" i="36"/>
  <c r="U127" i="36"/>
  <c r="Y120" i="36"/>
  <c r="W34" i="36"/>
  <c r="W36" i="36"/>
  <c r="U36" i="36"/>
  <c r="U31" i="36"/>
  <c r="W35" i="36"/>
  <c r="W32" i="36"/>
  <c r="U35" i="36"/>
  <c r="U34" i="36"/>
  <c r="U32" i="36"/>
  <c r="W125" i="36"/>
  <c r="W124" i="36"/>
  <c r="W126" i="36"/>
  <c r="U126" i="36"/>
  <c r="U124" i="36"/>
  <c r="Y125" i="36"/>
  <c r="Y124" i="36"/>
  <c r="Y126" i="36"/>
  <c r="U115" i="36" l="1"/>
  <c r="W115" i="36"/>
  <c r="Y10" i="36" l="1"/>
  <c r="Y12" i="36"/>
  <c r="Y11" i="36" l="1"/>
  <c r="U20" i="36"/>
  <c r="U41" i="36"/>
  <c r="Y20" i="36"/>
  <c r="Y113" i="36"/>
  <c r="W12" i="36"/>
  <c r="W10" i="36"/>
  <c r="W20" i="36"/>
  <c r="U12" i="36"/>
  <c r="U10" i="36"/>
  <c r="Y41" i="36"/>
  <c r="W41" i="36"/>
  <c r="Y112" i="36"/>
  <c r="U14" i="36" l="1"/>
  <c r="U11" i="36"/>
  <c r="W121" i="36"/>
  <c r="W117" i="36"/>
  <c r="U52" i="36"/>
  <c r="U30" i="36"/>
  <c r="W11" i="36"/>
  <c r="Y30" i="36"/>
  <c r="W118" i="36"/>
  <c r="W116" i="36"/>
  <c r="W122" i="36"/>
  <c r="U112" i="36"/>
  <c r="Y52" i="36"/>
  <c r="AT52" i="36"/>
  <c r="W30" i="36"/>
  <c r="W112" i="36"/>
  <c r="U117" i="36"/>
  <c r="U121" i="36"/>
  <c r="W52" i="36"/>
  <c r="Y14" i="36"/>
  <c r="U113" i="36"/>
  <c r="Y117" i="36"/>
  <c r="Y121" i="36"/>
  <c r="W14" i="36"/>
  <c r="W113" i="36"/>
  <c r="Y118" i="36"/>
  <c r="Y116" i="36"/>
  <c r="Y122" i="36"/>
  <c r="U118" i="36"/>
  <c r="U116" i="36"/>
  <c r="U122" i="36"/>
  <c r="W123" i="36" l="1"/>
  <c r="Y123" i="36"/>
  <c r="U123" i="36"/>
  <c r="Y15" i="36" l="1"/>
  <c r="W15" i="36"/>
  <c r="Y63" i="36"/>
  <c r="AT63" i="36"/>
  <c r="U63" i="36"/>
  <c r="W63" i="36"/>
  <c r="U15" i="36"/>
  <c r="S23" i="36" l="1"/>
  <c r="S26" i="36"/>
  <c r="S24" i="36"/>
  <c r="S25" i="36"/>
  <c r="S21" i="36"/>
  <c r="S22" i="36"/>
  <c r="S35" i="36" l="1"/>
  <c r="S46" i="36"/>
  <c r="S36" i="36" s="1"/>
  <c r="S45" i="36"/>
  <c r="S42" i="36"/>
  <c r="S34" i="36"/>
  <c r="S31" i="36"/>
  <c r="S44" i="36"/>
  <c r="S43" i="36"/>
  <c r="S114" i="36"/>
  <c r="S33" i="36"/>
  <c r="S32" i="36"/>
  <c r="S55" i="36" l="1"/>
  <c r="S53" i="36"/>
  <c r="S115" i="36"/>
  <c r="S54" i="36"/>
  <c r="S49" i="36"/>
  <c r="S59" i="36"/>
  <c r="S56" i="36"/>
  <c r="S127" i="36" s="1"/>
  <c r="BL55" i="36"/>
  <c r="BL54" i="36"/>
  <c r="BL59" i="36"/>
  <c r="BL53" i="36"/>
  <c r="S124" i="36" l="1"/>
  <c r="S125" i="36"/>
  <c r="S70" i="36"/>
  <c r="S120" i="36"/>
  <c r="S126" i="36"/>
  <c r="S65" i="36"/>
  <c r="BL70" i="36"/>
  <c r="BL65" i="36"/>
  <c r="S69" i="36" l="1"/>
  <c r="S64" i="36"/>
  <c r="BL64" i="36"/>
  <c r="BL69" i="36"/>
  <c r="S12" i="36" l="1"/>
  <c r="S41" i="36"/>
  <c r="S113" i="36" l="1"/>
  <c r="S118" i="36"/>
  <c r="S116" i="36"/>
  <c r="S122" i="36"/>
  <c r="S60" i="36" l="1"/>
  <c r="BL60" i="36"/>
  <c r="S71" i="36" l="1"/>
  <c r="BL71" i="36"/>
  <c r="S30" i="36" l="1"/>
  <c r="S20" i="36"/>
  <c r="S10" i="36"/>
  <c r="S112" i="36" l="1"/>
  <c r="S52" i="36"/>
  <c r="S14" i="36"/>
  <c r="S11" i="36"/>
  <c r="S117" i="36"/>
  <c r="S121" i="36"/>
  <c r="BL52" i="36"/>
  <c r="S123" i="36" l="1"/>
  <c r="S63" i="36" l="1"/>
  <c r="S15" i="36"/>
  <c r="BL63" i="36" l="1"/>
  <c r="BH20" i="36" l="1"/>
  <c r="BH21" i="36"/>
  <c r="BH45" i="36"/>
  <c r="BH59" i="36"/>
  <c r="BH24" i="36"/>
  <c r="AN54" i="36"/>
  <c r="BF54" i="36"/>
  <c r="AN41" i="36"/>
  <c r="BF41" i="36"/>
  <c r="AN55" i="36"/>
  <c r="BF55" i="36"/>
  <c r="AN69" i="36"/>
  <c r="BF69" i="36"/>
  <c r="BH10" i="36"/>
  <c r="AN53" i="36"/>
  <c r="BF53" i="36"/>
  <c r="BH12" i="36"/>
  <c r="BH23" i="36"/>
  <c r="BH63" i="36"/>
  <c r="AN12" i="36"/>
  <c r="BF12" i="36"/>
  <c r="AN42" i="36"/>
  <c r="BF42" i="36"/>
  <c r="AN70" i="36"/>
  <c r="BF70" i="36"/>
  <c r="AN43" i="36"/>
  <c r="BF43" i="36"/>
  <c r="AN71" i="36"/>
  <c r="BF71" i="36"/>
  <c r="BH71" i="36"/>
  <c r="BH26" i="36"/>
  <c r="BH42" i="36"/>
  <c r="BH25" i="36"/>
  <c r="BH49" i="36"/>
  <c r="BH65" i="36"/>
  <c r="BH54" i="36"/>
  <c r="AN20" i="36"/>
  <c r="BF20" i="36"/>
  <c r="AN44" i="36"/>
  <c r="BF44" i="36"/>
  <c r="AN21" i="36"/>
  <c r="BF21" i="36"/>
  <c r="AN45" i="36"/>
  <c r="BF45" i="36"/>
  <c r="AN59" i="36"/>
  <c r="BF59" i="36"/>
  <c r="AN10" i="36"/>
  <c r="BF10" i="36"/>
  <c r="BH70" i="36"/>
  <c r="AN26" i="36"/>
  <c r="BF26" i="36"/>
  <c r="BH22" i="36"/>
  <c r="BH52" i="36"/>
  <c r="BH53" i="36"/>
  <c r="BH64" i="36"/>
  <c r="AN22" i="36"/>
  <c r="BF22" i="36"/>
  <c r="AN60" i="36"/>
  <c r="BF60" i="36"/>
  <c r="AN23" i="36"/>
  <c r="BF23" i="36"/>
  <c r="AN63" i="36"/>
  <c r="BF63" i="36"/>
  <c r="BH43" i="36"/>
  <c r="AN52" i="36"/>
  <c r="BF52" i="36"/>
  <c r="BH44" i="36"/>
  <c r="BH60" i="36"/>
  <c r="BH41" i="36"/>
  <c r="BH55" i="36"/>
  <c r="BH69" i="36"/>
  <c r="AN24" i="36"/>
  <c r="BF24" i="36"/>
  <c r="AN64" i="36"/>
  <c r="BF64" i="36"/>
  <c r="AN25" i="36"/>
  <c r="BF25" i="36"/>
  <c r="AN49" i="36"/>
  <c r="BF49" i="36"/>
  <c r="AN65" i="36"/>
  <c r="BF65" i="36"/>
  <c r="BF80" i="36"/>
  <c r="BF78" i="36"/>
  <c r="BF79" i="36"/>
  <c r="BH35" i="36" l="1"/>
  <c r="AN31" i="36"/>
  <c r="BF31" i="36"/>
  <c r="AN35" i="36"/>
  <c r="BF35" i="36"/>
  <c r="AN11" i="36"/>
  <c r="BH32" i="36"/>
  <c r="AN32" i="36"/>
  <c r="BF32" i="36"/>
  <c r="AN30" i="36"/>
  <c r="BF30" i="36"/>
  <c r="BH31" i="36"/>
  <c r="BH34" i="36"/>
  <c r="AN34" i="36"/>
  <c r="BF34" i="36"/>
  <c r="BH30" i="36"/>
  <c r="BH33" i="36"/>
  <c r="AN33" i="36"/>
  <c r="BF33" i="36"/>
  <c r="BF77" i="36"/>
  <c r="AP24" i="36" l="1"/>
  <c r="BJ24" i="36"/>
  <c r="AP45" i="36"/>
  <c r="BJ45" i="36"/>
  <c r="AP49" i="36"/>
  <c r="BJ49" i="36"/>
  <c r="AP23" i="36"/>
  <c r="BJ23" i="36"/>
  <c r="AP43" i="36"/>
  <c r="BJ43" i="36"/>
  <c r="AP21" i="36"/>
  <c r="BJ21" i="36"/>
  <c r="AP25" i="36"/>
  <c r="BJ25" i="36"/>
  <c r="AP26" i="36"/>
  <c r="BJ26" i="36"/>
  <c r="AP22" i="36"/>
  <c r="BJ22" i="36"/>
  <c r="AP42" i="36"/>
  <c r="BJ42" i="36"/>
  <c r="AP44" i="36"/>
  <c r="BJ44" i="36"/>
  <c r="AP32" i="36" l="1"/>
  <c r="BJ32" i="36"/>
  <c r="AP35" i="36"/>
  <c r="BJ35" i="36"/>
  <c r="AP33" i="36"/>
  <c r="BJ33" i="36"/>
  <c r="AP34" i="36"/>
  <c r="BJ34" i="36"/>
  <c r="AP31" i="36"/>
  <c r="BJ31" i="36"/>
  <c r="AP60" i="36"/>
  <c r="BJ60" i="36"/>
  <c r="AP59" i="36" l="1"/>
  <c r="BJ59" i="36"/>
  <c r="AP55" i="36"/>
  <c r="BJ55" i="36"/>
  <c r="AP54" i="36"/>
  <c r="BJ54" i="36"/>
  <c r="AP53" i="36"/>
  <c r="BJ53" i="36"/>
  <c r="AP71" i="36" l="1"/>
  <c r="BJ71" i="36"/>
  <c r="AP69" i="36"/>
  <c r="BJ69" i="36"/>
  <c r="AP70" i="36"/>
  <c r="BJ70" i="36"/>
  <c r="AP65" i="36"/>
  <c r="BJ65" i="36"/>
  <c r="AP20" i="36"/>
  <c r="BJ20" i="36"/>
  <c r="AP64" i="36"/>
  <c r="BJ64" i="36"/>
  <c r="AP10" i="36"/>
  <c r="BJ10" i="36"/>
  <c r="AP12" i="36" l="1"/>
  <c r="BJ12" i="36"/>
  <c r="AP41" i="36"/>
  <c r="BJ41" i="36"/>
  <c r="BJ78" i="36"/>
  <c r="AP52" i="36" l="1"/>
  <c r="BJ52" i="36"/>
  <c r="AP30" i="36"/>
  <c r="BJ30" i="36"/>
  <c r="AP11" i="36"/>
  <c r="BJ77" i="36"/>
  <c r="BJ79" i="36"/>
  <c r="AP63" i="36" l="1"/>
  <c r="BJ63" i="36"/>
  <c r="BJ80" i="36"/>
  <c r="BH78" i="36" l="1"/>
  <c r="BH77" i="36" l="1"/>
  <c r="BH79" i="36" l="1"/>
  <c r="BH80" i="36" l="1"/>
  <c r="BD25" i="36" l="1"/>
  <c r="BD26" i="36"/>
  <c r="BD43" i="36"/>
  <c r="BD24" i="36"/>
  <c r="BD22" i="36"/>
  <c r="AL43" i="36" l="1"/>
  <c r="AR24" i="36"/>
  <c r="AR26" i="36"/>
  <c r="BD42" i="36"/>
  <c r="BD49" i="36"/>
  <c r="AT22" i="36"/>
  <c r="BD32" i="36"/>
  <c r="AL25" i="36"/>
  <c r="AR22" i="36"/>
  <c r="AT25" i="36"/>
  <c r="AL24" i="36"/>
  <c r="BL26" i="36"/>
  <c r="AL22" i="36"/>
  <c r="BD21" i="36"/>
  <c r="BD45" i="36"/>
  <c r="AR25" i="36"/>
  <c r="BD35" i="36"/>
  <c r="AT43" i="36"/>
  <c r="AT24" i="36"/>
  <c r="AT26" i="36"/>
  <c r="BL43" i="36"/>
  <c r="BL22" i="36"/>
  <c r="AR43" i="36"/>
  <c r="BL25" i="36"/>
  <c r="BL24" i="36"/>
  <c r="AL26" i="36"/>
  <c r="BD44" i="36"/>
  <c r="BD23" i="36"/>
  <c r="AT42" i="36" l="1"/>
  <c r="AT32" i="36"/>
  <c r="AT35" i="36"/>
  <c r="AR32" i="36"/>
  <c r="BD54" i="36"/>
  <c r="AR42" i="36"/>
  <c r="BL44" i="36"/>
  <c r="AL32" i="36"/>
  <c r="AL45" i="36"/>
  <c r="AL23" i="36"/>
  <c r="BD34" i="36"/>
  <c r="AT44" i="36"/>
  <c r="AR21" i="36"/>
  <c r="BD31" i="36"/>
  <c r="AR44" i="36"/>
  <c r="AL35" i="36"/>
  <c r="BL32" i="36"/>
  <c r="BL45" i="36"/>
  <c r="AT49" i="36"/>
  <c r="BD33" i="36"/>
  <c r="BL21" i="36"/>
  <c r="BL49" i="36"/>
  <c r="BL23" i="36"/>
  <c r="AL44" i="36"/>
  <c r="AT21" i="36"/>
  <c r="AR49" i="36"/>
  <c r="AR23" i="36"/>
  <c r="AR35" i="36"/>
  <c r="AL21" i="36"/>
  <c r="AL49" i="36"/>
  <c r="AL42" i="36"/>
  <c r="AR45" i="36"/>
  <c r="AT45" i="36"/>
  <c r="AT23" i="36"/>
  <c r="BL42" i="36"/>
  <c r="BL35" i="36"/>
  <c r="BD59" i="36" l="1"/>
  <c r="BD65" i="36"/>
  <c r="AL54" i="36"/>
  <c r="BL33" i="36"/>
  <c r="AT31" i="36"/>
  <c r="AR34" i="36"/>
  <c r="AR31" i="36"/>
  <c r="AT33" i="36"/>
  <c r="AL31" i="36"/>
  <c r="AT34" i="36"/>
  <c r="AL33" i="36"/>
  <c r="AL34" i="36"/>
  <c r="AR54" i="36"/>
  <c r="AR33" i="36"/>
  <c r="BL31" i="36"/>
  <c r="BL34" i="36"/>
  <c r="BD55" i="36"/>
  <c r="BD53" i="36"/>
  <c r="BD10" i="36" l="1"/>
  <c r="AL59" i="36"/>
  <c r="AR65" i="36"/>
  <c r="BD20" i="36"/>
  <c r="AR59" i="36"/>
  <c r="AL55" i="36"/>
  <c r="BD41" i="36"/>
  <c r="BD60" i="36"/>
  <c r="AL53" i="36"/>
  <c r="BD64" i="36"/>
  <c r="AL65" i="36"/>
  <c r="AR53" i="36"/>
  <c r="AR55" i="36"/>
  <c r="BD69" i="36"/>
  <c r="BD12" i="36"/>
  <c r="BD70" i="36"/>
  <c r="BD78" i="36"/>
  <c r="BD71" i="36" l="1"/>
  <c r="AL69" i="36"/>
  <c r="AR41" i="36"/>
  <c r="AT12" i="36"/>
  <c r="AR20" i="36"/>
  <c r="AR60" i="36"/>
  <c r="AL41" i="36"/>
  <c r="AL12" i="36"/>
  <c r="BL12" i="36"/>
  <c r="BL10" i="36"/>
  <c r="AR69" i="36"/>
  <c r="AL70" i="36"/>
  <c r="AL20" i="36"/>
  <c r="BL20" i="36"/>
  <c r="AL10" i="36"/>
  <c r="AR70" i="36"/>
  <c r="AT41" i="36"/>
  <c r="AT10" i="36"/>
  <c r="AL64" i="36"/>
  <c r="AL60" i="36"/>
  <c r="BD30" i="36"/>
  <c r="AT20" i="36"/>
  <c r="AR64" i="36"/>
  <c r="BL41" i="36"/>
  <c r="AR10" i="36"/>
  <c r="AL78" i="36"/>
  <c r="AR12" i="36"/>
  <c r="BD77" i="36"/>
  <c r="AR71" i="36" l="1"/>
  <c r="AL11" i="36"/>
  <c r="AL30" i="36"/>
  <c r="BL30" i="36"/>
  <c r="AR30" i="36"/>
  <c r="BD52" i="36"/>
  <c r="AT11" i="36"/>
  <c r="AL71" i="36"/>
  <c r="AT30" i="36"/>
  <c r="AL77" i="36"/>
  <c r="AR11" i="36"/>
  <c r="BD79" i="36"/>
  <c r="AR52" i="36" l="1"/>
  <c r="AL52" i="36"/>
  <c r="AL79" i="36"/>
  <c r="BD63" i="36" l="1"/>
  <c r="BD80" i="36"/>
  <c r="AL63" i="36" l="1"/>
  <c r="AL80" i="36"/>
  <c r="AR63" i="36"/>
  <c r="BF11" i="36" l="1"/>
  <c r="O11" i="36"/>
  <c r="N15" i="35"/>
  <c r="K15" i="35"/>
  <c r="BD11" i="36"/>
  <c r="N11" i="36"/>
  <c r="BL11" i="36" s="1"/>
  <c r="K11" i="36"/>
  <c r="BJ11" i="36" s="1"/>
  <c r="BH11" i="36"/>
  <c r="L11" i="36"/>
  <c r="K59" i="35" l="1"/>
  <c r="K101" i="35"/>
  <c r="N59" i="35"/>
  <c r="N101" i="35"/>
  <c r="AA51" i="38" l="1"/>
  <c r="AA68" i="38"/>
  <c r="AA67" i="38"/>
  <c r="AA58" i="38"/>
  <c r="AA62" i="38"/>
  <c r="AA55" i="38"/>
  <c r="AA53" i="38"/>
  <c r="AA57" i="38"/>
  <c r="AA56" i="38"/>
  <c r="AA61" i="38"/>
  <c r="AA52" i="38"/>
  <c r="AA54" i="38"/>
  <c r="AA60" i="38"/>
  <c r="M12" i="38" l="1"/>
  <c r="Z52" i="38"/>
  <c r="Z53" i="38"/>
  <c r="M20" i="38"/>
  <c r="M18" i="38"/>
  <c r="M10" i="38"/>
  <c r="Z51" i="38"/>
  <c r="M15" i="38"/>
  <c r="Z68" i="38"/>
  <c r="Z67" i="38"/>
  <c r="M19" i="38"/>
  <c r="M21" i="38"/>
  <c r="Z62" i="38"/>
  <c r="Z55" i="38"/>
  <c r="M29" i="38"/>
  <c r="Z60" i="38"/>
  <c r="M27" i="38"/>
  <c r="M34" i="38"/>
  <c r="M11" i="38"/>
  <c r="Z58" i="38"/>
  <c r="M35" i="38"/>
  <c r="M23" i="38"/>
  <c r="M13" i="38"/>
  <c r="M33" i="38"/>
  <c r="Z57" i="38"/>
  <c r="M26" i="38"/>
  <c r="Z61" i="38"/>
  <c r="M31" i="38"/>
  <c r="M16" i="38"/>
  <c r="Z56" i="38"/>
  <c r="M28" i="38"/>
  <c r="M24" i="38"/>
  <c r="M17" i="38"/>
  <c r="M32" i="38"/>
  <c r="M22" i="38"/>
  <c r="M14" i="38"/>
  <c r="M25" i="38"/>
  <c r="Z54" i="38"/>
  <c r="M30" i="38"/>
  <c r="M57" i="38" l="1"/>
  <c r="M61" i="38"/>
  <c r="M60" i="38"/>
  <c r="M53" i="38"/>
  <c r="M56" i="38"/>
  <c r="M51" i="38"/>
  <c r="M68" i="38"/>
  <c r="M67" i="38"/>
  <c r="M58" i="38"/>
  <c r="M62" i="38"/>
  <c r="M55" i="38"/>
  <c r="M52" i="38"/>
  <c r="M54" i="38"/>
  <c r="K28" i="38" l="1"/>
  <c r="Y56" i="38"/>
  <c r="Y68" i="38"/>
  <c r="K15" i="38"/>
  <c r="Y67" i="38"/>
  <c r="K26" i="38"/>
  <c r="Y61" i="38"/>
  <c r="K30" i="38"/>
  <c r="K34" i="38"/>
  <c r="Y58" i="38"/>
  <c r="K35" i="38"/>
  <c r="Y62" i="38"/>
  <c r="Y55" i="38"/>
  <c r="K21" i="38"/>
  <c r="K17" i="38"/>
  <c r="K16" i="38"/>
  <c r="K29" i="38"/>
  <c r="K11" i="38"/>
  <c r="K18" i="38"/>
  <c r="K31" i="38"/>
  <c r="K33" i="38"/>
  <c r="Y57" i="38"/>
  <c r="K10" i="38"/>
  <c r="Y51" i="38"/>
  <c r="K32" i="38"/>
  <c r="K22" i="38"/>
  <c r="Y54" i="38"/>
  <c r="K25" i="38"/>
  <c r="K24" i="38"/>
  <c r="K12" i="38"/>
  <c r="Y52" i="38"/>
  <c r="K20" i="38"/>
  <c r="Y53" i="38"/>
  <c r="K27" i="38"/>
  <c r="Y60" i="38"/>
  <c r="K13" i="38"/>
  <c r="K23" i="38"/>
  <c r="K19" i="38"/>
  <c r="K14" i="38"/>
  <c r="AD12" i="38" l="1"/>
  <c r="K52" i="38"/>
  <c r="AD30" i="38"/>
  <c r="AD24" i="38"/>
  <c r="AD28" i="38"/>
  <c r="K56" i="38"/>
  <c r="AD31" i="38"/>
  <c r="AD11" i="38"/>
  <c r="AD34" i="38"/>
  <c r="K54" i="38"/>
  <c r="AD25" i="38"/>
  <c r="AD26" i="38"/>
  <c r="K61" i="38"/>
  <c r="AD22" i="38"/>
  <c r="K62" i="38"/>
  <c r="AD21" i="38"/>
  <c r="K55" i="38"/>
  <c r="AD29" i="38"/>
  <c r="AD13" i="38"/>
  <c r="AD27" i="38"/>
  <c r="K60" i="38"/>
  <c r="AD16" i="38"/>
  <c r="AD18" i="38"/>
  <c r="AD19" i="38"/>
  <c r="AD23" i="38"/>
  <c r="AD14" i="38"/>
  <c r="AD35" i="38"/>
  <c r="K58" i="38"/>
  <c r="AD20" i="38"/>
  <c r="K53" i="38"/>
  <c r="AD33" i="38"/>
  <c r="K57" i="38"/>
  <c r="AD17" i="38"/>
  <c r="AD32" i="38"/>
  <c r="AD10" i="38"/>
  <c r="K51" i="38"/>
  <c r="AD15" i="38"/>
  <c r="K68" i="38"/>
  <c r="K67" i="38"/>
  <c r="I12" i="38" l="1"/>
  <c r="X52" i="38"/>
  <c r="I34" i="38"/>
  <c r="I13" i="38"/>
  <c r="I27" i="38"/>
  <c r="X60" i="38"/>
  <c r="I14" i="38"/>
  <c r="I30" i="38"/>
  <c r="X62" i="38"/>
  <c r="X55" i="38"/>
  <c r="I21" i="38"/>
  <c r="I16" i="38"/>
  <c r="I17" i="38"/>
  <c r="I28" i="38"/>
  <c r="X56" i="38"/>
  <c r="I24" i="38"/>
  <c r="I32" i="38"/>
  <c r="I31" i="38"/>
  <c r="I10" i="38"/>
  <c r="X51" i="38"/>
  <c r="I25" i="38"/>
  <c r="X54" i="38"/>
  <c r="I33" i="38"/>
  <c r="X57" i="38"/>
  <c r="I15" i="38"/>
  <c r="X68" i="38"/>
  <c r="X67" i="38"/>
  <c r="I23" i="38"/>
  <c r="I26" i="38"/>
  <c r="X61" i="38"/>
  <c r="I11" i="38"/>
  <c r="I35" i="38"/>
  <c r="X58" i="38"/>
  <c r="I18" i="38"/>
  <c r="I19" i="38"/>
  <c r="I29" i="38"/>
  <c r="I22" i="38"/>
  <c r="X53" i="38"/>
  <c r="I20" i="38"/>
  <c r="I56" i="38" l="1"/>
  <c r="I54" i="38"/>
  <c r="I58" i="38"/>
  <c r="I61" i="38"/>
  <c r="I57" i="38"/>
  <c r="I62" i="38"/>
  <c r="I55" i="38"/>
  <c r="I60" i="38"/>
  <c r="I53" i="38"/>
  <c r="I68" i="38"/>
  <c r="I67" i="38"/>
  <c r="I51" i="38"/>
  <c r="I52" i="38"/>
  <c r="G30" i="38" l="1"/>
  <c r="G17" i="38"/>
  <c r="G31" i="38"/>
  <c r="G13" i="38"/>
  <c r="G19" i="38"/>
  <c r="G24" i="38"/>
  <c r="G25" i="38"/>
  <c r="W54" i="38"/>
  <c r="G18" i="38"/>
  <c r="G29" i="38"/>
  <c r="G35" i="38"/>
  <c r="W58" i="38"/>
  <c r="W62" i="38"/>
  <c r="G21" i="38"/>
  <c r="W55" i="38"/>
  <c r="G16" i="38"/>
  <c r="W68" i="38"/>
  <c r="G15" i="38"/>
  <c r="W67" i="38"/>
  <c r="G34" i="38"/>
  <c r="G28" i="38"/>
  <c r="W56" i="38"/>
  <c r="W60" i="38"/>
  <c r="G27" i="38"/>
  <c r="W53" i="38"/>
  <c r="G20" i="38"/>
  <c r="G14" i="38"/>
  <c r="G33" i="38"/>
  <c r="W57" i="38"/>
  <c r="G26" i="38"/>
  <c r="W61" i="38"/>
  <c r="G10" i="38"/>
  <c r="W51" i="38"/>
  <c r="G32" i="38"/>
  <c r="G23" i="38"/>
  <c r="G11" i="38"/>
  <c r="G22" i="38"/>
  <c r="W52" i="38"/>
  <c r="G12" i="38"/>
  <c r="G51" i="38" l="1"/>
  <c r="G61" i="38"/>
  <c r="G57" i="38"/>
  <c r="G68" i="38"/>
  <c r="G67" i="38"/>
  <c r="G54" i="38"/>
  <c r="G60" i="38"/>
  <c r="G56" i="38"/>
  <c r="G53" i="38"/>
  <c r="G52" i="38"/>
  <c r="G62" i="38"/>
  <c r="G55" i="38"/>
  <c r="G58" i="38"/>
  <c r="E17" i="38" l="1"/>
  <c r="E11" i="38"/>
  <c r="E31" i="38"/>
  <c r="E19" i="38"/>
  <c r="E14" i="38"/>
  <c r="E29" i="38"/>
  <c r="V57" i="38"/>
  <c r="E33" i="38"/>
  <c r="E24" i="38"/>
  <c r="V62" i="38"/>
  <c r="V55" i="38"/>
  <c r="E21" i="38"/>
  <c r="E34" i="38"/>
  <c r="E13" i="38"/>
  <c r="E30" i="38"/>
  <c r="E22" i="38"/>
  <c r="V58" i="38"/>
  <c r="E35" i="38"/>
  <c r="V51" i="38"/>
  <c r="E10" i="38"/>
  <c r="V60" i="38"/>
  <c r="E27" i="38"/>
  <c r="E32" i="38"/>
  <c r="V56" i="38"/>
  <c r="E28" i="38"/>
  <c r="V54" i="38"/>
  <c r="E25" i="38"/>
  <c r="V52" i="38"/>
  <c r="E12" i="38"/>
  <c r="E23" i="38"/>
  <c r="V68" i="38"/>
  <c r="V67" i="38"/>
  <c r="E15" i="38"/>
  <c r="V61" i="38"/>
  <c r="E26" i="38"/>
  <c r="V53" i="38"/>
  <c r="E20" i="38"/>
  <c r="E16" i="38"/>
  <c r="E18" i="38"/>
  <c r="S19" i="38" l="1"/>
  <c r="O19" i="38"/>
  <c r="R19" i="38"/>
  <c r="AC19" i="38"/>
  <c r="P19" i="38"/>
  <c r="S34" i="38"/>
  <c r="O34" i="38"/>
  <c r="R34" i="38"/>
  <c r="AC34" i="38"/>
  <c r="P34" i="38"/>
  <c r="S29" i="38"/>
  <c r="AC29" i="38"/>
  <c r="R29" i="38"/>
  <c r="O29" i="38"/>
  <c r="P29" i="38"/>
  <c r="S17" i="38"/>
  <c r="R17" i="38"/>
  <c r="AC17" i="38"/>
  <c r="O17" i="38"/>
  <c r="P17" i="38"/>
  <c r="E52" i="38"/>
  <c r="AC12" i="38"/>
  <c r="R12" i="38"/>
  <c r="O12" i="38"/>
  <c r="S12" i="38"/>
  <c r="P12" i="38"/>
  <c r="R35" i="38"/>
  <c r="O35" i="38"/>
  <c r="E58" i="38"/>
  <c r="AC35" i="38"/>
  <c r="S35" i="38"/>
  <c r="P35" i="38"/>
  <c r="R33" i="38"/>
  <c r="O33" i="38"/>
  <c r="AC33" i="38"/>
  <c r="E57" i="38"/>
  <c r="S33" i="38"/>
  <c r="P33" i="38"/>
  <c r="O20" i="38"/>
  <c r="AC20" i="38"/>
  <c r="E53" i="38"/>
  <c r="R20" i="38"/>
  <c r="S20" i="38"/>
  <c r="P20" i="38"/>
  <c r="O18" i="38"/>
  <c r="R18" i="38"/>
  <c r="AC18" i="38"/>
  <c r="S18" i="38"/>
  <c r="P18" i="38"/>
  <c r="O28" i="38"/>
  <c r="AC28" i="38"/>
  <c r="E56" i="38"/>
  <c r="R28" i="38"/>
  <c r="S28" i="38"/>
  <c r="P28" i="38"/>
  <c r="S15" i="38"/>
  <c r="AC15" i="38"/>
  <c r="R15" i="38"/>
  <c r="E68" i="38"/>
  <c r="O15" i="38"/>
  <c r="E67" i="38"/>
  <c r="P15" i="38"/>
  <c r="S27" i="38"/>
  <c r="E60" i="38"/>
  <c r="O27" i="38"/>
  <c r="AC27" i="38"/>
  <c r="R27" i="38"/>
  <c r="P27" i="38"/>
  <c r="R10" i="38"/>
  <c r="AC10" i="38"/>
  <c r="O10" i="38"/>
  <c r="E51" i="38"/>
  <c r="S10" i="38"/>
  <c r="P10" i="38"/>
  <c r="O13" i="38"/>
  <c r="AC13" i="38"/>
  <c r="R13" i="38"/>
  <c r="S13" i="38"/>
  <c r="P13" i="38"/>
  <c r="O31" i="38"/>
  <c r="AC31" i="38"/>
  <c r="R31" i="38"/>
  <c r="S31" i="38"/>
  <c r="P31" i="38"/>
  <c r="E61" i="38"/>
  <c r="O26" i="38"/>
  <c r="R26" i="38"/>
  <c r="AC26" i="38"/>
  <c r="S26" i="38"/>
  <c r="P26" i="38"/>
  <c r="R23" i="38"/>
  <c r="O23" i="38"/>
  <c r="AC23" i="38"/>
  <c r="S23" i="38"/>
  <c r="P23" i="38"/>
  <c r="AC11" i="38"/>
  <c r="O11" i="38"/>
  <c r="R11" i="38"/>
  <c r="S11" i="38"/>
  <c r="P11" i="38"/>
  <c r="S32" i="38"/>
  <c r="O32" i="38"/>
  <c r="AC32" i="38"/>
  <c r="R32" i="38"/>
  <c r="P32" i="38"/>
  <c r="R24" i="38"/>
  <c r="AC24" i="38"/>
  <c r="O24" i="38"/>
  <c r="S24" i="38"/>
  <c r="P24" i="38"/>
  <c r="O22" i="38"/>
  <c r="AC22" i="38"/>
  <c r="R22" i="38"/>
  <c r="S22" i="38"/>
  <c r="P22" i="38"/>
  <c r="O25" i="38"/>
  <c r="E54" i="38"/>
  <c r="AC25" i="38"/>
  <c r="R25" i="38"/>
  <c r="S25" i="38"/>
  <c r="P25" i="38"/>
  <c r="R16" i="38"/>
  <c r="O16" i="38"/>
  <c r="AC16" i="38"/>
  <c r="S16" i="38"/>
  <c r="P16" i="38"/>
  <c r="AC14" i="38"/>
  <c r="O14" i="38"/>
  <c r="R14" i="38"/>
  <c r="S14" i="38"/>
  <c r="P14" i="38"/>
  <c r="R30" i="38"/>
  <c r="O30" i="38"/>
  <c r="AC30" i="38"/>
  <c r="S30" i="38"/>
  <c r="P30" i="38"/>
  <c r="AC21" i="38"/>
  <c r="O21" i="38"/>
  <c r="E55" i="38"/>
  <c r="R21" i="38"/>
  <c r="E62" i="38"/>
  <c r="S21" i="38"/>
  <c r="P21" i="38"/>
  <c r="R55" i="38" l="1"/>
  <c r="O51" i="38"/>
  <c r="R51" i="38"/>
  <c r="R56" i="38"/>
  <c r="O55" i="38"/>
  <c r="O58" i="38"/>
  <c r="R61" i="38"/>
  <c r="O61" i="38"/>
  <c r="P61" i="38"/>
  <c r="O56" i="38"/>
  <c r="R53" i="38"/>
  <c r="O57" i="38"/>
  <c r="R58" i="38"/>
  <c r="R54" i="38"/>
  <c r="R57" i="38"/>
  <c r="O53" i="38"/>
  <c r="O52" i="38"/>
  <c r="O60" i="38"/>
  <c r="R60" i="38"/>
  <c r="P60" i="38"/>
  <c r="R52" i="38"/>
  <c r="O54" i="38"/>
  <c r="O62" i="38"/>
  <c r="R62" i="38"/>
  <c r="P62" i="38"/>
</calcChain>
</file>

<file path=xl/sharedStrings.xml><?xml version="1.0" encoding="utf-8"?>
<sst xmlns="http://schemas.openxmlformats.org/spreadsheetml/2006/main" count="1008" uniqueCount="304">
  <si>
    <t>ROA (%)</t>
  </si>
  <si>
    <t>ROE (%)</t>
  </si>
  <si>
    <t xml:space="preserve">           </t>
  </si>
  <si>
    <t xml:space="preserve">  </t>
  </si>
  <si>
    <t>%</t>
  </si>
  <si>
    <t xml:space="preserve"> </t>
  </si>
  <si>
    <t>Capital</t>
  </si>
  <si>
    <t>RORWA (%)</t>
  </si>
  <si>
    <t>Abs.</t>
  </si>
  <si>
    <t>Importe</t>
  </si>
  <si>
    <t>rof</t>
  </si>
  <si>
    <t>MB</t>
  </si>
  <si>
    <t>LTD (%)</t>
  </si>
  <si>
    <t>NSFR (%)</t>
  </si>
  <si>
    <t>0001</t>
  </si>
  <si>
    <t>0009</t>
  </si>
  <si>
    <t>Mi</t>
  </si>
  <si>
    <t>0016</t>
  </si>
  <si>
    <t>COMNET</t>
  </si>
  <si>
    <t>0033</t>
  </si>
  <si>
    <t>opoc</t>
  </si>
  <si>
    <t>0088</t>
  </si>
  <si>
    <t>0039</t>
  </si>
  <si>
    <t>0040</t>
  </si>
  <si>
    <t>0041</t>
  </si>
  <si>
    <t>0042</t>
  </si>
  <si>
    <t>0047</t>
  </si>
  <si>
    <t>mexpl</t>
  </si>
  <si>
    <t>REA</t>
  </si>
  <si>
    <t>0057</t>
  </si>
  <si>
    <t>0065</t>
  </si>
  <si>
    <t>0066</t>
  </si>
  <si>
    <t>0067</t>
  </si>
  <si>
    <t>0075</t>
  </si>
  <si>
    <t>Most significant figures</t>
  </si>
  <si>
    <t>(EUR Thousands)</t>
  </si>
  <si>
    <t>Profit before tax</t>
  </si>
  <si>
    <t>Business</t>
  </si>
  <si>
    <t>Equity</t>
  </si>
  <si>
    <t>Risk management</t>
  </si>
  <si>
    <t>Non-performing loans</t>
  </si>
  <si>
    <t xml:space="preserve">NPL ratio (%) </t>
  </si>
  <si>
    <t>Liquidity</t>
  </si>
  <si>
    <t>Tier 2 ratio (%)</t>
  </si>
  <si>
    <t>Capital ratio (%)</t>
  </si>
  <si>
    <t>Profitability and efficiency</t>
  </si>
  <si>
    <t>Cost-income ratio (%)</t>
  </si>
  <si>
    <t>Other data</t>
  </si>
  <si>
    <t>Employees</t>
  </si>
  <si>
    <t>Branches</t>
  </si>
  <si>
    <t>y- o -y</t>
  </si>
  <si>
    <t>Annual</t>
  </si>
  <si>
    <t>Funds managed</t>
  </si>
  <si>
    <t>Sight deposits</t>
  </si>
  <si>
    <t>Term deposits</t>
  </si>
  <si>
    <t xml:space="preserve">Customer deposits </t>
  </si>
  <si>
    <t>Central counterparty deposits</t>
  </si>
  <si>
    <t>Savings insurances</t>
  </si>
  <si>
    <t>Fixed-equity income</t>
  </si>
  <si>
    <t>Defaulting debtors</t>
  </si>
  <si>
    <t>NPL ratio (%)</t>
  </si>
  <si>
    <t>Minority</t>
  </si>
  <si>
    <t>Capital deductions</t>
  </si>
  <si>
    <t>NET INTEREST INCOME</t>
  </si>
  <si>
    <t>Income from equity-accounted method</t>
  </si>
  <si>
    <t>Net fees and commissions</t>
  </si>
  <si>
    <t>Gains (losses) on financial transactions</t>
  </si>
  <si>
    <t>Other operating incomes/expenses</t>
  </si>
  <si>
    <t>GROSS INCOME</t>
  </si>
  <si>
    <t xml:space="preserve">OPERATING INCOME </t>
  </si>
  <si>
    <t>PROFIT BEFORE TAX</t>
  </si>
  <si>
    <t>Tax</t>
  </si>
  <si>
    <t>CONSOLIDATED NET PROFIT</t>
  </si>
  <si>
    <t>Average   
balance</t>
  </si>
  <si>
    <t>Distribution 
(%)</t>
  </si>
  <si>
    <t>Income or expense</t>
  </si>
  <si>
    <t>Average
 rate (%)</t>
  </si>
  <si>
    <t>(EUR Thousands and annualised rates)</t>
  </si>
  <si>
    <t xml:space="preserve">Financial system                        </t>
  </si>
  <si>
    <t xml:space="preserve">Securities portfolio                        </t>
  </si>
  <si>
    <t xml:space="preserve">Other assets                        </t>
  </si>
  <si>
    <t xml:space="preserve">Other funds                                    </t>
  </si>
  <si>
    <t>Non-current assets and disposal groups classified as held for sale</t>
  </si>
  <si>
    <t xml:space="preserve">Other assets </t>
  </si>
  <si>
    <t xml:space="preserve">Tax assets </t>
  </si>
  <si>
    <t>Intangible assets</t>
  </si>
  <si>
    <t>Tangible assets</t>
  </si>
  <si>
    <t>Investments in subsidaries, joint ventures and associates</t>
  </si>
  <si>
    <t>Derivatives – Hedge accounting</t>
  </si>
  <si>
    <t xml:space="preserve">Financial assets held for trading </t>
  </si>
  <si>
    <t>Cash, cash balances at central banks and other demand deposits</t>
  </si>
  <si>
    <t>Financial liabilities held for trading</t>
  </si>
  <si>
    <t>Financial liabilities measured at amortised cost</t>
  </si>
  <si>
    <t>Debt securities issued</t>
  </si>
  <si>
    <t>Provisions</t>
  </si>
  <si>
    <t xml:space="preserve">Tax liabilities </t>
  </si>
  <si>
    <t xml:space="preserve">Other liabilities </t>
  </si>
  <si>
    <t>(-) Interim dividends</t>
  </si>
  <si>
    <t>Profit or loss attributable to owners of the parent</t>
  </si>
  <si>
    <t>Interest income</t>
  </si>
  <si>
    <t>Interest expenses</t>
  </si>
  <si>
    <t>Dividend income</t>
  </si>
  <si>
    <t>Exchange differences [gain or (-) loss], net</t>
  </si>
  <si>
    <t>Profit or (-) loss from non-current assets and disposal groups classified as held for sale</t>
  </si>
  <si>
    <t>Provisions or (-) reversal of provisions</t>
  </si>
  <si>
    <t>Administrative expenses</t>
  </si>
  <si>
    <t>Other administrative expenses</t>
  </si>
  <si>
    <t xml:space="preserve">Gains or (-) losses on derecognition of non financial assets, net </t>
  </si>
  <si>
    <t>Other financial corporations</t>
  </si>
  <si>
    <t>Non-financial corporations</t>
  </si>
  <si>
    <t>Households</t>
  </si>
  <si>
    <t>Loans and advances to Customers</t>
  </si>
  <si>
    <t>Accumulated other comprehensive income</t>
  </si>
  <si>
    <t>General governments</t>
  </si>
  <si>
    <t>Of which:</t>
  </si>
  <si>
    <t>Central Banks deposits</t>
  </si>
  <si>
    <t xml:space="preserve"> of which: Welfare funds</t>
  </si>
  <si>
    <t>Minority interests</t>
  </si>
  <si>
    <t xml:space="preserve"> Credit losses and impairment</t>
  </si>
  <si>
    <t>o/ATA</t>
  </si>
  <si>
    <r>
      <t>Total earning assets</t>
    </r>
    <r>
      <rPr>
        <b/>
        <vertAlign val="superscript"/>
        <sz val="10"/>
        <color indexed="9"/>
        <rFont val="Arial Narrow"/>
        <family val="2"/>
      </rPr>
      <t xml:space="preserve"> (b)</t>
    </r>
  </si>
  <si>
    <r>
      <t xml:space="preserve">Total funds </t>
    </r>
    <r>
      <rPr>
        <b/>
        <vertAlign val="superscript"/>
        <sz val="10"/>
        <color indexed="9"/>
        <rFont val="Arial Narrow"/>
        <family val="2"/>
      </rPr>
      <t xml:space="preserve">(d)    </t>
    </r>
    <r>
      <rPr>
        <b/>
        <sz val="10"/>
        <color indexed="9"/>
        <rFont val="Arial Narrow"/>
        <family val="2"/>
      </rPr>
      <t xml:space="preserve">                                                                  </t>
    </r>
  </si>
  <si>
    <t xml:space="preserve">     of which: Mandatory transfer to Education and Development Fund</t>
  </si>
  <si>
    <t>Depreciation and amortisation</t>
  </si>
  <si>
    <t>Personnel expenses</t>
  </si>
  <si>
    <t>Cooperative members</t>
  </si>
  <si>
    <r>
      <t xml:space="preserve">NII o/ATA </t>
    </r>
    <r>
      <rPr>
        <b/>
        <vertAlign val="superscript"/>
        <sz val="10"/>
        <color indexed="9"/>
        <rFont val="Arial Narrow"/>
        <family val="2"/>
      </rPr>
      <t xml:space="preserve">(b)-(d)                                                              </t>
    </r>
  </si>
  <si>
    <r>
      <t xml:space="preserve">Customer deposits </t>
    </r>
    <r>
      <rPr>
        <b/>
        <vertAlign val="superscript"/>
        <sz val="10"/>
        <color rgb="FF006A78"/>
        <rFont val="Arial Narrow"/>
        <family val="2"/>
      </rPr>
      <t>(c)</t>
    </r>
  </si>
  <si>
    <t xml:space="preserve">     Sight deposits</t>
  </si>
  <si>
    <t xml:space="preserve">     Term deposits</t>
  </si>
  <si>
    <t>Bonds and other securities *</t>
  </si>
  <si>
    <t>* Covered bonds, territorial bonds and securitization.</t>
  </si>
  <si>
    <r>
      <t xml:space="preserve">Customers' spread </t>
    </r>
    <r>
      <rPr>
        <b/>
        <vertAlign val="superscript"/>
        <sz val="10"/>
        <color indexed="9"/>
        <rFont val="Arial Narrow"/>
        <family val="2"/>
      </rPr>
      <t xml:space="preserve">(a)-(c)     </t>
    </r>
    <r>
      <rPr>
        <b/>
        <sz val="10"/>
        <color indexed="9"/>
        <rFont val="Arial Narrow"/>
        <family val="2"/>
      </rPr>
      <t xml:space="preserve">                                                             </t>
    </r>
  </si>
  <si>
    <t>Gross loans coverage</t>
  </si>
  <si>
    <t>Developers</t>
  </si>
  <si>
    <t>Land</t>
  </si>
  <si>
    <t>Finished buildings</t>
  </si>
  <si>
    <t>Under construction</t>
  </si>
  <si>
    <t>Other</t>
  </si>
  <si>
    <t>Performing coverage</t>
  </si>
  <si>
    <t>Non-performing coverage</t>
  </si>
  <si>
    <t>Total coverage</t>
  </si>
  <si>
    <t>Total</t>
  </si>
  <si>
    <t>NPL breakdown</t>
  </si>
  <si>
    <t>Past due &gt;90 days</t>
  </si>
  <si>
    <t>Performing</t>
  </si>
  <si>
    <t>NPL breakdown by segment</t>
  </si>
  <si>
    <t>Other corporations</t>
  </si>
  <si>
    <t>Forborne loans</t>
  </si>
  <si>
    <t>Homes</t>
  </si>
  <si>
    <t>AICyP</t>
  </si>
  <si>
    <t>Edfterm</t>
  </si>
  <si>
    <t>Edfconst</t>
  </si>
  <si>
    <t>Terr</t>
  </si>
  <si>
    <t>AIVIV</t>
  </si>
  <si>
    <t>RestAI</t>
  </si>
  <si>
    <t>BRUTO</t>
  </si>
  <si>
    <t>NETO</t>
  </si>
  <si>
    <t>% 
COBERTURA</t>
  </si>
  <si>
    <t xml:space="preserve">Solvency </t>
  </si>
  <si>
    <t>0165</t>
  </si>
  <si>
    <t>Financing to entities holding real estate assets that have been foreclosed or received as payment in lieu of debts</t>
  </si>
  <si>
    <t>TotAdj</t>
  </si>
  <si>
    <t>GRUPO73GIVP</t>
  </si>
  <si>
    <t>Impairment or reversal of impairment of investments in joint ventures or associates (net)</t>
  </si>
  <si>
    <t>Non-performing</t>
  </si>
  <si>
    <t>Residential</t>
  </si>
  <si>
    <t>RED</t>
  </si>
  <si>
    <t>Commercial</t>
  </si>
  <si>
    <t>Finished houses</t>
  </si>
  <si>
    <t>Lands</t>
  </si>
  <si>
    <t>RED and under construction</t>
  </si>
  <si>
    <t>Foreclosed assets according to the origin of the Loan</t>
  </si>
  <si>
    <t>Foreclosed assets by asset type</t>
  </si>
  <si>
    <t>Page 6/9</t>
  </si>
  <si>
    <t xml:space="preserve">Foreclosed assets </t>
  </si>
  <si>
    <t xml:space="preserve">NPA ratio (%) </t>
  </si>
  <si>
    <t>CET1 ratio (%)</t>
  </si>
  <si>
    <t>On-balance sheet retail funds</t>
  </si>
  <si>
    <t>Off-balance sheet funds</t>
  </si>
  <si>
    <t>Phased-in</t>
  </si>
  <si>
    <t>Fully-loaded</t>
  </si>
  <si>
    <t>Wholesale funds</t>
  </si>
  <si>
    <t>Pension plans</t>
  </si>
  <si>
    <t>Net interest income</t>
  </si>
  <si>
    <t>Leverage ratio (%)</t>
  </si>
  <si>
    <t>NPL coverage ratio (%)</t>
  </si>
  <si>
    <t>% COBERTURA CON QUITAS</t>
  </si>
  <si>
    <t>Foreclosed Assets (gross)</t>
  </si>
  <si>
    <t>Foreclosed Assets (net)</t>
  </si>
  <si>
    <t>Coverage</t>
  </si>
  <si>
    <t>0100</t>
  </si>
  <si>
    <t>0056</t>
  </si>
  <si>
    <t>0035</t>
  </si>
  <si>
    <r>
      <t>Loans to customers (gross)</t>
    </r>
    <r>
      <rPr>
        <b/>
        <vertAlign val="superscript"/>
        <sz val="10"/>
        <color rgb="FF006A78"/>
        <rFont val="Arial Narrow"/>
        <family val="2"/>
      </rPr>
      <t>(a)</t>
    </r>
  </si>
  <si>
    <t>Contingent risks</t>
  </si>
  <si>
    <t>Non-performing contingent risks</t>
  </si>
  <si>
    <t>Off-balance sheet risks</t>
  </si>
  <si>
    <t>Total risks</t>
  </si>
  <si>
    <t>Non-performing total risks</t>
  </si>
  <si>
    <t>of which: non-performing contingent risks</t>
  </si>
  <si>
    <t>Financial assets at amortised cost</t>
  </si>
  <si>
    <t>Financial assets designated at fair value through profit or loss</t>
  </si>
  <si>
    <t>Non-trading financial assets mandatorily at fair value through profit or loss</t>
  </si>
  <si>
    <t>Financial assets at fair value through other comprehensive income</t>
  </si>
  <si>
    <t>Total lending</t>
  </si>
  <si>
    <t>Coverage with debt forgiveness (%)</t>
  </si>
  <si>
    <t xml:space="preserve">Foreclosed assets coverage ratio with debt forgiveness (%) </t>
  </si>
  <si>
    <t>Foreclosed assets coverage ratio (%)</t>
  </si>
  <si>
    <t>Foreclosed assets (gross)</t>
  </si>
  <si>
    <t>Foreclosed assets (net)</t>
  </si>
  <si>
    <t>Coverage (%)</t>
  </si>
  <si>
    <t>* Mainly reverse repurchase agreements</t>
  </si>
  <si>
    <t>Total balance sheet funds</t>
  </si>
  <si>
    <t>Customer funds under management</t>
  </si>
  <si>
    <t xml:space="preserve">Funds under management </t>
  </si>
  <si>
    <t>Loans to customers (gross)</t>
  </si>
  <si>
    <t xml:space="preserve">Debt securities from customers </t>
  </si>
  <si>
    <t>Total risk-weighted assets</t>
  </si>
  <si>
    <t xml:space="preserve"> Credit risk</t>
  </si>
  <si>
    <t xml:space="preserve"> Operational risk</t>
  </si>
  <si>
    <t xml:space="preserve"> Other risk</t>
  </si>
  <si>
    <t>Impairment losses on non financial assets</t>
  </si>
  <si>
    <t>Impairment losses on financial assets</t>
  </si>
  <si>
    <t>Business gap</t>
  </si>
  <si>
    <t>PRE-PROVISION PROFIT</t>
  </si>
  <si>
    <t>Solvency phased in</t>
  </si>
  <si>
    <t>Solvency fully loaded</t>
  </si>
  <si>
    <t>LCR (%)</t>
  </si>
  <si>
    <t>Deposits from credit institutions</t>
  </si>
  <si>
    <t>Monetary market operations</t>
  </si>
  <si>
    <t>ADJSINIICoberturas totales</t>
  </si>
  <si>
    <t>By asset type</t>
  </si>
  <si>
    <t>According to the origin of the Loan</t>
  </si>
  <si>
    <t>NPA coverage ratio (%)</t>
  </si>
  <si>
    <t>Forborne loans breakdown</t>
  </si>
  <si>
    <t>Loans impairment coverage breakdown</t>
  </si>
  <si>
    <t>Foreclosed assets coverage</t>
  </si>
  <si>
    <t xml:space="preserve">Foreclosed assets coverage ratio with debt forgiveness  (%) </t>
  </si>
  <si>
    <r>
      <t xml:space="preserve">Foreclosed assets </t>
    </r>
    <r>
      <rPr>
        <b/>
        <vertAlign val="superscript"/>
        <sz val="14"/>
        <color rgb="FF006A78"/>
        <rFont val="Arial Narrow"/>
        <family val="2"/>
      </rPr>
      <t>(*)</t>
    </r>
  </si>
  <si>
    <t>REOs (coverage)</t>
  </si>
  <si>
    <t>REOs (% coverage)</t>
  </si>
  <si>
    <t>REOs breakdown</t>
  </si>
  <si>
    <t>Foreclosed assets</t>
  </si>
  <si>
    <r>
      <rPr>
        <vertAlign val="superscript"/>
        <sz val="9"/>
        <color rgb="FF006A78"/>
        <rFont val="Arial Narrow"/>
        <family val="2"/>
      </rPr>
      <t>(*)</t>
    </r>
    <r>
      <rPr>
        <sz val="9"/>
        <color rgb="FF006A78"/>
        <rFont val="Arial Narrow"/>
        <family val="2"/>
      </rPr>
      <t xml:space="preserve"> RE investments are not included.</t>
    </r>
  </si>
  <si>
    <t>Pre-provision profit</t>
  </si>
  <si>
    <t>Texas ratio</t>
  </si>
  <si>
    <t>q- o -q</t>
  </si>
  <si>
    <t>Resultados trimestrales</t>
  </si>
  <si>
    <t>(Datos en miles de €)</t>
  </si>
  <si>
    <t>Año actual</t>
  </si>
  <si>
    <t>Año anterior</t>
  </si>
  <si>
    <t>Interanual</t>
  </si>
  <si>
    <t>COMPROBANTES VALORES</t>
  </si>
  <si>
    <t>Gross income</t>
  </si>
  <si>
    <t>Consolidated net profit</t>
  </si>
  <si>
    <t>Total assets</t>
  </si>
  <si>
    <t>Performing loans</t>
  </si>
  <si>
    <t>Gross loans</t>
  </si>
  <si>
    <t>Total liabilities</t>
  </si>
  <si>
    <t>Total equity</t>
  </si>
  <si>
    <r>
      <t>Performing loans</t>
    </r>
    <r>
      <rPr>
        <b/>
        <vertAlign val="superscript"/>
        <sz val="10"/>
        <color rgb="FF006A78"/>
        <rFont val="Arial Narrow"/>
        <family val="2"/>
      </rPr>
      <t xml:space="preserve"> </t>
    </r>
  </si>
  <si>
    <t>Total forborne loans</t>
  </si>
  <si>
    <t>AFS Surplus/ others</t>
  </si>
  <si>
    <t>Reserves and results</t>
  </si>
  <si>
    <t>Tier2 capital</t>
  </si>
  <si>
    <t>Operating income</t>
  </si>
  <si>
    <t xml:space="preserve">     of which: Mandatory transfer to education and development fund</t>
  </si>
  <si>
    <t>Quarterly yields &amp; costs</t>
  </si>
  <si>
    <t>Capital / equity instruments issued other than capital / treasury shares</t>
  </si>
  <si>
    <t xml:space="preserve">Retained earnings / revaluation reserves / other reserves </t>
  </si>
  <si>
    <t>Derivatives – hedge accounting</t>
  </si>
  <si>
    <t>Balance sheet</t>
  </si>
  <si>
    <t>Loans and advances to customers</t>
  </si>
  <si>
    <t>Ordinary tier 1 capital</t>
  </si>
  <si>
    <t>Profit &amp; loss account</t>
  </si>
  <si>
    <t>Profit and loss account</t>
  </si>
  <si>
    <t>REOs (net)</t>
  </si>
  <si>
    <t xml:space="preserve">Subordinated liabilities/Senior Preferred Debt </t>
  </si>
  <si>
    <t>Net NPL ratio (%)</t>
  </si>
  <si>
    <t xml:space="preserve">Net NPA ratio (%) </t>
  </si>
  <si>
    <t>MREL</t>
  </si>
  <si>
    <t>Eligible liabilities MREL</t>
  </si>
  <si>
    <t>Senior Preferred Debt</t>
  </si>
  <si>
    <t>MREL TREA available (%)</t>
  </si>
  <si>
    <t>Exposure (LRE)</t>
  </si>
  <si>
    <t>MREL LRE available (%)</t>
  </si>
  <si>
    <t>Eligible capital</t>
  </si>
  <si>
    <t>Other eligible liabilities</t>
  </si>
  <si>
    <t>(*) Reserves and results (phased in): they include IFRS9</t>
  </si>
  <si>
    <t>Unlikely to pay</t>
  </si>
  <si>
    <t>Investment funds</t>
  </si>
  <si>
    <t>Quality assets</t>
  </si>
  <si>
    <t>Foreclosed assets  (gross book value)</t>
  </si>
  <si>
    <t>REOs (gross book value)</t>
  </si>
  <si>
    <r>
      <rPr>
        <vertAlign val="superscript"/>
        <sz val="9"/>
        <color rgb="FF006A78"/>
        <rFont val="Calibri"/>
        <family val="2"/>
        <scheme val="minor"/>
      </rPr>
      <t>(*)</t>
    </r>
    <r>
      <rPr>
        <sz val="9"/>
        <color rgb="FF006A78"/>
        <rFont val="Calibri"/>
        <family val="2"/>
        <scheme val="minor"/>
      </rPr>
      <t xml:space="preserve"> Quality assets not included</t>
    </r>
  </si>
  <si>
    <t>Page 1/8</t>
  </si>
  <si>
    <t>Page 2/8</t>
  </si>
  <si>
    <t>Page 3/8</t>
  </si>
  <si>
    <t>Page 4/8</t>
  </si>
  <si>
    <t>Page 5/8</t>
  </si>
  <si>
    <t>Page 6/8</t>
  </si>
  <si>
    <t>Page 7/8</t>
  </si>
  <si>
    <t>Page 8/8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</si>
</sst>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_);\(#,##0\);\ &quot; - &quot;"/>
    <numFmt numFmtId="166" formatCode="#,##0.0_);\(#,##0.0\);\ &quot; - &quot;"/>
    <numFmt numFmtId="167" formatCode="#,##0.00_);\(#,##0.00\);\ &quot; - &quot;"/>
    <numFmt numFmtId="168" formatCode="_-* #,##0.00\ _P_t_a_-;\-* #,##0.00\ _P_t_a_-;_-* &quot;-&quot;??\ _P_t_a_-;_-@_-"/>
    <numFmt numFmtId="169" formatCode="#,##0;\(#,##0\)"/>
    <numFmt numFmtId="170" formatCode="#,##0.00;\(#,##0.00\)"/>
    <numFmt numFmtId="171" formatCode="#,##0;\(#,##0\);\ &quot; - &quot;"/>
    <numFmt numFmtId="172" formatCode="0.00%;\(0.00%\);\-"/>
    <numFmt numFmtId="173" formatCode="0.0%;\(0.0%\);\-"/>
    <numFmt numFmtId="174" formatCode="#,##0.00;\(#,##0.00\);\ &quot; - &quot;"/>
    <numFmt numFmtId="175" formatCode="#,##0.00%\ ;\(#,##0.00%\);\-"/>
    <numFmt numFmtId="176" formatCode="#,"/>
    <numFmt numFmtId="177" formatCode="_-* #,##0.00\ [$€]_-;\-* #,##0.00\ [$€]_-;_-* &quot;-&quot;??\ [$€]_-;_-@_-"/>
    <numFmt numFmtId="178" formatCode="#,#00"/>
    <numFmt numFmtId="179" formatCode="#.##000"/>
    <numFmt numFmtId="180" formatCode="\$#,#00"/>
    <numFmt numFmtId="181" formatCode="0.0%"/>
    <numFmt numFmtId="182" formatCode="#,##0;\(#,##0\);\-"/>
    <numFmt numFmtId="183" formatCode="#,##0.0%\ ;\(#,##0.0%\);\-"/>
  </numFmts>
  <fonts count="13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60"/>
      <name val="Arial"/>
      <family val="2"/>
    </font>
    <font>
      <b/>
      <sz val="12"/>
      <color indexed="60"/>
      <name val="Arial Bold"/>
    </font>
    <font>
      <b/>
      <sz val="9"/>
      <color indexed="60"/>
      <name val="Arial Bold"/>
    </font>
    <font>
      <sz val="8"/>
      <color indexed="60"/>
      <name val="Arial"/>
      <family val="2"/>
    </font>
    <font>
      <sz val="9"/>
      <color indexed="60"/>
      <name val="Arial"/>
      <family val="2"/>
    </font>
    <font>
      <b/>
      <sz val="10"/>
      <color indexed="60"/>
      <name val="Arial"/>
      <family val="2"/>
    </font>
    <font>
      <sz val="10"/>
      <name val="Arial Narrow"/>
      <family val="2"/>
    </font>
    <font>
      <b/>
      <sz val="10"/>
      <color indexed="23"/>
      <name val="Arial Narrow"/>
      <family val="2"/>
    </font>
    <font>
      <sz val="10"/>
      <color indexed="9"/>
      <name val="Arial Narrow"/>
      <family val="2"/>
    </font>
    <font>
      <b/>
      <sz val="10"/>
      <color indexed="9"/>
      <name val="Arial Narrow"/>
      <family val="2"/>
    </font>
    <font>
      <sz val="10"/>
      <color indexed="23"/>
      <name val="Arial Narrow"/>
      <family val="2"/>
    </font>
    <font>
      <b/>
      <sz val="10"/>
      <color indexed="60"/>
      <name val="Arial Narrow"/>
      <family val="2"/>
    </font>
    <font>
      <sz val="10"/>
      <color indexed="60"/>
      <name val="Arial Narrow"/>
      <family val="2"/>
    </font>
    <font>
      <sz val="10"/>
      <name val="Calibri"/>
      <family val="2"/>
      <scheme val="minor"/>
    </font>
    <font>
      <sz val="10"/>
      <color theme="4" tint="-0.499984740745262"/>
      <name val="Arial Narrow"/>
      <family val="2"/>
    </font>
    <font>
      <sz val="10"/>
      <color rgb="FF006A78"/>
      <name val="Arial Narrow"/>
      <family val="2"/>
    </font>
    <font>
      <b/>
      <sz val="10"/>
      <color rgb="FF006A78"/>
      <name val="Arial Narrow"/>
      <family val="2"/>
    </font>
    <font>
      <b/>
      <sz val="20"/>
      <color rgb="FF006A78"/>
      <name val="Arial Narrow"/>
      <family val="2"/>
    </font>
    <font>
      <sz val="10"/>
      <color theme="1" tint="0.34998626667073579"/>
      <name val="Arial Narrow"/>
      <family val="2"/>
    </font>
    <font>
      <b/>
      <sz val="10"/>
      <color theme="0"/>
      <name val="Arial Narrow"/>
      <family val="2"/>
    </font>
    <font>
      <sz val="9"/>
      <color rgb="FF006A78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6"/>
      <color theme="1"/>
      <name val="Calibri"/>
      <family val="2"/>
      <scheme val="minor"/>
    </font>
    <font>
      <sz val="8"/>
      <color indexed="60"/>
      <name val="Arial Narrow"/>
      <family val="2"/>
    </font>
    <font>
      <sz val="8"/>
      <name val="Arial Narrow"/>
      <family val="2"/>
    </font>
    <font>
      <sz val="8"/>
      <color rgb="FF006A78"/>
      <name val="Arial Narrow"/>
      <family val="2"/>
    </font>
    <font>
      <sz val="8"/>
      <color rgb="FF096A8D"/>
      <name val="Calibri"/>
      <family val="2"/>
      <scheme val="minor"/>
    </font>
    <font>
      <b/>
      <sz val="8"/>
      <color rgb="FF0A749A"/>
      <name val="Calibri"/>
      <family val="2"/>
      <scheme val="minor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rgb="FFFF0000"/>
      <name val="Arial Narrow"/>
      <family val="2"/>
    </font>
    <font>
      <sz val="8"/>
      <color theme="0"/>
      <name val="Arial"/>
      <family val="2"/>
    </font>
    <font>
      <b/>
      <vertAlign val="superscript"/>
      <sz val="10"/>
      <color rgb="FF006A78"/>
      <name val="Arial Narrow"/>
      <family val="2"/>
    </font>
    <font>
      <b/>
      <vertAlign val="superscript"/>
      <sz val="10"/>
      <color indexed="9"/>
      <name val="Arial Narrow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1"/>
      <color theme="8" tint="-0.249977111117893"/>
      <name val="Arial Narrow"/>
      <family val="2"/>
    </font>
    <font>
      <sz val="10"/>
      <color theme="8" tint="-0.249977111117893"/>
      <name val="Arial Narrow"/>
      <family val="2"/>
    </font>
    <font>
      <b/>
      <sz val="12"/>
      <color indexed="9"/>
      <name val="Arial Narrow"/>
      <family val="2"/>
    </font>
    <font>
      <b/>
      <sz val="10"/>
      <name val="Arial"/>
      <family val="2"/>
    </font>
    <font>
      <b/>
      <u/>
      <sz val="14"/>
      <color rgb="FF006A78"/>
      <name val="Arial Narrow"/>
      <family val="2"/>
    </font>
    <font>
      <sz val="9"/>
      <color rgb="FF008A9B"/>
      <name val="Arial Narrow"/>
      <family val="2"/>
    </font>
    <font>
      <vertAlign val="superscript"/>
      <sz val="9"/>
      <color rgb="FF006A78"/>
      <name val="Arial Narrow"/>
      <family val="2"/>
    </font>
    <font>
      <b/>
      <vertAlign val="superscript"/>
      <sz val="14"/>
      <color rgb="FF006A78"/>
      <name val="Arial Narrow"/>
      <family val="2"/>
    </font>
    <font>
      <sz val="10"/>
      <color theme="4" tint="-0.499984740745262"/>
      <name val="Calibri"/>
      <family val="2"/>
      <scheme val="minor"/>
    </font>
    <font>
      <b/>
      <sz val="10"/>
      <color indexed="23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8"/>
      <color rgb="FF006A7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indexed="23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6A78"/>
      <name val="Calibri"/>
      <family val="2"/>
      <scheme val="minor"/>
    </font>
    <font>
      <sz val="9"/>
      <color rgb="FF006A78"/>
      <name val="Calibri"/>
      <family val="2"/>
      <scheme val="minor"/>
    </font>
    <font>
      <sz val="8"/>
      <color rgb="FF006A78"/>
      <name val="Calibri"/>
      <family val="2"/>
      <scheme val="minor"/>
    </font>
    <font>
      <b/>
      <sz val="10"/>
      <color rgb="FF006A78"/>
      <name val="Calibri"/>
      <family val="2"/>
      <scheme val="minor"/>
    </font>
    <font>
      <b/>
      <sz val="10"/>
      <color indexed="6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color rgb="FF006A78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i/>
      <sz val="10"/>
      <color rgb="FF006A78"/>
      <name val="Calibri"/>
      <family val="2"/>
      <scheme val="minor"/>
    </font>
    <font>
      <sz val="10"/>
      <color indexed="6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8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sz val="8"/>
      <color indexed="60"/>
      <name val="Calibri"/>
      <family val="2"/>
      <scheme val="minor"/>
    </font>
    <font>
      <b/>
      <sz val="9"/>
      <color indexed="60"/>
      <name val="Calibri"/>
      <family val="2"/>
      <scheme val="minor"/>
    </font>
    <font>
      <sz val="9"/>
      <color indexed="60"/>
      <name val="Calibri"/>
      <family val="2"/>
      <scheme val="minor"/>
    </font>
    <font>
      <b/>
      <sz val="14"/>
      <color rgb="FF006A78"/>
      <name val="Calibri"/>
      <family val="2"/>
      <scheme val="minor"/>
    </font>
    <font>
      <b/>
      <sz val="8"/>
      <color rgb="FF006A78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6"/>
      <color rgb="FF006A78"/>
      <name val="Calibri"/>
      <family val="2"/>
      <scheme val="minor"/>
    </font>
    <font>
      <b/>
      <sz val="12"/>
      <color indexed="23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4" tint="-0.499984740745262"/>
      <name val="Calibri"/>
      <family val="2"/>
      <scheme val="minor"/>
    </font>
    <font>
      <sz val="7"/>
      <color indexed="60"/>
      <name val="Calibri"/>
      <family val="2"/>
      <scheme val="minor"/>
    </font>
    <font>
      <b/>
      <sz val="7"/>
      <color indexed="6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0"/>
      <color rgb="FF006A78"/>
      <name val="Calibri"/>
      <family val="2"/>
      <scheme val="minor"/>
    </font>
    <font>
      <sz val="6"/>
      <color theme="9" tint="-0.499984740745262"/>
      <name val="Arial Narrow"/>
      <family val="2"/>
    </font>
    <font>
      <sz val="11"/>
      <color theme="0" tint="-0.249977111117893"/>
      <name val="Arial Narrow"/>
      <family val="2"/>
    </font>
    <font>
      <sz val="11"/>
      <color theme="1"/>
      <name val="Arial Narrow"/>
      <family val="2"/>
    </font>
    <font>
      <vertAlign val="superscript"/>
      <sz val="9"/>
      <color rgb="FF006A78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8A9B"/>
        <bgColor indexed="64"/>
      </patternFill>
    </fill>
    <fill>
      <patternFill patternType="solid">
        <fgColor rgb="FFE0EEF0"/>
        <bgColor indexed="64"/>
      </patternFill>
    </fill>
    <fill>
      <patternFill patternType="solid">
        <fgColor rgb="FFE0EEF3"/>
        <bgColor indexed="64"/>
      </patternFill>
    </fill>
    <fill>
      <patternFill patternType="solid">
        <fgColor rgb="FFB9DBDF"/>
        <bgColor indexed="64"/>
      </patternFill>
    </fill>
    <fill>
      <patternFill patternType="solid">
        <fgColor rgb="FF006A7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rgb="FF1D5B8F"/>
      </right>
      <top style="thin">
        <color rgb="FF1D5B8F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81C2CA"/>
      </left>
      <right style="thin">
        <color rgb="FF81C2CA"/>
      </right>
      <top style="thin">
        <color rgb="FF81C2CA"/>
      </top>
      <bottom/>
      <diagonal/>
    </border>
    <border>
      <left/>
      <right style="thin">
        <color rgb="FF1D5B8F"/>
      </right>
      <top/>
      <bottom style="thin">
        <color rgb="FF1D5B8F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1D5B8F"/>
      </top>
      <bottom/>
      <diagonal/>
    </border>
    <border>
      <left/>
      <right/>
      <top/>
      <bottom style="thin">
        <color rgb="FF1D5B8F"/>
      </bottom>
      <diagonal/>
    </border>
    <border>
      <left style="thin">
        <color rgb="FF006A78"/>
      </left>
      <right style="thin">
        <color rgb="FF006A78"/>
      </right>
      <top style="thin">
        <color rgb="FF006A78"/>
      </top>
      <bottom/>
      <diagonal/>
    </border>
    <border>
      <left style="thin">
        <color rgb="FF006A78"/>
      </left>
      <right style="thin">
        <color rgb="FF006A78"/>
      </right>
      <top/>
      <bottom style="thin">
        <color rgb="FF006A7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4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6" applyNumberFormat="0" applyFill="0" applyAlignment="0" applyProtection="0"/>
    <xf numFmtId="168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/>
    <xf numFmtId="0" fontId="10" fillId="0" borderId="0"/>
    <xf numFmtId="0" fontId="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22" borderId="7" applyNumberFormat="0" applyFont="0" applyAlignment="0" applyProtection="0"/>
    <xf numFmtId="0" fontId="25" fillId="20" borderId="8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0" applyNumberFormat="0" applyFill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52" fillId="0" borderId="0" applyNumberFormat="0" applyFill="0" applyBorder="0" applyAlignment="0" applyProtection="0"/>
    <xf numFmtId="0" fontId="53" fillId="31" borderId="0" applyNumberFormat="0" applyBorder="0" applyAlignment="0" applyProtection="0"/>
    <xf numFmtId="0" fontId="54" fillId="32" borderId="0" applyNumberFormat="0" applyBorder="0" applyAlignment="0" applyProtection="0"/>
    <xf numFmtId="0" fontId="55" fillId="33" borderId="23" applyNumberFormat="0" applyAlignment="0" applyProtection="0"/>
    <xf numFmtId="0" fontId="56" fillId="34" borderId="24" applyNumberFormat="0" applyAlignment="0" applyProtection="0"/>
    <xf numFmtId="0" fontId="57" fillId="34" borderId="23" applyNumberFormat="0" applyAlignment="0" applyProtection="0"/>
    <xf numFmtId="0" fontId="58" fillId="0" borderId="25" applyNumberFormat="0" applyFill="0" applyAlignment="0" applyProtection="0"/>
    <xf numFmtId="0" fontId="59" fillId="35" borderId="26" applyNumberFormat="0" applyAlignment="0" applyProtection="0"/>
    <xf numFmtId="0" fontId="60" fillId="0" borderId="0" applyNumberFormat="0" applyFill="0" applyBorder="0" applyAlignment="0" applyProtection="0"/>
    <xf numFmtId="0" fontId="61" fillId="36" borderId="27" applyNumberFormat="0" applyFont="0" applyAlignment="0" applyProtection="0"/>
    <xf numFmtId="0" fontId="62" fillId="0" borderId="0" applyNumberFormat="0" applyFill="0" applyBorder="0" applyAlignment="0" applyProtection="0"/>
    <xf numFmtId="0" fontId="63" fillId="37" borderId="0" applyNumberFormat="0" applyBorder="0" applyAlignment="0" applyProtection="0"/>
    <xf numFmtId="0" fontId="64" fillId="38" borderId="0" applyNumberFormat="0" applyBorder="0" applyAlignment="0" applyProtection="0"/>
    <xf numFmtId="0" fontId="64" fillId="39" borderId="0" applyNumberFormat="0" applyBorder="0" applyAlignment="0" applyProtection="0"/>
    <xf numFmtId="0" fontId="63" fillId="40" borderId="0" applyNumberFormat="0" applyBorder="0" applyAlignment="0" applyProtection="0"/>
    <xf numFmtId="0" fontId="63" fillId="41" borderId="0" applyNumberFormat="0" applyBorder="0" applyAlignment="0" applyProtection="0"/>
    <xf numFmtId="0" fontId="64" fillId="42" borderId="0" applyNumberFormat="0" applyBorder="0" applyAlignment="0" applyProtection="0"/>
    <xf numFmtId="0" fontId="64" fillId="43" borderId="0" applyNumberFormat="0" applyBorder="0" applyAlignment="0" applyProtection="0"/>
    <xf numFmtId="0" fontId="63" fillId="44" borderId="0" applyNumberFormat="0" applyBorder="0" applyAlignment="0" applyProtection="0"/>
    <xf numFmtId="0" fontId="63" fillId="45" borderId="0" applyNumberFormat="0" applyBorder="0" applyAlignment="0" applyProtection="0"/>
    <xf numFmtId="0" fontId="64" fillId="46" borderId="0" applyNumberFormat="0" applyBorder="0" applyAlignment="0" applyProtection="0"/>
    <xf numFmtId="0" fontId="64" fillId="47" borderId="0" applyNumberFormat="0" applyBorder="0" applyAlignment="0" applyProtection="0"/>
    <xf numFmtId="0" fontId="63" fillId="48" borderId="0" applyNumberFormat="0" applyBorder="0" applyAlignment="0" applyProtection="0"/>
    <xf numFmtId="0" fontId="63" fillId="49" borderId="0" applyNumberFormat="0" applyBorder="0" applyAlignment="0" applyProtection="0"/>
    <xf numFmtId="0" fontId="64" fillId="50" borderId="0" applyNumberFormat="0" applyBorder="0" applyAlignment="0" applyProtection="0"/>
    <xf numFmtId="0" fontId="64" fillId="51" borderId="0" applyNumberFormat="0" applyBorder="0" applyAlignment="0" applyProtection="0"/>
    <xf numFmtId="0" fontId="63" fillId="52" borderId="0" applyNumberFormat="0" applyBorder="0" applyAlignment="0" applyProtection="0"/>
    <xf numFmtId="0" fontId="63" fillId="53" borderId="0" applyNumberFormat="0" applyBorder="0" applyAlignment="0" applyProtection="0"/>
    <xf numFmtId="0" fontId="64" fillId="54" borderId="0" applyNumberFormat="0" applyBorder="0" applyAlignment="0" applyProtection="0"/>
    <xf numFmtId="0" fontId="64" fillId="55" borderId="0" applyNumberFormat="0" applyBorder="0" applyAlignment="0" applyProtection="0"/>
    <xf numFmtId="0" fontId="63" fillId="56" borderId="0" applyNumberFormat="0" applyBorder="0" applyAlignment="0" applyProtection="0"/>
    <xf numFmtId="0" fontId="63" fillId="57" borderId="0" applyNumberFormat="0" applyBorder="0" applyAlignment="0" applyProtection="0"/>
    <xf numFmtId="0" fontId="64" fillId="58" borderId="0" applyNumberFormat="0" applyBorder="0" applyAlignment="0" applyProtection="0"/>
    <xf numFmtId="0" fontId="64" fillId="59" borderId="0" applyNumberFormat="0" applyBorder="0" applyAlignment="0" applyProtection="0"/>
    <xf numFmtId="0" fontId="63" fillId="60" borderId="0" applyNumberFormat="0" applyBorder="0" applyAlignment="0" applyProtection="0"/>
    <xf numFmtId="0" fontId="7" fillId="0" borderId="0"/>
    <xf numFmtId="0" fontId="65" fillId="0" borderId="0"/>
    <xf numFmtId="0" fontId="7" fillId="0" borderId="0"/>
    <xf numFmtId="0" fontId="8" fillId="0" borderId="0"/>
    <xf numFmtId="0" fontId="6" fillId="0" borderId="0"/>
    <xf numFmtId="9" fontId="8" fillId="0" borderId="0" applyFont="0" applyFill="0" applyBorder="0" applyAlignment="0" applyProtection="0"/>
    <xf numFmtId="0" fontId="6" fillId="0" borderId="0"/>
    <xf numFmtId="0" fontId="6" fillId="0" borderId="0"/>
    <xf numFmtId="0" fontId="6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6" borderId="0" applyNumberFormat="0" applyBorder="0" applyAlignment="0" applyProtection="0"/>
    <xf numFmtId="0" fontId="6" fillId="50" borderId="0" applyNumberFormat="0" applyBorder="0" applyAlignment="0" applyProtection="0"/>
    <xf numFmtId="0" fontId="6" fillId="54" borderId="0" applyNumberFormat="0" applyBorder="0" applyAlignment="0" applyProtection="0"/>
    <xf numFmtId="0" fontId="6" fillId="58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47" borderId="0" applyNumberFormat="0" applyBorder="0" applyAlignment="0" applyProtection="0"/>
    <xf numFmtId="0" fontId="6" fillId="51" borderId="0" applyNumberFormat="0" applyBorder="0" applyAlignment="0" applyProtection="0"/>
    <xf numFmtId="0" fontId="6" fillId="55" borderId="0" applyNumberFormat="0" applyBorder="0" applyAlignment="0" applyProtection="0"/>
    <xf numFmtId="0" fontId="6" fillId="59" borderId="0" applyNumberFormat="0" applyBorder="0" applyAlignment="0" applyProtection="0"/>
    <xf numFmtId="0" fontId="72" fillId="0" borderId="0">
      <protection locked="0"/>
    </xf>
    <xf numFmtId="176" fontId="73" fillId="0" borderId="0">
      <protection locked="0"/>
    </xf>
    <xf numFmtId="176" fontId="73" fillId="0" borderId="0">
      <protection locked="0"/>
    </xf>
    <xf numFmtId="44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8" fontId="72" fillId="0" borderId="0">
      <protection locked="0"/>
    </xf>
    <xf numFmtId="179" fontId="72" fillId="0" borderId="0">
      <protection locked="0"/>
    </xf>
    <xf numFmtId="0" fontId="9" fillId="0" borderId="0" applyNumberFormat="0" applyFill="0" applyBorder="0" applyAlignment="0" applyProtection="0"/>
    <xf numFmtId="180" fontId="72" fillId="0" borderId="0">
      <protection locked="0"/>
    </xf>
    <xf numFmtId="0" fontId="8" fillId="0" borderId="0"/>
    <xf numFmtId="0" fontId="6" fillId="0" borderId="0"/>
    <xf numFmtId="0" fontId="6" fillId="0" borderId="0"/>
    <xf numFmtId="0" fontId="12" fillId="36" borderId="27" applyNumberFormat="0" applyFont="0" applyAlignment="0" applyProtection="0"/>
    <xf numFmtId="0" fontId="6" fillId="36" borderId="27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0" fontId="65" fillId="0" borderId="0"/>
    <xf numFmtId="0" fontId="5" fillId="0" borderId="0"/>
    <xf numFmtId="0" fontId="8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1" fillId="0" borderId="0"/>
    <xf numFmtId="0" fontId="1" fillId="0" borderId="0"/>
  </cellStyleXfs>
  <cellXfs count="435">
    <xf numFmtId="0" fontId="0" fillId="0" borderId="0" xfId="0"/>
    <xf numFmtId="175" fontId="41" fillId="0" borderId="0" xfId="0" applyNumberFormat="1" applyFont="1" applyAlignment="1">
      <alignment horizontal="center"/>
    </xf>
    <xf numFmtId="0" fontId="9" fillId="0" borderId="0" xfId="40" applyFont="1"/>
    <xf numFmtId="10" fontId="0" fillId="0" borderId="0" xfId="48" applyNumberFormat="1" applyFont="1" applyFill="1" applyBorder="1" applyAlignment="1">
      <alignment horizontal="right"/>
    </xf>
    <xf numFmtId="14" fontId="42" fillId="0" borderId="0" xfId="0" applyNumberFormat="1" applyFont="1" applyAlignment="1">
      <alignment horizontal="right"/>
    </xf>
    <xf numFmtId="0" fontId="36" fillId="0" borderId="0" xfId="0" quotePrefix="1" applyFont="1"/>
    <xf numFmtId="0" fontId="44" fillId="0" borderId="0" xfId="0" applyFont="1" applyAlignment="1">
      <alignment horizontal="right"/>
    </xf>
    <xf numFmtId="171" fontId="43" fillId="28" borderId="0" xfId="42" applyNumberFormat="1" applyFont="1" applyFill="1" applyAlignment="1">
      <alignment horizontal="right"/>
    </xf>
    <xf numFmtId="173" fontId="43" fillId="28" borderId="0" xfId="48" applyNumberFormat="1" applyFont="1" applyFill="1" applyBorder="1" applyAlignment="1">
      <alignment horizontal="right"/>
    </xf>
    <xf numFmtId="171" fontId="37" fillId="26" borderId="0" xfId="42" applyNumberFormat="1" applyFont="1" applyFill="1" applyAlignment="1">
      <alignment horizontal="right"/>
    </xf>
    <xf numFmtId="0" fontId="39" fillId="0" borderId="0" xfId="0" applyFont="1"/>
    <xf numFmtId="171" fontId="44" fillId="29" borderId="0" xfId="42" applyNumberFormat="1" applyFont="1" applyFill="1" applyAlignment="1">
      <alignment horizontal="right"/>
    </xf>
    <xf numFmtId="173" fontId="44" fillId="29" borderId="0" xfId="48" applyNumberFormat="1" applyFont="1" applyFill="1" applyBorder="1" applyAlignment="1">
      <alignment horizontal="right"/>
    </xf>
    <xf numFmtId="165" fontId="44" fillId="28" borderId="0" xfId="0" applyNumberFormat="1" applyFont="1" applyFill="1" applyAlignment="1">
      <alignment horizontal="left"/>
    </xf>
    <xf numFmtId="171" fontId="44" fillId="28" borderId="0" xfId="42" applyNumberFormat="1" applyFont="1" applyFill="1" applyAlignment="1">
      <alignment horizontal="right"/>
    </xf>
    <xf numFmtId="174" fontId="37" fillId="26" borderId="0" xfId="42" applyNumberFormat="1" applyFont="1" applyFill="1" applyAlignment="1">
      <alignment horizontal="right"/>
    </xf>
    <xf numFmtId="0" fontId="40" fillId="0" borderId="0" xfId="40" applyFont="1"/>
    <xf numFmtId="0" fontId="8" fillId="0" borderId="0" xfId="40"/>
    <xf numFmtId="0" fontId="69" fillId="0" borderId="0" xfId="0" applyFont="1" applyAlignment="1">
      <alignment horizontal="left"/>
    </xf>
    <xf numFmtId="0" fontId="69" fillId="23" borderId="0" xfId="0" applyFont="1" applyFill="1" applyAlignment="1">
      <alignment horizontal="left"/>
    </xf>
    <xf numFmtId="171" fontId="43" fillId="0" borderId="0" xfId="42" applyNumberFormat="1" applyFont="1" applyAlignment="1">
      <alignment horizontal="right"/>
    </xf>
    <xf numFmtId="0" fontId="28" fillId="0" borderId="0" xfId="40" applyFont="1"/>
    <xf numFmtId="0" fontId="33" fillId="0" borderId="0" xfId="40" applyFont="1"/>
    <xf numFmtId="0" fontId="34" fillId="0" borderId="0" xfId="40" applyFont="1"/>
    <xf numFmtId="171" fontId="74" fillId="23" borderId="0" xfId="0" applyNumberFormat="1" applyFont="1" applyFill="1"/>
    <xf numFmtId="171" fontId="74" fillId="61" borderId="0" xfId="0" applyNumberFormat="1" applyFont="1" applyFill="1"/>
    <xf numFmtId="173" fontId="43" fillId="0" borderId="0" xfId="48" applyNumberFormat="1" applyFont="1" applyFill="1" applyBorder="1" applyAlignment="1">
      <alignment horizontal="right"/>
    </xf>
    <xf numFmtId="0" fontId="68" fillId="0" borderId="0" xfId="0" applyFont="1"/>
    <xf numFmtId="0" fontId="79" fillId="0" borderId="0" xfId="40" applyFont="1"/>
    <xf numFmtId="0" fontId="79" fillId="0" borderId="0" xfId="40" applyFont="1" applyAlignment="1">
      <alignment horizontal="right"/>
    </xf>
    <xf numFmtId="3" fontId="9" fillId="0" borderId="0" xfId="40" applyNumberFormat="1" applyFont="1" applyAlignment="1">
      <alignment horizontal="right"/>
    </xf>
    <xf numFmtId="0" fontId="8" fillId="0" borderId="0" xfId="40" applyAlignment="1">
      <alignment horizontal="right"/>
    </xf>
    <xf numFmtId="0" fontId="30" fillId="0" borderId="0" xfId="40" applyFont="1" applyAlignment="1">
      <alignment horizontal="left"/>
    </xf>
    <xf numFmtId="0" fontId="32" fillId="0" borderId="0" xfId="40" applyFont="1"/>
    <xf numFmtId="0" fontId="32" fillId="0" borderId="0" xfId="40" applyFont="1" applyAlignment="1">
      <alignment horizontal="right"/>
    </xf>
    <xf numFmtId="17" fontId="30" fillId="0" borderId="0" xfId="40" applyNumberFormat="1" applyFont="1" applyAlignment="1">
      <alignment horizontal="right"/>
    </xf>
    <xf numFmtId="0" fontId="28" fillId="0" borderId="0" xfId="40" applyFont="1" applyAlignment="1">
      <alignment horizontal="right"/>
    </xf>
    <xf numFmtId="0" fontId="67" fillId="0" borderId="0" xfId="40" applyFont="1" applyAlignment="1">
      <alignment horizontal="right"/>
    </xf>
    <xf numFmtId="0" fontId="45" fillId="0" borderId="0" xfId="40" applyFont="1" applyAlignment="1">
      <alignment horizontal="left"/>
    </xf>
    <xf numFmtId="0" fontId="39" fillId="0" borderId="0" xfId="40" applyFont="1"/>
    <xf numFmtId="0" fontId="39" fillId="0" borderId="0" xfId="40" applyFont="1" applyAlignment="1">
      <alignment horizontal="right"/>
    </xf>
    <xf numFmtId="0" fontId="40" fillId="0" borderId="0" xfId="40" quotePrefix="1" applyFont="1" applyAlignment="1">
      <alignment horizontal="right"/>
    </xf>
    <xf numFmtId="0" fontId="40" fillId="0" borderId="0" xfId="40" applyFont="1" applyAlignment="1">
      <alignment horizontal="right"/>
    </xf>
    <xf numFmtId="0" fontId="46" fillId="0" borderId="0" xfId="40" applyFont="1" applyAlignment="1">
      <alignment horizontal="left"/>
    </xf>
    <xf numFmtId="0" fontId="68" fillId="0" borderId="0" xfId="40" applyFont="1" applyAlignment="1">
      <alignment horizontal="right"/>
    </xf>
    <xf numFmtId="0" fontId="38" fillId="0" borderId="0" xfId="40" applyFont="1" applyAlignment="1">
      <alignment horizontal="left"/>
    </xf>
    <xf numFmtId="0" fontId="36" fillId="0" borderId="0" xfId="40" quotePrefix="1" applyFont="1"/>
    <xf numFmtId="0" fontId="34" fillId="23" borderId="0" xfId="40" applyFont="1" applyFill="1"/>
    <xf numFmtId="0" fontId="35" fillId="0" borderId="0" xfId="40" applyFont="1" applyAlignment="1">
      <alignment horizontal="left"/>
    </xf>
    <xf numFmtId="0" fontId="43" fillId="23" borderId="0" xfId="40" applyFont="1" applyFill="1"/>
    <xf numFmtId="165" fontId="8" fillId="0" borderId="0" xfId="40" applyNumberFormat="1" applyAlignment="1">
      <alignment horizontal="right"/>
    </xf>
    <xf numFmtId="166" fontId="8" fillId="0" borderId="0" xfId="40" applyNumberFormat="1" applyAlignment="1">
      <alignment horizontal="right"/>
    </xf>
    <xf numFmtId="0" fontId="37" fillId="26" borderId="0" xfId="40" applyFont="1" applyFill="1"/>
    <xf numFmtId="0" fontId="33" fillId="0" borderId="0" xfId="40" applyFont="1" applyAlignment="1">
      <alignment horizontal="right"/>
    </xf>
    <xf numFmtId="0" fontId="29" fillId="0" borderId="0" xfId="40" applyFont="1" applyAlignment="1">
      <alignment horizontal="left"/>
    </xf>
    <xf numFmtId="3" fontId="37" fillId="26" borderId="0" xfId="40" applyNumberFormat="1" applyFont="1" applyFill="1"/>
    <xf numFmtId="3" fontId="39" fillId="0" borderId="0" xfId="40" applyNumberFormat="1" applyFont="1"/>
    <xf numFmtId="0" fontId="43" fillId="0" borderId="0" xfId="40" applyFont="1"/>
    <xf numFmtId="165" fontId="44" fillId="29" borderId="0" xfId="40" applyNumberFormat="1" applyFont="1" applyFill="1" applyAlignment="1">
      <alignment horizontal="left" indent="2"/>
    </xf>
    <xf numFmtId="0" fontId="44" fillId="0" borderId="0" xfId="40" applyFont="1"/>
    <xf numFmtId="165" fontId="43" fillId="28" borderId="0" xfId="40" applyNumberFormat="1" applyFont="1" applyFill="1" applyAlignment="1">
      <alignment horizontal="left" indent="4"/>
    </xf>
    <xf numFmtId="0" fontId="8" fillId="0" borderId="0" xfId="40" quotePrefix="1" applyAlignment="1">
      <alignment horizontal="left"/>
    </xf>
    <xf numFmtId="10" fontId="37" fillId="26" borderId="0" xfId="48" applyNumberFormat="1" applyFont="1" applyFill="1" applyAlignment="1"/>
    <xf numFmtId="10" fontId="39" fillId="0" borderId="0" xfId="48" applyNumberFormat="1" applyFont="1" applyBorder="1"/>
    <xf numFmtId="10" fontId="44" fillId="29" borderId="0" xfId="48" applyNumberFormat="1" applyFont="1" applyFill="1" applyBorder="1" applyAlignment="1">
      <alignment horizontal="right"/>
    </xf>
    <xf numFmtId="10" fontId="43" fillId="28" borderId="0" xfId="48" applyNumberFormat="1" applyFont="1" applyFill="1" applyBorder="1" applyAlignment="1">
      <alignment horizontal="right"/>
    </xf>
    <xf numFmtId="0" fontId="75" fillId="0" borderId="0" xfId="40" applyFont="1" applyAlignment="1">
      <alignment horizontal="right"/>
    </xf>
    <xf numFmtId="0" fontId="9" fillId="0" borderId="0" xfId="40" applyFont="1" applyAlignment="1">
      <alignment horizontal="right"/>
    </xf>
    <xf numFmtId="0" fontId="31" fillId="0" borderId="0" xfId="40" applyFont="1" applyAlignment="1">
      <alignment horizontal="right"/>
    </xf>
    <xf numFmtId="0" fontId="69" fillId="0" borderId="0" xfId="40" applyFont="1" applyAlignment="1">
      <alignment horizontal="right"/>
    </xf>
    <xf numFmtId="173" fontId="37" fillId="26" borderId="0" xfId="48" applyNumberFormat="1" applyFont="1" applyFill="1" applyAlignment="1">
      <alignment horizontal="right"/>
    </xf>
    <xf numFmtId="167" fontId="37" fillId="26" borderId="0" xfId="48" applyNumberFormat="1" applyFont="1" applyFill="1" applyAlignment="1">
      <alignment horizontal="right"/>
    </xf>
    <xf numFmtId="167" fontId="39" fillId="0" borderId="0" xfId="48" applyNumberFormat="1" applyFont="1" applyBorder="1"/>
    <xf numFmtId="167" fontId="44" fillId="29" borderId="0" xfId="42" applyNumberFormat="1" applyFont="1" applyFill="1" applyAlignment="1">
      <alignment horizontal="right"/>
    </xf>
    <xf numFmtId="167" fontId="44" fillId="29" borderId="0" xfId="48" applyNumberFormat="1" applyFont="1" applyFill="1" applyBorder="1" applyAlignment="1">
      <alignment horizontal="right"/>
    </xf>
    <xf numFmtId="167" fontId="44" fillId="0" borderId="0" xfId="40" applyNumberFormat="1" applyFont="1"/>
    <xf numFmtId="167" fontId="43" fillId="28" borderId="0" xfId="42" applyNumberFormat="1" applyFont="1" applyFill="1" applyAlignment="1">
      <alignment horizontal="right"/>
    </xf>
    <xf numFmtId="167" fontId="43" fillId="28" borderId="0" xfId="48" applyNumberFormat="1" applyFont="1" applyFill="1" applyBorder="1" applyAlignment="1">
      <alignment horizontal="right"/>
    </xf>
    <xf numFmtId="165" fontId="44" fillId="29" borderId="0" xfId="40" applyNumberFormat="1" applyFont="1" applyFill="1" applyAlignment="1">
      <alignment horizontal="left" wrapText="1" indent="2"/>
    </xf>
    <xf numFmtId="171" fontId="44" fillId="29" borderId="0" xfId="42" applyNumberFormat="1" applyFont="1" applyFill="1" applyAlignment="1">
      <alignment horizontal="right" vertical="center"/>
    </xf>
    <xf numFmtId="0" fontId="44" fillId="0" borderId="0" xfId="40" applyFont="1" applyAlignment="1">
      <alignment vertical="center"/>
    </xf>
    <xf numFmtId="173" fontId="44" fillId="29" borderId="0" xfId="48" applyNumberFormat="1" applyFont="1" applyFill="1" applyBorder="1" applyAlignment="1">
      <alignment horizontal="right" vertical="center"/>
    </xf>
    <xf numFmtId="10" fontId="44" fillId="29" borderId="0" xfId="48" applyNumberFormat="1" applyFont="1" applyFill="1" applyBorder="1" applyAlignment="1">
      <alignment horizontal="right" vertical="center"/>
    </xf>
    <xf numFmtId="167" fontId="44" fillId="29" borderId="0" xfId="42" applyNumberFormat="1" applyFont="1" applyFill="1" applyAlignment="1">
      <alignment horizontal="right" vertical="center"/>
    </xf>
    <xf numFmtId="3" fontId="78" fillId="0" borderId="0" xfId="40" applyNumberFormat="1" applyFont="1" applyAlignment="1">
      <alignment horizontal="right"/>
    </xf>
    <xf numFmtId="171" fontId="78" fillId="0" borderId="0" xfId="40" applyNumberFormat="1" applyFont="1" applyAlignment="1">
      <alignment horizontal="right"/>
    </xf>
    <xf numFmtId="0" fontId="78" fillId="0" borderId="0" xfId="40" applyFont="1" applyAlignment="1">
      <alignment horizontal="right"/>
    </xf>
    <xf numFmtId="2" fontId="78" fillId="0" borderId="0" xfId="40" applyNumberFormat="1" applyFont="1" applyAlignment="1">
      <alignment horizontal="right"/>
    </xf>
    <xf numFmtId="2" fontId="8" fillId="0" borderId="0" xfId="40" applyNumberFormat="1" applyAlignment="1">
      <alignment horizontal="right"/>
    </xf>
    <xf numFmtId="1" fontId="78" fillId="0" borderId="0" xfId="40" applyNumberFormat="1" applyFont="1" applyAlignment="1">
      <alignment horizontal="right"/>
    </xf>
    <xf numFmtId="0" fontId="82" fillId="26" borderId="0" xfId="40" applyFont="1" applyFill="1"/>
    <xf numFmtId="14" fontId="8" fillId="0" borderId="0" xfId="131" applyNumberFormat="1" applyAlignment="1">
      <alignment horizontal="right"/>
    </xf>
    <xf numFmtId="0" fontId="8" fillId="0" borderId="0" xfId="131"/>
    <xf numFmtId="173" fontId="37" fillId="26" borderId="0" xfId="131" applyNumberFormat="1" applyFont="1" applyFill="1"/>
    <xf numFmtId="0" fontId="78" fillId="0" borderId="0" xfId="40" applyFont="1"/>
    <xf numFmtId="0" fontId="66" fillId="0" borderId="0" xfId="134" applyFont="1" applyAlignment="1">
      <alignment horizontal="right"/>
    </xf>
    <xf numFmtId="0" fontId="80" fillId="0" borderId="0" xfId="135" applyFont="1"/>
    <xf numFmtId="0" fontId="9" fillId="0" borderId="0" xfId="131" applyFont="1"/>
    <xf numFmtId="0" fontId="83" fillId="0" borderId="0" xfId="131" applyFont="1"/>
    <xf numFmtId="0" fontId="44" fillId="0" borderId="0" xfId="131" applyFont="1"/>
    <xf numFmtId="173" fontId="44" fillId="28" borderId="0" xfId="48" applyNumberFormat="1" applyFont="1" applyFill="1" applyBorder="1" applyAlignment="1">
      <alignment horizontal="right"/>
    </xf>
    <xf numFmtId="0" fontId="44" fillId="0" borderId="0" xfId="131" applyFont="1" applyAlignment="1">
      <alignment horizontal="right"/>
    </xf>
    <xf numFmtId="0" fontId="69" fillId="0" borderId="0" xfId="131" applyFont="1"/>
    <xf numFmtId="165" fontId="43" fillId="0" borderId="0" xfId="131" applyNumberFormat="1" applyFont="1" applyAlignment="1">
      <alignment horizontal="left"/>
    </xf>
    <xf numFmtId="0" fontId="43" fillId="0" borderId="0" xfId="131" applyFont="1"/>
    <xf numFmtId="0" fontId="43" fillId="0" borderId="0" xfId="131" applyFont="1" applyAlignment="1">
      <alignment horizontal="right"/>
    </xf>
    <xf numFmtId="165" fontId="43" fillId="0" borderId="0" xfId="131" applyNumberFormat="1" applyFont="1"/>
    <xf numFmtId="0" fontId="84" fillId="0" borderId="0" xfId="40" applyFont="1" applyAlignment="1">
      <alignment horizontal="left"/>
    </xf>
    <xf numFmtId="0" fontId="81" fillId="0" borderId="0" xfId="135" applyFont="1"/>
    <xf numFmtId="182" fontId="37" fillId="26" borderId="0" xfId="40" applyNumberFormat="1" applyFont="1" applyFill="1"/>
    <xf numFmtId="182" fontId="44" fillId="29" borderId="0" xfId="42" applyNumberFormat="1" applyFont="1" applyFill="1" applyAlignment="1">
      <alignment horizontal="right"/>
    </xf>
    <xf numFmtId="182" fontId="43" fillId="28" borderId="0" xfId="42" applyNumberFormat="1" applyFont="1" applyFill="1" applyAlignment="1">
      <alignment horizontal="right"/>
    </xf>
    <xf numFmtId="182" fontId="44" fillId="29" borderId="0" xfId="42" applyNumberFormat="1" applyFont="1" applyFill="1" applyAlignment="1">
      <alignment horizontal="right" vertical="center"/>
    </xf>
    <xf numFmtId="10" fontId="44" fillId="0" borderId="0" xfId="48" applyNumberFormat="1" applyFont="1" applyBorder="1" applyAlignment="1">
      <alignment vertical="center"/>
    </xf>
    <xf numFmtId="1" fontId="8" fillId="0" borderId="0" xfId="40" applyNumberFormat="1"/>
    <xf numFmtId="1" fontId="8" fillId="0" borderId="0" xfId="40" applyNumberFormat="1" applyAlignment="1">
      <alignment horizontal="right"/>
    </xf>
    <xf numFmtId="182" fontId="78" fillId="0" borderId="0" xfId="40" applyNumberFormat="1" applyFont="1" applyAlignment="1">
      <alignment horizontal="right"/>
    </xf>
    <xf numFmtId="0" fontId="9" fillId="0" borderId="0" xfId="0" applyFont="1"/>
    <xf numFmtId="0" fontId="80" fillId="0" borderId="0" xfId="133" applyFont="1"/>
    <xf numFmtId="0" fontId="85" fillId="0" borderId="0" xfId="0" applyFont="1" applyAlignment="1">
      <alignment readingOrder="1"/>
    </xf>
    <xf numFmtId="14" fontId="37" fillId="62" borderId="10" xfId="0" applyNumberFormat="1" applyFont="1" applyFill="1" applyBorder="1" applyAlignment="1">
      <alignment horizontal="center" vertical="center"/>
    </xf>
    <xf numFmtId="14" fontId="37" fillId="62" borderId="11" xfId="0" applyNumberFormat="1" applyFont="1" applyFill="1" applyBorder="1" applyAlignment="1">
      <alignment horizontal="center" vertical="center"/>
    </xf>
    <xf numFmtId="14" fontId="37" fillId="62" borderId="12" xfId="0" applyNumberFormat="1" applyFont="1" applyFill="1" applyBorder="1" applyAlignment="1">
      <alignment horizontal="center" vertical="center"/>
    </xf>
    <xf numFmtId="0" fontId="78" fillId="0" borderId="0" xfId="0" applyFont="1"/>
    <xf numFmtId="172" fontId="37" fillId="25" borderId="0" xfId="0" applyNumberFormat="1" applyFont="1" applyFill="1"/>
    <xf numFmtId="174" fontId="37" fillId="25" borderId="0" xfId="42" applyNumberFormat="1" applyFont="1" applyFill="1" applyAlignment="1">
      <alignment horizontal="right"/>
    </xf>
    <xf numFmtId="0" fontId="80" fillId="0" borderId="0" xfId="136" applyFont="1"/>
    <xf numFmtId="0" fontId="47" fillId="25" borderId="0" xfId="0" applyFont="1" applyFill="1"/>
    <xf numFmtId="182" fontId="37" fillId="26" borderId="0" xfId="42" applyNumberFormat="1" applyFont="1" applyFill="1" applyAlignment="1">
      <alignment horizontal="right"/>
    </xf>
    <xf numFmtId="0" fontId="48" fillId="0" borderId="0" xfId="40" applyFont="1" applyAlignment="1">
      <alignment vertical="center" wrapText="1"/>
    </xf>
    <xf numFmtId="0" fontId="70" fillId="0" borderId="0" xfId="94" applyFont="1" applyAlignment="1">
      <alignment vertical="center" wrapText="1"/>
    </xf>
    <xf numFmtId="0" fontId="41" fillId="23" borderId="0" xfId="0" applyFont="1" applyFill="1"/>
    <xf numFmtId="0" fontId="41" fillId="0" borderId="0" xfId="0" applyFont="1"/>
    <xf numFmtId="14" fontId="88" fillId="0" borderId="0" xfId="0" applyNumberFormat="1" applyFont="1" applyAlignment="1">
      <alignment horizontal="right"/>
    </xf>
    <xf numFmtId="14" fontId="41" fillId="0" borderId="0" xfId="0" applyNumberFormat="1" applyFont="1" applyAlignment="1">
      <alignment horizontal="right"/>
    </xf>
    <xf numFmtId="0" fontId="41" fillId="0" borderId="0" xfId="0" applyFont="1" applyAlignment="1">
      <alignment horizontal="right"/>
    </xf>
    <xf numFmtId="0" fontId="89" fillId="0" borderId="0" xfId="0" applyFont="1" applyAlignment="1">
      <alignment horizontal="left"/>
    </xf>
    <xf numFmtId="181" fontId="41" fillId="0" borderId="0" xfId="0" applyNumberFormat="1" applyFont="1" applyAlignment="1">
      <alignment horizontal="right"/>
    </xf>
    <xf numFmtId="17" fontId="89" fillId="0" borderId="0" xfId="0" applyNumberFormat="1" applyFont="1" applyAlignment="1">
      <alignment horizontal="right"/>
    </xf>
    <xf numFmtId="0" fontId="90" fillId="0" borderId="0" xfId="0" applyFont="1" applyAlignment="1">
      <alignment horizontal="right"/>
    </xf>
    <xf numFmtId="0" fontId="91" fillId="0" borderId="0" xfId="0" applyFont="1" applyAlignment="1">
      <alignment horizontal="left"/>
    </xf>
    <xf numFmtId="0" fontId="92" fillId="0" borderId="0" xfId="0" quotePrefix="1" applyFont="1"/>
    <xf numFmtId="181" fontId="41" fillId="0" borderId="0" xfId="48" applyNumberFormat="1" applyFont="1" applyBorder="1" applyAlignment="1">
      <alignment horizontal="right"/>
    </xf>
    <xf numFmtId="0" fontId="92" fillId="0" borderId="0" xfId="0" applyFont="1" applyAlignment="1">
      <alignment horizontal="right"/>
    </xf>
    <xf numFmtId="0" fontId="93" fillId="0" borderId="0" xfId="0" applyFont="1" applyAlignment="1">
      <alignment horizontal="left"/>
    </xf>
    <xf numFmtId="14" fontId="94" fillId="63" borderId="10" xfId="0" applyNumberFormat="1" applyFont="1" applyFill="1" applyBorder="1" applyAlignment="1">
      <alignment horizontal="center" vertical="center"/>
    </xf>
    <xf numFmtId="14" fontId="94" fillId="63" borderId="11" xfId="0" applyNumberFormat="1" applyFont="1" applyFill="1" applyBorder="1" applyAlignment="1">
      <alignment horizontal="center" vertical="center"/>
    </xf>
    <xf numFmtId="14" fontId="94" fillId="63" borderId="12" xfId="0" applyNumberFormat="1" applyFont="1" applyFill="1" applyBorder="1" applyAlignment="1">
      <alignment horizontal="center" vertical="center"/>
    </xf>
    <xf numFmtId="0" fontId="95" fillId="23" borderId="0" xfId="0" applyFont="1" applyFill="1" applyAlignment="1">
      <alignment horizontal="center"/>
    </xf>
    <xf numFmtId="0" fontId="88" fillId="0" borderId="0" xfId="0" applyFont="1"/>
    <xf numFmtId="0" fontId="94" fillId="26" borderId="0" xfId="0" applyFont="1" applyFill="1"/>
    <xf numFmtId="0" fontId="96" fillId="23" borderId="0" xfId="0" applyFont="1" applyFill="1"/>
    <xf numFmtId="0" fontId="96" fillId="0" borderId="0" xfId="0" applyFont="1"/>
    <xf numFmtId="165" fontId="96" fillId="0" borderId="0" xfId="0" applyNumberFormat="1" applyFont="1" applyAlignment="1">
      <alignment horizontal="left"/>
    </xf>
    <xf numFmtId="171" fontId="96" fillId="28" borderId="0" xfId="42" applyNumberFormat="1" applyFont="1" applyFill="1" applyAlignment="1">
      <alignment horizontal="right"/>
    </xf>
    <xf numFmtId="171" fontId="96" fillId="0" borderId="0" xfId="42" applyNumberFormat="1" applyFont="1" applyAlignment="1">
      <alignment horizontal="right"/>
    </xf>
    <xf numFmtId="173" fontId="96" fillId="0" borderId="0" xfId="48" applyNumberFormat="1" applyFont="1" applyFill="1" applyBorder="1" applyAlignment="1">
      <alignment horizontal="right"/>
    </xf>
    <xf numFmtId="0" fontId="41" fillId="0" borderId="0" xfId="0" applyFont="1" applyAlignment="1">
      <alignment horizontal="left"/>
    </xf>
    <xf numFmtId="0" fontId="96" fillId="0" borderId="0" xfId="0" applyFont="1" applyAlignment="1">
      <alignment horizontal="left"/>
    </xf>
    <xf numFmtId="171" fontId="96" fillId="0" borderId="0" xfId="0" applyNumberFormat="1" applyFont="1"/>
    <xf numFmtId="0" fontId="96" fillId="0" borderId="0" xfId="0" applyFont="1" applyAlignment="1">
      <alignment vertical="center"/>
    </xf>
    <xf numFmtId="172" fontId="96" fillId="28" borderId="0" xfId="48" applyNumberFormat="1" applyFont="1" applyFill="1" applyBorder="1" applyAlignment="1">
      <alignment horizontal="right"/>
    </xf>
    <xf numFmtId="172" fontId="96" fillId="0" borderId="0" xfId="0" applyNumberFormat="1" applyFont="1"/>
    <xf numFmtId="172" fontId="96" fillId="0" borderId="0" xfId="48" applyNumberFormat="1" applyFont="1" applyFill="1" applyBorder="1" applyAlignment="1">
      <alignment horizontal="right"/>
    </xf>
    <xf numFmtId="174" fontId="96" fillId="0" borderId="0" xfId="42" applyNumberFormat="1" applyFont="1" applyAlignment="1">
      <alignment horizontal="right"/>
    </xf>
    <xf numFmtId="165" fontId="96" fillId="0" borderId="0" xfId="0" applyNumberFormat="1" applyFont="1" applyAlignment="1">
      <alignment horizontal="right"/>
    </xf>
    <xf numFmtId="171" fontId="94" fillId="26" borderId="0" xfId="0" applyNumberFormat="1" applyFont="1" applyFill="1"/>
    <xf numFmtId="172" fontId="41" fillId="0" borderId="0" xfId="0" applyNumberFormat="1" applyFont="1"/>
    <xf numFmtId="172" fontId="88" fillId="0" borderId="0" xfId="0" applyNumberFormat="1" applyFont="1"/>
    <xf numFmtId="172" fontId="94" fillId="26" borderId="0" xfId="0" applyNumberFormat="1" applyFont="1" applyFill="1"/>
    <xf numFmtId="0" fontId="71" fillId="0" borderId="0" xfId="94" applyFont="1" applyAlignment="1">
      <alignment vertical="center"/>
    </xf>
    <xf numFmtId="0" fontId="97" fillId="23" borderId="0" xfId="0" applyFont="1" applyFill="1"/>
    <xf numFmtId="0" fontId="97" fillId="0" borderId="0" xfId="0" applyFont="1"/>
    <xf numFmtId="3" fontId="41" fillId="0" borderId="0" xfId="0" applyNumberFormat="1" applyFont="1"/>
    <xf numFmtId="0" fontId="41" fillId="0" borderId="0" xfId="0" quotePrefix="1" applyFont="1"/>
    <xf numFmtId="3" fontId="41" fillId="0" borderId="0" xfId="0" applyNumberFormat="1" applyFont="1" applyAlignment="1">
      <alignment horizontal="right"/>
    </xf>
    <xf numFmtId="0" fontId="99" fillId="0" borderId="0" xfId="0" applyFont="1" applyAlignment="1">
      <alignment horizontal="right"/>
    </xf>
    <xf numFmtId="4" fontId="95" fillId="0" borderId="0" xfId="0" applyNumberFormat="1" applyFont="1" applyAlignment="1">
      <alignment horizontal="right"/>
    </xf>
    <xf numFmtId="174" fontId="95" fillId="0" borderId="0" xfId="0" applyNumberFormat="1" applyFont="1" applyAlignment="1">
      <alignment horizontal="right"/>
    </xf>
    <xf numFmtId="171" fontId="95" fillId="0" borderId="0" xfId="0" applyNumberFormat="1" applyFont="1" applyAlignment="1">
      <alignment horizontal="right"/>
    </xf>
    <xf numFmtId="2" fontId="95" fillId="0" borderId="0" xfId="0" applyNumberFormat="1" applyFont="1" applyAlignment="1">
      <alignment horizontal="right"/>
    </xf>
    <xf numFmtId="0" fontId="41" fillId="23" borderId="0" xfId="0" applyFont="1" applyFill="1" applyAlignment="1">
      <alignment horizontal="right"/>
    </xf>
    <xf numFmtId="0" fontId="100" fillId="0" borderId="0" xfId="0" applyFont="1" applyAlignment="1">
      <alignment horizontal="left"/>
    </xf>
    <xf numFmtId="0" fontId="101" fillId="0" borderId="0" xfId="0" applyFont="1"/>
    <xf numFmtId="0" fontId="101" fillId="0" borderId="0" xfId="0" applyFont="1" applyAlignment="1">
      <alignment horizontal="right"/>
    </xf>
    <xf numFmtId="17" fontId="89" fillId="23" borderId="0" xfId="0" applyNumberFormat="1" applyFont="1" applyFill="1" applyAlignment="1">
      <alignment horizontal="right"/>
    </xf>
    <xf numFmtId="0" fontId="102" fillId="0" borderId="0" xfId="0" applyFont="1" applyAlignment="1">
      <alignment horizontal="left"/>
    </xf>
    <xf numFmtId="0" fontId="94" fillId="0" borderId="0" xfId="0" applyFont="1"/>
    <xf numFmtId="171" fontId="103" fillId="0" borderId="0" xfId="0" applyNumberFormat="1" applyFont="1" applyAlignment="1">
      <alignment horizontal="left"/>
    </xf>
    <xf numFmtId="0" fontId="89" fillId="23" borderId="0" xfId="0" applyFont="1" applyFill="1"/>
    <xf numFmtId="0" fontId="104" fillId="0" borderId="0" xfId="0" applyFont="1" applyAlignment="1">
      <alignment horizontal="left"/>
    </xf>
    <xf numFmtId="0" fontId="94" fillId="0" borderId="0" xfId="0" applyFont="1" applyAlignment="1">
      <alignment horizontal="right"/>
    </xf>
    <xf numFmtId="0" fontId="96" fillId="23" borderId="0" xfId="0" applyFont="1" applyFill="1" applyAlignment="1">
      <alignment vertical="center"/>
    </xf>
    <xf numFmtId="165" fontId="96" fillId="0" borderId="0" xfId="0" applyNumberFormat="1" applyFont="1" applyAlignment="1">
      <alignment horizontal="left" vertical="center" wrapText="1"/>
    </xf>
    <xf numFmtId="171" fontId="96" fillId="28" borderId="0" xfId="42" applyNumberFormat="1" applyFont="1" applyFill="1" applyAlignment="1">
      <alignment horizontal="right" vertical="center"/>
    </xf>
    <xf numFmtId="171" fontId="96" fillId="0" borderId="0" xfId="42" applyNumberFormat="1" applyFont="1" applyAlignment="1">
      <alignment horizontal="right" vertical="center"/>
    </xf>
    <xf numFmtId="0" fontId="96" fillId="0" borderId="0" xfId="0" applyFont="1" applyAlignment="1">
      <alignment horizontal="right"/>
    </xf>
    <xf numFmtId="165" fontId="105" fillId="0" borderId="0" xfId="0" applyNumberFormat="1" applyFont="1" applyAlignment="1">
      <alignment horizontal="left" vertical="center" wrapText="1" indent="2"/>
    </xf>
    <xf numFmtId="173" fontId="96" fillId="0" borderId="0" xfId="48" applyNumberFormat="1" applyFont="1" applyFill="1" applyBorder="1" applyAlignment="1">
      <alignment horizontal="right" vertical="center"/>
    </xf>
    <xf numFmtId="171" fontId="96" fillId="28" borderId="0" xfId="0" applyNumberFormat="1" applyFont="1" applyFill="1" applyAlignment="1">
      <alignment horizontal="right" vertical="center"/>
    </xf>
    <xf numFmtId="171" fontId="96" fillId="0" borderId="0" xfId="0" applyNumberFormat="1" applyFont="1" applyAlignment="1">
      <alignment horizontal="right" vertical="center"/>
    </xf>
    <xf numFmtId="0" fontId="41" fillId="23" borderId="0" xfId="0" applyFont="1" applyFill="1" applyAlignment="1">
      <alignment vertical="center"/>
    </xf>
    <xf numFmtId="0" fontId="94" fillId="26" borderId="0" xfId="0" applyFont="1" applyFill="1" applyAlignment="1">
      <alignment vertical="center"/>
    </xf>
    <xf numFmtId="0" fontId="88" fillId="0" borderId="0" xfId="0" applyFont="1" applyAlignment="1">
      <alignment vertical="center"/>
    </xf>
    <xf numFmtId="171" fontId="94" fillId="26" borderId="0" xfId="42" applyNumberFormat="1" applyFont="1" applyFill="1" applyAlignment="1">
      <alignment horizontal="right" vertical="center"/>
    </xf>
    <xf numFmtId="173" fontId="94" fillId="26" borderId="0" xfId="0" applyNumberFormat="1" applyFont="1" applyFill="1" applyAlignment="1">
      <alignment vertical="center"/>
    </xf>
    <xf numFmtId="171" fontId="88" fillId="0" borderId="0" xfId="0" applyNumberFormat="1" applyFont="1"/>
    <xf numFmtId="171" fontId="96" fillId="28" borderId="0" xfId="0" applyNumberFormat="1" applyFont="1" applyFill="1" applyAlignment="1">
      <alignment horizontal="right"/>
    </xf>
    <xf numFmtId="171" fontId="96" fillId="0" borderId="0" xfId="0" applyNumberFormat="1" applyFont="1" applyAlignment="1">
      <alignment horizontal="right"/>
    </xf>
    <xf numFmtId="165" fontId="105" fillId="0" borderId="0" xfId="0" applyNumberFormat="1" applyFont="1" applyAlignment="1">
      <alignment horizontal="left" vertical="center" wrapText="1" indent="3"/>
    </xf>
    <xf numFmtId="0" fontId="105" fillId="0" borderId="0" xfId="0" applyFont="1"/>
    <xf numFmtId="171" fontId="105" fillId="28" borderId="0" xfId="42" applyNumberFormat="1" applyFont="1" applyFill="1" applyAlignment="1">
      <alignment horizontal="right"/>
    </xf>
    <xf numFmtId="171" fontId="105" fillId="0" borderId="0" xfId="42" applyNumberFormat="1" applyFont="1" applyAlignment="1">
      <alignment horizontal="right"/>
    </xf>
    <xf numFmtId="171" fontId="94" fillId="26" borderId="0" xfId="42" applyNumberFormat="1" applyFont="1" applyFill="1" applyAlignment="1">
      <alignment horizontal="right"/>
    </xf>
    <xf numFmtId="173" fontId="94" fillId="26" borderId="0" xfId="0" applyNumberFormat="1" applyFont="1" applyFill="1"/>
    <xf numFmtId="165" fontId="96" fillId="0" borderId="0" xfId="0" applyNumberFormat="1" applyFont="1" applyAlignment="1">
      <alignment horizontal="left" indent="1"/>
    </xf>
    <xf numFmtId="165" fontId="105" fillId="0" borderId="0" xfId="0" applyNumberFormat="1" applyFont="1" applyAlignment="1">
      <alignment horizontal="left" indent="2"/>
    </xf>
    <xf numFmtId="171" fontId="41" fillId="0" borderId="0" xfId="0" applyNumberFormat="1" applyFont="1" applyAlignment="1">
      <alignment horizontal="right"/>
    </xf>
    <xf numFmtId="165" fontId="41" fillId="23" borderId="0" xfId="0" applyNumberFormat="1" applyFont="1" applyFill="1"/>
    <xf numFmtId="0" fontId="95" fillId="0" borderId="0" xfId="0" applyFont="1"/>
    <xf numFmtId="0" fontId="106" fillId="0" borderId="0" xfId="0" applyFont="1"/>
    <xf numFmtId="0" fontId="106" fillId="0" borderId="0" xfId="0" applyFont="1" applyAlignment="1">
      <alignment horizontal="left"/>
    </xf>
    <xf numFmtId="0" fontId="100" fillId="0" borderId="0" xfId="0" applyFont="1"/>
    <xf numFmtId="0" fontId="100" fillId="0" borderId="0" xfId="0" applyFont="1" applyAlignment="1">
      <alignment horizontal="right"/>
    </xf>
    <xf numFmtId="0" fontId="106" fillId="0" borderId="0" xfId="0" applyFont="1" applyAlignment="1">
      <alignment horizontal="right"/>
    </xf>
    <xf numFmtId="17" fontId="100" fillId="0" borderId="0" xfId="0" applyNumberFormat="1" applyFont="1" applyAlignment="1">
      <alignment horizontal="right"/>
    </xf>
    <xf numFmtId="0" fontId="107" fillId="0" borderId="0" xfId="0" applyFont="1" applyAlignment="1">
      <alignment horizontal="right"/>
    </xf>
    <xf numFmtId="165" fontId="96" fillId="0" borderId="0" xfId="0" applyNumberFormat="1" applyFont="1" applyAlignment="1">
      <alignment horizontal="left" indent="2"/>
    </xf>
    <xf numFmtId="165" fontId="99" fillId="29" borderId="0" xfId="0" applyNumberFormat="1" applyFont="1" applyFill="1" applyAlignment="1">
      <alignment horizontal="left" indent="1"/>
    </xf>
    <xf numFmtId="171" fontId="99" fillId="29" borderId="0" xfId="42" applyNumberFormat="1" applyFont="1" applyFill="1" applyAlignment="1">
      <alignment horizontal="right"/>
    </xf>
    <xf numFmtId="173" fontId="99" fillId="29" borderId="0" xfId="48" applyNumberFormat="1" applyFont="1" applyFill="1" applyBorder="1" applyAlignment="1">
      <alignment horizontal="right"/>
    </xf>
    <xf numFmtId="0" fontId="94" fillId="26" borderId="0" xfId="0" applyFont="1" applyFill="1" applyAlignment="1">
      <alignment horizontal="left" indent="1"/>
    </xf>
    <xf numFmtId="0" fontId="107" fillId="0" borderId="0" xfId="0" applyFont="1"/>
    <xf numFmtId="165" fontId="96" fillId="28" borderId="0" xfId="0" applyNumberFormat="1" applyFont="1" applyFill="1" applyAlignment="1">
      <alignment horizontal="left" indent="2"/>
    </xf>
    <xf numFmtId="173" fontId="96" fillId="28" borderId="0" xfId="48" applyNumberFormat="1" applyFont="1" applyFill="1" applyBorder="1" applyAlignment="1">
      <alignment horizontal="right"/>
    </xf>
    <xf numFmtId="0" fontId="96" fillId="23" borderId="0" xfId="0" applyFont="1" applyFill="1" applyAlignment="1">
      <alignment horizontal="left"/>
    </xf>
    <xf numFmtId="0" fontId="94" fillId="26" borderId="28" xfId="0" applyFont="1" applyFill="1" applyBorder="1" applyAlignment="1">
      <alignment horizontal="left" indent="1"/>
    </xf>
    <xf numFmtId="171" fontId="94" fillId="26" borderId="28" xfId="42" applyNumberFormat="1" applyFont="1" applyFill="1" applyBorder="1" applyAlignment="1">
      <alignment horizontal="right"/>
    </xf>
    <xf numFmtId="173" fontId="94" fillId="26" borderId="28" xfId="0" applyNumberFormat="1" applyFont="1" applyFill="1" applyBorder="1"/>
    <xf numFmtId="0" fontId="101" fillId="0" borderId="0" xfId="0" applyFont="1" applyAlignment="1">
      <alignment horizontal="left"/>
    </xf>
    <xf numFmtId="0" fontId="101" fillId="23" borderId="0" xfId="0" applyFont="1" applyFill="1"/>
    <xf numFmtId="0" fontId="101" fillId="23" borderId="0" xfId="0" quotePrefix="1" applyFont="1" applyFill="1"/>
    <xf numFmtId="3" fontId="101" fillId="23" borderId="0" xfId="0" applyNumberFormat="1" applyFont="1" applyFill="1" applyAlignment="1">
      <alignment horizontal="right"/>
    </xf>
    <xf numFmtId="0" fontId="101" fillId="23" borderId="0" xfId="0" applyFont="1" applyFill="1" applyAlignment="1">
      <alignment horizontal="right"/>
    </xf>
    <xf numFmtId="166" fontId="101" fillId="23" borderId="0" xfId="0" applyNumberFormat="1" applyFont="1" applyFill="1" applyAlignment="1">
      <alignment horizontal="right"/>
    </xf>
    <xf numFmtId="0" fontId="108" fillId="0" borderId="0" xfId="0" applyFont="1"/>
    <xf numFmtId="166" fontId="41" fillId="0" borderId="0" xfId="0" applyNumberFormat="1" applyFont="1" applyAlignment="1">
      <alignment horizontal="right"/>
    </xf>
    <xf numFmtId="0" fontId="95" fillId="0" borderId="0" xfId="0" applyFont="1" applyAlignment="1">
      <alignment horizontal="right"/>
    </xf>
    <xf numFmtId="10" fontId="41" fillId="0" borderId="0" xfId="48" applyNumberFormat="1" applyFont="1" applyBorder="1" applyAlignment="1">
      <alignment horizontal="right"/>
    </xf>
    <xf numFmtId="171" fontId="41" fillId="0" borderId="0" xfId="0" applyNumberFormat="1" applyFont="1"/>
    <xf numFmtId="0" fontId="106" fillId="0" borderId="0" xfId="0" quotePrefix="1" applyFont="1" applyAlignment="1">
      <alignment horizontal="right"/>
    </xf>
    <xf numFmtId="0" fontId="41" fillId="0" borderId="0" xfId="0" quotePrefix="1" applyFont="1" applyAlignment="1">
      <alignment horizontal="right"/>
    </xf>
    <xf numFmtId="165" fontId="99" fillId="0" borderId="0" xfId="0" applyNumberFormat="1" applyFont="1" applyAlignment="1">
      <alignment horizontal="left" indent="1"/>
    </xf>
    <xf numFmtId="171" fontId="99" fillId="28" borderId="0" xfId="42" applyNumberFormat="1" applyFont="1" applyFill="1" applyAlignment="1">
      <alignment horizontal="right"/>
    </xf>
    <xf numFmtId="171" fontId="99" fillId="0" borderId="0" xfId="42" applyNumberFormat="1" applyFont="1" applyAlignment="1">
      <alignment horizontal="right"/>
    </xf>
    <xf numFmtId="173" fontId="99" fillId="0" borderId="0" xfId="48" applyNumberFormat="1" applyFont="1" applyFill="1" applyBorder="1" applyAlignment="1">
      <alignment horizontal="right"/>
    </xf>
    <xf numFmtId="165" fontId="105" fillId="0" borderId="0" xfId="0" applyNumberFormat="1" applyFont="1" applyAlignment="1">
      <alignment horizontal="left" indent="3"/>
    </xf>
    <xf numFmtId="165" fontId="105" fillId="0" borderId="0" xfId="0" applyNumberFormat="1" applyFont="1" applyAlignment="1">
      <alignment horizontal="left" indent="5"/>
    </xf>
    <xf numFmtId="165" fontId="105" fillId="0" borderId="0" xfId="0" applyNumberFormat="1" applyFont="1" applyAlignment="1">
      <alignment horizontal="left" indent="1"/>
    </xf>
    <xf numFmtId="165" fontId="99" fillId="0" borderId="0" xfId="0" quotePrefix="1" applyNumberFormat="1" applyFont="1" applyAlignment="1">
      <alignment horizontal="left" indent="1"/>
    </xf>
    <xf numFmtId="0" fontId="99" fillId="0" borderId="0" xfId="0" applyFont="1"/>
    <xf numFmtId="0" fontId="98" fillId="23" borderId="0" xfId="0" applyFont="1" applyFill="1" applyAlignment="1">
      <alignment horizontal="left"/>
    </xf>
    <xf numFmtId="165" fontId="99" fillId="29" borderId="0" xfId="0" applyNumberFormat="1" applyFont="1" applyFill="1" applyAlignment="1">
      <alignment horizontal="left"/>
    </xf>
    <xf numFmtId="0" fontId="94" fillId="26" borderId="0" xfId="0" applyFont="1" applyFill="1" applyAlignment="1">
      <alignment horizontal="left"/>
    </xf>
    <xf numFmtId="0" fontId="109" fillId="0" borderId="0" xfId="0" applyFont="1" applyAlignment="1">
      <alignment horizontal="center"/>
    </xf>
    <xf numFmtId="165" fontId="41" fillId="0" borderId="0" xfId="0" applyNumberFormat="1" applyFont="1" applyAlignment="1">
      <alignment horizontal="right"/>
    </xf>
    <xf numFmtId="0" fontId="109" fillId="0" borderId="0" xfId="0" applyFont="1"/>
    <xf numFmtId="181" fontId="41" fillId="0" borderId="0" xfId="48" applyNumberFormat="1" applyFont="1" applyBorder="1"/>
    <xf numFmtId="0" fontId="109" fillId="0" borderId="0" xfId="0" applyFont="1" applyAlignment="1">
      <alignment horizontal="left"/>
    </xf>
    <xf numFmtId="3" fontId="109" fillId="0" borderId="0" xfId="0" applyNumberFormat="1" applyFont="1"/>
    <xf numFmtId="0" fontId="110" fillId="0" borderId="0" xfId="0" applyFont="1" applyAlignment="1">
      <alignment horizontal="left"/>
    </xf>
    <xf numFmtId="0" fontId="110" fillId="0" borderId="0" xfId="0" applyFont="1"/>
    <xf numFmtId="0" fontId="111" fillId="0" borderId="0" xfId="0" applyFont="1" applyAlignment="1">
      <alignment horizontal="left"/>
    </xf>
    <xf numFmtId="0" fontId="112" fillId="0" borderId="0" xfId="0" applyFont="1"/>
    <xf numFmtId="0" fontId="112" fillId="0" borderId="0" xfId="0" applyFont="1" applyAlignment="1">
      <alignment horizontal="right"/>
    </xf>
    <xf numFmtId="17" fontId="111" fillId="0" borderId="0" xfId="0" applyNumberFormat="1" applyFont="1" applyAlignment="1">
      <alignment horizontal="right"/>
    </xf>
    <xf numFmtId="0" fontId="109" fillId="0" borderId="0" xfId="40" applyFont="1" applyAlignment="1">
      <alignment horizontal="right"/>
    </xf>
    <xf numFmtId="0" fontId="110" fillId="23" borderId="0" xfId="0" applyFont="1" applyFill="1"/>
    <xf numFmtId="0" fontId="113" fillId="0" borderId="0" xfId="0" applyFont="1" applyAlignment="1">
      <alignment horizontal="left"/>
    </xf>
    <xf numFmtId="0" fontId="114" fillId="0" borderId="0" xfId="0" applyFont="1"/>
    <xf numFmtId="0" fontId="99" fillId="23" borderId="0" xfId="0" applyFont="1" applyFill="1"/>
    <xf numFmtId="0" fontId="98" fillId="0" borderId="0" xfId="0" applyFont="1"/>
    <xf numFmtId="174" fontId="94" fillId="26" borderId="0" xfId="42" applyNumberFormat="1" applyFont="1" applyFill="1" applyAlignment="1">
      <alignment horizontal="right"/>
    </xf>
    <xf numFmtId="10" fontId="96" fillId="0" borderId="0" xfId="48" applyNumberFormat="1" applyFont="1" applyFill="1" applyBorder="1" applyAlignment="1">
      <alignment horizontal="right"/>
    </xf>
    <xf numFmtId="0" fontId="98" fillId="0" borderId="0" xfId="0" applyFont="1" applyAlignment="1">
      <alignment horizontal="left"/>
    </xf>
    <xf numFmtId="0" fontId="98" fillId="23" borderId="0" xfId="0" applyFont="1" applyFill="1"/>
    <xf numFmtId="171" fontId="99" fillId="0" borderId="0" xfId="0" applyNumberFormat="1" applyFont="1"/>
    <xf numFmtId="0" fontId="97" fillId="0" borderId="0" xfId="40" applyFont="1" applyAlignment="1">
      <alignment horizontal="left"/>
    </xf>
    <xf numFmtId="10" fontId="94" fillId="26" borderId="0" xfId="48" applyNumberFormat="1" applyFont="1" applyFill="1" applyAlignment="1">
      <alignment horizontal="right"/>
    </xf>
    <xf numFmtId="10" fontId="88" fillId="0" borderId="0" xfId="48" applyNumberFormat="1" applyFont="1"/>
    <xf numFmtId="174" fontId="94" fillId="26" borderId="0" xfId="0" applyNumberFormat="1" applyFont="1" applyFill="1"/>
    <xf numFmtId="174" fontId="88" fillId="0" borderId="0" xfId="0" applyNumberFormat="1" applyFont="1"/>
    <xf numFmtId="10" fontId="99" fillId="28" borderId="0" xfId="48" applyNumberFormat="1" applyFont="1" applyFill="1" applyBorder="1" applyAlignment="1">
      <alignment horizontal="right"/>
    </xf>
    <xf numFmtId="10" fontId="99" fillId="0" borderId="0" xfId="48" applyNumberFormat="1" applyFont="1"/>
    <xf numFmtId="10" fontId="99" fillId="0" borderId="0" xfId="48" applyNumberFormat="1" applyFont="1" applyFill="1" applyBorder="1" applyAlignment="1">
      <alignment horizontal="right"/>
    </xf>
    <xf numFmtId="10" fontId="99" fillId="0" borderId="0" xfId="48" applyNumberFormat="1" applyFont="1" applyFill="1"/>
    <xf numFmtId="174" fontId="99" fillId="0" borderId="0" xfId="42" applyNumberFormat="1" applyFont="1" applyAlignment="1">
      <alignment horizontal="right"/>
    </xf>
    <xf numFmtId="174" fontId="99" fillId="0" borderId="0" xfId="48" applyNumberFormat="1" applyFont="1" applyFill="1" applyBorder="1" applyAlignment="1">
      <alignment horizontal="right"/>
    </xf>
    <xf numFmtId="174" fontId="99" fillId="0" borderId="0" xfId="0" applyNumberFormat="1" applyFont="1" applyAlignment="1">
      <alignment horizontal="right"/>
    </xf>
    <xf numFmtId="10" fontId="96" fillId="28" borderId="0" xfId="48" applyNumberFormat="1" applyFont="1" applyFill="1" applyBorder="1" applyAlignment="1">
      <alignment horizontal="right"/>
    </xf>
    <xf numFmtId="0" fontId="97" fillId="0" borderId="0" xfId="40" applyFont="1" applyAlignment="1">
      <alignment vertical="center" wrapText="1"/>
    </xf>
    <xf numFmtId="0" fontId="97" fillId="0" borderId="0" xfId="40" applyFont="1" applyAlignment="1">
      <alignment wrapText="1"/>
    </xf>
    <xf numFmtId="0" fontId="41" fillId="0" borderId="0" xfId="40" applyFont="1"/>
    <xf numFmtId="0" fontId="106" fillId="0" borderId="0" xfId="40" applyFont="1"/>
    <xf numFmtId="0" fontId="100" fillId="0" borderId="0" xfId="40" applyFont="1"/>
    <xf numFmtId="0" fontId="89" fillId="0" borderId="0" xfId="40" applyFont="1" applyAlignment="1">
      <alignment horizontal="left"/>
    </xf>
    <xf numFmtId="165" fontId="99" fillId="0" borderId="0" xfId="0" applyNumberFormat="1" applyFont="1" applyAlignment="1">
      <alignment horizontal="left"/>
    </xf>
    <xf numFmtId="0" fontId="96" fillId="0" borderId="0" xfId="131" applyFont="1"/>
    <xf numFmtId="0" fontId="109" fillId="0" borderId="0" xfId="40" applyFont="1"/>
    <xf numFmtId="173" fontId="94" fillId="26" borderId="0" xfId="131" applyNumberFormat="1" applyFont="1" applyFill="1"/>
    <xf numFmtId="0" fontId="96" fillId="0" borderId="0" xfId="40" applyFont="1"/>
    <xf numFmtId="0" fontId="99" fillId="0" borderId="0" xfId="40" applyFont="1"/>
    <xf numFmtId="182" fontId="99" fillId="28" borderId="0" xfId="42" applyNumberFormat="1" applyFont="1" applyFill="1" applyAlignment="1">
      <alignment horizontal="right"/>
    </xf>
    <xf numFmtId="0" fontId="117" fillId="0" borderId="0" xfId="0" applyFont="1" applyAlignment="1">
      <alignment horizontal="left"/>
    </xf>
    <xf numFmtId="173" fontId="96" fillId="0" borderId="0" xfId="42" applyNumberFormat="1" applyFont="1" applyAlignment="1">
      <alignment horizontal="right"/>
    </xf>
    <xf numFmtId="173" fontId="99" fillId="0" borderId="0" xfId="42" applyNumberFormat="1" applyFont="1" applyAlignment="1">
      <alignment horizontal="right"/>
    </xf>
    <xf numFmtId="172" fontId="100" fillId="0" borderId="0" xfId="0" applyNumberFormat="1" applyFont="1"/>
    <xf numFmtId="165" fontId="103" fillId="0" borderId="0" xfId="0" applyNumberFormat="1" applyFont="1" applyAlignment="1">
      <alignment horizontal="left"/>
    </xf>
    <xf numFmtId="173" fontId="41" fillId="0" borderId="0" xfId="0" applyNumberFormat="1" applyFont="1" applyAlignment="1">
      <alignment horizontal="right"/>
    </xf>
    <xf numFmtId="10" fontId="41" fillId="0" borderId="0" xfId="0" applyNumberFormat="1" applyFont="1"/>
    <xf numFmtId="173" fontId="99" fillId="29" borderId="0" xfId="42" applyNumberFormat="1" applyFont="1" applyFill="1" applyAlignment="1">
      <alignment horizontal="right"/>
    </xf>
    <xf numFmtId="3" fontId="41" fillId="23" borderId="0" xfId="0" applyNumberFormat="1" applyFont="1" applyFill="1" applyAlignment="1">
      <alignment horizontal="left"/>
    </xf>
    <xf numFmtId="3" fontId="41" fillId="23" borderId="0" xfId="0" applyNumberFormat="1" applyFont="1" applyFill="1" applyAlignment="1">
      <alignment horizontal="right"/>
    </xf>
    <xf numFmtId="172" fontId="41" fillId="23" borderId="0" xfId="0" applyNumberFormat="1" applyFont="1" applyFill="1"/>
    <xf numFmtId="2" fontId="41" fillId="23" borderId="0" xfId="0" applyNumberFormat="1" applyFont="1" applyFill="1"/>
    <xf numFmtId="0" fontId="118" fillId="0" borderId="0" xfId="0" applyFont="1"/>
    <xf numFmtId="0" fontId="118" fillId="23" borderId="0" xfId="0" applyFont="1" applyFill="1"/>
    <xf numFmtId="0" fontId="95" fillId="0" borderId="0" xfId="0" quotePrefix="1" applyFont="1" applyAlignment="1">
      <alignment horizontal="right"/>
    </xf>
    <xf numFmtId="0" fontId="118" fillId="0" borderId="0" xfId="0" applyFont="1" applyAlignment="1">
      <alignment horizontal="left"/>
    </xf>
    <xf numFmtId="0" fontId="112" fillId="0" borderId="0" xfId="0" applyFont="1" applyAlignment="1">
      <alignment horizontal="left"/>
    </xf>
    <xf numFmtId="3" fontId="112" fillId="0" borderId="0" xfId="0" applyNumberFormat="1" applyFont="1" applyAlignment="1">
      <alignment horizontal="right"/>
    </xf>
    <xf numFmtId="3" fontId="106" fillId="0" borderId="0" xfId="0" applyNumberFormat="1" applyFont="1" applyAlignment="1">
      <alignment horizontal="right"/>
    </xf>
    <xf numFmtId="181" fontId="100" fillId="0" borderId="0" xfId="48" applyNumberFormat="1" applyFont="1" applyFill="1" applyBorder="1" applyAlignment="1">
      <alignment horizontal="right"/>
    </xf>
    <xf numFmtId="171" fontId="100" fillId="0" borderId="0" xfId="0" applyNumberFormat="1" applyFont="1" applyAlignment="1">
      <alignment horizontal="right"/>
    </xf>
    <xf numFmtId="0" fontId="106" fillId="0" borderId="0" xfId="0" quotePrefix="1" applyFont="1"/>
    <xf numFmtId="175" fontId="96" fillId="0" borderId="0" xfId="0" applyNumberFormat="1" applyFont="1" applyAlignment="1">
      <alignment horizontal="left"/>
    </xf>
    <xf numFmtId="175" fontId="96" fillId="28" borderId="0" xfId="48" applyNumberFormat="1" applyFont="1" applyFill="1" applyBorder="1" applyAlignment="1">
      <alignment horizontal="right"/>
    </xf>
    <xf numFmtId="175" fontId="96" fillId="0" borderId="0" xfId="48" applyNumberFormat="1" applyFont="1" applyFill="1" applyBorder="1" applyAlignment="1">
      <alignment horizontal="right"/>
    </xf>
    <xf numFmtId="3" fontId="96" fillId="0" borderId="0" xfId="0" applyNumberFormat="1" applyFont="1" applyAlignment="1">
      <alignment horizontal="right"/>
    </xf>
    <xf numFmtId="166" fontId="96" fillId="0" borderId="0" xfId="0" applyNumberFormat="1" applyFont="1" applyAlignment="1">
      <alignment horizontal="right"/>
    </xf>
    <xf numFmtId="175" fontId="94" fillId="26" borderId="0" xfId="0" applyNumberFormat="1" applyFont="1" applyFill="1"/>
    <xf numFmtId="165" fontId="88" fillId="0" borderId="0" xfId="0" applyNumberFormat="1" applyFont="1" applyAlignment="1">
      <alignment horizontal="left"/>
    </xf>
    <xf numFmtId="175" fontId="105" fillId="28" borderId="0" xfId="48" applyNumberFormat="1" applyFont="1" applyFill="1" applyBorder="1" applyAlignment="1">
      <alignment horizontal="right"/>
    </xf>
    <xf numFmtId="175" fontId="105" fillId="0" borderId="0" xfId="48" applyNumberFormat="1" applyFont="1" applyFill="1" applyBorder="1" applyAlignment="1">
      <alignment horizontal="right"/>
    </xf>
    <xf numFmtId="3" fontId="105" fillId="0" borderId="0" xfId="0" applyNumberFormat="1" applyFont="1" applyAlignment="1">
      <alignment horizontal="right"/>
    </xf>
    <xf numFmtId="173" fontId="105" fillId="0" borderId="0" xfId="48" applyNumberFormat="1" applyFont="1" applyFill="1" applyBorder="1" applyAlignment="1">
      <alignment horizontal="right"/>
    </xf>
    <xf numFmtId="175" fontId="106" fillId="0" borderId="0" xfId="0" applyNumberFormat="1" applyFont="1"/>
    <xf numFmtId="171" fontId="96" fillId="27" borderId="0" xfId="42" applyNumberFormat="1" applyFont="1" applyFill="1" applyAlignment="1">
      <alignment horizontal="right"/>
    </xf>
    <xf numFmtId="175" fontId="96" fillId="27" borderId="0" xfId="48" applyNumberFormat="1" applyFont="1" applyFill="1" applyBorder="1" applyAlignment="1">
      <alignment horizontal="right"/>
    </xf>
    <xf numFmtId="0" fontId="119" fillId="0" borderId="0" xfId="0" applyFont="1"/>
    <xf numFmtId="171" fontId="119" fillId="24" borderId="0" xfId="42" applyNumberFormat="1" applyFont="1" applyFill="1" applyAlignment="1">
      <alignment horizontal="right"/>
    </xf>
    <xf numFmtId="3" fontId="95" fillId="0" borderId="0" xfId="0" applyNumberFormat="1" applyFont="1" applyAlignment="1">
      <alignment horizontal="right"/>
    </xf>
    <xf numFmtId="14" fontId="94" fillId="62" borderId="10" xfId="0" applyNumberFormat="1" applyFont="1" applyFill="1" applyBorder="1" applyAlignment="1">
      <alignment horizontal="center" vertical="center"/>
    </xf>
    <xf numFmtId="14" fontId="94" fillId="62" borderId="11" xfId="0" applyNumberFormat="1" applyFont="1" applyFill="1" applyBorder="1" applyAlignment="1">
      <alignment horizontal="center" vertical="center"/>
    </xf>
    <xf numFmtId="165" fontId="96" fillId="28" borderId="0" xfId="0" applyNumberFormat="1" applyFont="1" applyFill="1" applyAlignment="1">
      <alignment horizontal="left"/>
    </xf>
    <xf numFmtId="3" fontId="118" fillId="0" borderId="0" xfId="0" applyNumberFormat="1" applyFont="1" applyAlignment="1">
      <alignment horizontal="center"/>
    </xf>
    <xf numFmtId="165" fontId="96" fillId="27" borderId="0" xfId="0" applyNumberFormat="1" applyFont="1" applyFill="1" applyAlignment="1">
      <alignment horizontal="left"/>
    </xf>
    <xf numFmtId="0" fontId="106" fillId="0" borderId="0" xfId="0" applyFont="1" applyAlignment="1">
      <alignment horizontal="center"/>
    </xf>
    <xf numFmtId="3" fontId="96" fillId="0" borderId="0" xfId="131" applyNumberFormat="1" applyFont="1" applyAlignment="1">
      <alignment horizontal="right"/>
    </xf>
    <xf numFmtId="165" fontId="95" fillId="0" borderId="0" xfId="0" applyNumberFormat="1" applyFont="1" applyAlignment="1">
      <alignment horizontal="right"/>
    </xf>
    <xf numFmtId="0" fontId="88" fillId="0" borderId="0" xfId="131" applyFont="1"/>
    <xf numFmtId="3" fontId="106" fillId="0" borderId="0" xfId="131" applyNumberFormat="1" applyFont="1" applyAlignment="1">
      <alignment horizontal="right"/>
    </xf>
    <xf numFmtId="171" fontId="96" fillId="0" borderId="0" xfId="131" applyNumberFormat="1" applyFont="1"/>
    <xf numFmtId="0" fontId="105" fillId="0" borderId="0" xfId="131" applyFont="1"/>
    <xf numFmtId="3" fontId="105" fillId="0" borderId="0" xfId="131" applyNumberFormat="1" applyFont="1" applyAlignment="1">
      <alignment horizontal="right"/>
    </xf>
    <xf numFmtId="3" fontId="95" fillId="64" borderId="0" xfId="0" applyNumberFormat="1" applyFont="1" applyFill="1" applyAlignment="1">
      <alignment horizontal="left"/>
    </xf>
    <xf numFmtId="165" fontId="118" fillId="0" borderId="0" xfId="0" applyNumberFormat="1" applyFont="1" applyAlignment="1">
      <alignment horizontal="center"/>
    </xf>
    <xf numFmtId="14" fontId="109" fillId="0" borderId="0" xfId="0" applyNumberFormat="1" applyFont="1" applyAlignment="1">
      <alignment horizontal="right"/>
    </xf>
    <xf numFmtId="14" fontId="109" fillId="0" borderId="0" xfId="40" applyNumberFormat="1" applyFont="1"/>
    <xf numFmtId="0" fontId="120" fillId="0" borderId="0" xfId="40" applyFont="1"/>
    <xf numFmtId="0" fontId="121" fillId="0" borderId="0" xfId="40" applyFont="1"/>
    <xf numFmtId="0" fontId="106" fillId="0" borderId="0" xfId="40" quotePrefix="1" applyFont="1"/>
    <xf numFmtId="14" fontId="99" fillId="29" borderId="13" xfId="0" applyNumberFormat="1" applyFont="1" applyFill="1" applyBorder="1" applyAlignment="1">
      <alignment horizontal="center" vertical="center" wrapText="1"/>
    </xf>
    <xf numFmtId="14" fontId="99" fillId="29" borderId="13" xfId="0" applyNumberFormat="1" applyFont="1" applyFill="1" applyBorder="1" applyAlignment="1">
      <alignment horizontal="center" vertical="center"/>
    </xf>
    <xf numFmtId="0" fontId="123" fillId="0" borderId="0" xfId="93" applyFont="1" applyAlignment="1">
      <alignment horizontal="left"/>
    </xf>
    <xf numFmtId="169" fontId="99" fillId="27" borderId="0" xfId="42" applyNumberFormat="1" applyFont="1" applyFill="1" applyAlignment="1">
      <alignment horizontal="right"/>
    </xf>
    <xf numFmtId="172" fontId="99" fillId="27" borderId="0" xfId="48" applyNumberFormat="1" applyFont="1" applyFill="1" applyBorder="1" applyAlignment="1">
      <alignment horizontal="right"/>
    </xf>
    <xf numFmtId="0" fontId="96" fillId="0" borderId="0" xfId="40" quotePrefix="1" applyFont="1"/>
    <xf numFmtId="169" fontId="99" fillId="0" borderId="0" xfId="42" applyNumberFormat="1" applyFont="1" applyAlignment="1">
      <alignment horizontal="right"/>
    </xf>
    <xf numFmtId="172" fontId="99" fillId="0" borderId="0" xfId="48" applyNumberFormat="1" applyFont="1" applyFill="1" applyBorder="1" applyAlignment="1">
      <alignment horizontal="right"/>
    </xf>
    <xf numFmtId="169" fontId="88" fillId="0" borderId="0" xfId="42" applyNumberFormat="1" applyFont="1" applyAlignment="1">
      <alignment horizontal="right"/>
    </xf>
    <xf numFmtId="172" fontId="88" fillId="0" borderId="0" xfId="42" applyNumberFormat="1" applyFont="1" applyAlignment="1">
      <alignment horizontal="right"/>
    </xf>
    <xf numFmtId="0" fontId="41" fillId="26" borderId="0" xfId="40" applyFont="1" applyFill="1"/>
    <xf numFmtId="169" fontId="94" fillId="26" borderId="0" xfId="42" applyNumberFormat="1" applyFont="1" applyFill="1" applyAlignment="1">
      <alignment horizontal="right"/>
    </xf>
    <xf numFmtId="172" fontId="94" fillId="26" borderId="0" xfId="42" applyNumberFormat="1" applyFont="1" applyFill="1" applyAlignment="1">
      <alignment horizontal="right"/>
    </xf>
    <xf numFmtId="169" fontId="99" fillId="28" borderId="0" xfId="42" applyNumberFormat="1" applyFont="1" applyFill="1" applyAlignment="1">
      <alignment horizontal="right"/>
    </xf>
    <xf numFmtId="172" fontId="99" fillId="28" borderId="0" xfId="48" applyNumberFormat="1" applyFont="1" applyFill="1" applyBorder="1" applyAlignment="1">
      <alignment horizontal="right"/>
    </xf>
    <xf numFmtId="0" fontId="124" fillId="0" borderId="0" xfId="93" applyFont="1" applyAlignment="1">
      <alignment horizontal="left"/>
    </xf>
    <xf numFmtId="0" fontId="105" fillId="0" borderId="0" xfId="40" applyFont="1"/>
    <xf numFmtId="169" fontId="105" fillId="28" borderId="0" xfId="42" applyNumberFormat="1" applyFont="1" applyFill="1" applyAlignment="1">
      <alignment horizontal="right"/>
    </xf>
    <xf numFmtId="172" fontId="105" fillId="28" borderId="0" xfId="48" applyNumberFormat="1" applyFont="1" applyFill="1" applyBorder="1" applyAlignment="1">
      <alignment horizontal="right"/>
    </xf>
    <xf numFmtId="0" fontId="105" fillId="0" borderId="0" xfId="40" quotePrefix="1" applyFont="1"/>
    <xf numFmtId="169" fontId="105" fillId="0" borderId="0" xfId="42" applyNumberFormat="1" applyFont="1" applyAlignment="1">
      <alignment horizontal="right"/>
    </xf>
    <xf numFmtId="172" fontId="105" fillId="0" borderId="0" xfId="48" applyNumberFormat="1" applyFont="1" applyFill="1" applyBorder="1" applyAlignment="1">
      <alignment horizontal="right"/>
    </xf>
    <xf numFmtId="172" fontId="125" fillId="28" borderId="0" xfId="48" applyNumberFormat="1" applyFont="1" applyFill="1" applyBorder="1" applyAlignment="1">
      <alignment horizontal="right"/>
    </xf>
    <xf numFmtId="169" fontId="125" fillId="28" borderId="0" xfId="42" applyNumberFormat="1" applyFont="1" applyFill="1" applyAlignment="1">
      <alignment horizontal="right"/>
    </xf>
    <xf numFmtId="172" fontId="125" fillId="0" borderId="0" xfId="48" applyNumberFormat="1" applyFont="1" applyFill="1" applyBorder="1" applyAlignment="1">
      <alignment horizontal="right"/>
    </xf>
    <xf numFmtId="169" fontId="125" fillId="0" borderId="0" xfId="42" applyNumberFormat="1" applyFont="1" applyAlignment="1">
      <alignment horizontal="right"/>
    </xf>
    <xf numFmtId="182" fontId="99" fillId="0" borderId="0" xfId="42" applyNumberFormat="1" applyFont="1" applyAlignment="1">
      <alignment horizontal="right"/>
    </xf>
    <xf numFmtId="170" fontId="94" fillId="26" borderId="0" xfId="42" applyNumberFormat="1" applyFont="1" applyFill="1" applyAlignment="1">
      <alignment horizontal="right"/>
    </xf>
    <xf numFmtId="10" fontId="41" fillId="0" borderId="0" xfId="48" applyNumberFormat="1" applyFont="1" applyBorder="1"/>
    <xf numFmtId="165" fontId="41" fillId="0" borderId="0" xfId="40" applyNumberFormat="1" applyFont="1"/>
    <xf numFmtId="0" fontId="9" fillId="0" borderId="0" xfId="0" applyFont="1" applyAlignment="1">
      <alignment horizontal="center"/>
    </xf>
    <xf numFmtId="0" fontId="47" fillId="26" borderId="0" xfId="0" applyFont="1" applyFill="1" applyAlignment="1">
      <alignment vertical="center"/>
    </xf>
    <xf numFmtId="0" fontId="126" fillId="65" borderId="0" xfId="0" applyFont="1" applyFill="1"/>
    <xf numFmtId="0" fontId="127" fillId="0" borderId="0" xfId="0" applyFont="1" applyAlignment="1">
      <alignment horizontal="left"/>
    </xf>
    <xf numFmtId="181" fontId="106" fillId="0" borderId="0" xfId="48" applyNumberFormat="1" applyFont="1" applyFill="1" applyBorder="1" applyAlignment="1">
      <alignment horizontal="right"/>
    </xf>
    <xf numFmtId="0" fontId="98" fillId="23" borderId="0" xfId="0" applyFont="1" applyFill="1" applyAlignment="1">
      <alignment horizontal="left" wrapText="1"/>
    </xf>
    <xf numFmtId="0" fontId="34" fillId="0" borderId="0" xfId="0" applyFont="1"/>
    <xf numFmtId="0" fontId="128" fillId="0" borderId="0" xfId="0" applyFont="1"/>
    <xf numFmtId="0" fontId="115" fillId="0" borderId="0" xfId="141" applyFont="1"/>
    <xf numFmtId="0" fontId="115" fillId="0" borderId="0" xfId="141" applyFont="1" applyAlignment="1">
      <alignment wrapText="1"/>
    </xf>
    <xf numFmtId="171" fontId="97" fillId="0" borderId="0" xfId="40" applyNumberFormat="1" applyFont="1" applyAlignment="1">
      <alignment vertical="center" wrapText="1"/>
    </xf>
    <xf numFmtId="171" fontId="97" fillId="0" borderId="0" xfId="40" applyNumberFormat="1" applyFont="1" applyAlignment="1">
      <alignment wrapText="1"/>
    </xf>
    <xf numFmtId="3" fontId="98" fillId="0" borderId="0" xfId="0" applyNumberFormat="1" applyFont="1" applyAlignment="1">
      <alignment vertical="top" wrapText="1"/>
    </xf>
    <xf numFmtId="183" fontId="94" fillId="26" borderId="0" xfId="0" applyNumberFormat="1" applyFont="1" applyFill="1"/>
    <xf numFmtId="14" fontId="94" fillId="63" borderId="15" xfId="0" applyNumberFormat="1" applyFont="1" applyFill="1" applyBorder="1" applyAlignment="1">
      <alignment horizontal="center" vertical="center"/>
    </xf>
    <xf numFmtId="14" fontId="94" fillId="30" borderId="9" xfId="0" applyNumberFormat="1" applyFont="1" applyFill="1" applyBorder="1" applyAlignment="1">
      <alignment horizontal="center" vertical="center"/>
    </xf>
    <xf numFmtId="14" fontId="94" fillId="30" borderId="14" xfId="0" applyNumberFormat="1" applyFont="1" applyFill="1" applyBorder="1" applyAlignment="1">
      <alignment horizontal="center" vertical="center"/>
    </xf>
    <xf numFmtId="0" fontId="108" fillId="0" borderId="0" xfId="0" applyFont="1" applyAlignment="1">
      <alignment horizontal="left" vertical="center" wrapText="1"/>
    </xf>
    <xf numFmtId="0" fontId="100" fillId="0" borderId="0" xfId="0" applyFont="1" applyAlignment="1">
      <alignment horizontal="center"/>
    </xf>
    <xf numFmtId="0" fontId="116" fillId="0" borderId="0" xfId="0" applyFont="1" applyAlignment="1">
      <alignment horizontal="left"/>
    </xf>
    <xf numFmtId="14" fontId="99" fillId="27" borderId="18" xfId="0" applyNumberFormat="1" applyFont="1" applyFill="1" applyBorder="1" applyAlignment="1">
      <alignment horizontal="center" vertical="center"/>
    </xf>
    <xf numFmtId="14" fontId="99" fillId="27" borderId="19" xfId="0" applyNumberFormat="1" applyFont="1" applyFill="1" applyBorder="1" applyAlignment="1">
      <alignment horizontal="center" vertical="center"/>
    </xf>
    <xf numFmtId="14" fontId="94" fillId="30" borderId="16" xfId="0" applyNumberFormat="1" applyFont="1" applyFill="1" applyBorder="1" applyAlignment="1">
      <alignment horizontal="center" vertical="center"/>
    </xf>
    <xf numFmtId="14" fontId="94" fillId="30" borderId="17" xfId="0" applyNumberFormat="1" applyFont="1" applyFill="1" applyBorder="1" applyAlignment="1">
      <alignment horizontal="center" vertical="center"/>
    </xf>
    <xf numFmtId="14" fontId="122" fillId="30" borderId="0" xfId="0" applyNumberFormat="1" applyFont="1" applyFill="1" applyAlignment="1">
      <alignment horizontal="center"/>
    </xf>
    <xf numFmtId="0" fontId="122" fillId="30" borderId="0" xfId="0" applyFont="1" applyFill="1" applyAlignment="1">
      <alignment horizontal="center"/>
    </xf>
    <xf numFmtId="14" fontId="94" fillId="62" borderId="15" xfId="0" applyNumberFormat="1" applyFont="1" applyFill="1" applyBorder="1" applyAlignment="1">
      <alignment horizontal="center" vertical="center"/>
    </xf>
    <xf numFmtId="14" fontId="37" fillId="30" borderId="9" xfId="40" applyNumberFormat="1" applyFont="1" applyFill="1" applyBorder="1" applyAlignment="1">
      <alignment horizontal="center" vertical="center"/>
    </xf>
    <xf numFmtId="14" fontId="37" fillId="30" borderId="14" xfId="40" applyNumberFormat="1" applyFont="1" applyFill="1" applyBorder="1" applyAlignment="1">
      <alignment horizontal="center" vertical="center"/>
    </xf>
    <xf numFmtId="0" fontId="85" fillId="0" borderId="0" xfId="0" applyFont="1" applyAlignment="1">
      <alignment horizontal="left" vertical="center" wrapText="1" readingOrder="1"/>
    </xf>
    <xf numFmtId="0" fontId="85" fillId="0" borderId="0" xfId="0" applyFont="1" applyAlignment="1">
      <alignment horizontal="left" wrapText="1" readingOrder="1"/>
    </xf>
    <xf numFmtId="14" fontId="37" fillId="62" borderId="15" xfId="0" applyNumberFormat="1" applyFont="1" applyFill="1" applyBorder="1" applyAlignment="1">
      <alignment horizontal="center" vertical="center"/>
    </xf>
    <xf numFmtId="0" fontId="39" fillId="0" borderId="0" xfId="40" applyFont="1" applyAlignment="1">
      <alignment horizontal="center"/>
    </xf>
  </cellXfs>
  <cellStyles count="1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68" builtinId="30" hidden="1"/>
    <cellStyle name="20% - Énfasis1 2" xfId="99" xr:uid="{00000000-0005-0000-0000-000007000000}"/>
    <cellStyle name="20% - Énfasis2" xfId="72" builtinId="34" hidden="1"/>
    <cellStyle name="20% - Énfasis2 2" xfId="100" xr:uid="{00000000-0005-0000-0000-000009000000}"/>
    <cellStyle name="20% - Énfasis3" xfId="76" builtinId="38" hidden="1"/>
    <cellStyle name="20% - Énfasis3 2" xfId="101" xr:uid="{00000000-0005-0000-0000-00000B000000}"/>
    <cellStyle name="20% - Énfasis4" xfId="80" builtinId="42" hidden="1"/>
    <cellStyle name="20% - Énfasis4 2" xfId="102" xr:uid="{00000000-0005-0000-0000-00000D000000}"/>
    <cellStyle name="20% - Énfasis5" xfId="84" builtinId="46" hidden="1"/>
    <cellStyle name="20% - Énfasis5 2" xfId="103" xr:uid="{00000000-0005-0000-0000-00000F000000}"/>
    <cellStyle name="20% - Énfasis6" xfId="88" builtinId="50" hidden="1"/>
    <cellStyle name="20% - Énfasis6 2" xfId="104" xr:uid="{00000000-0005-0000-0000-000011000000}"/>
    <cellStyle name="40% - Accent1" xfId="7" xr:uid="{00000000-0005-0000-0000-000012000000}"/>
    <cellStyle name="40% - Accent2" xfId="8" xr:uid="{00000000-0005-0000-0000-000013000000}"/>
    <cellStyle name="40% - Accent3" xfId="9" xr:uid="{00000000-0005-0000-0000-000014000000}"/>
    <cellStyle name="40% - Accent4" xfId="10" xr:uid="{00000000-0005-0000-0000-000015000000}"/>
    <cellStyle name="40% - Accent5" xfId="11" xr:uid="{00000000-0005-0000-0000-000016000000}"/>
    <cellStyle name="40% - Accent6" xfId="12" xr:uid="{00000000-0005-0000-0000-000017000000}"/>
    <cellStyle name="40% - Énfasis1" xfId="69" builtinId="31" hidden="1"/>
    <cellStyle name="40% - Énfasis1 2" xfId="105" xr:uid="{00000000-0005-0000-0000-000019000000}"/>
    <cellStyle name="40% - Énfasis2" xfId="73" builtinId="35" hidden="1"/>
    <cellStyle name="40% - Énfasis2 2" xfId="106" xr:uid="{00000000-0005-0000-0000-00001B000000}"/>
    <cellStyle name="40% - Énfasis3" xfId="77" builtinId="39" hidden="1"/>
    <cellStyle name="40% - Énfasis3 2" xfId="107" xr:uid="{00000000-0005-0000-0000-00001D000000}"/>
    <cellStyle name="40% - Énfasis4" xfId="81" builtinId="43" hidden="1"/>
    <cellStyle name="40% - Énfasis4 2" xfId="108" xr:uid="{00000000-0005-0000-0000-00001F000000}"/>
    <cellStyle name="40% - Énfasis5" xfId="85" builtinId="47" hidden="1"/>
    <cellStyle name="40% - Énfasis5 2" xfId="109" xr:uid="{00000000-0005-0000-0000-000021000000}"/>
    <cellStyle name="40% - Énfasis6" xfId="89" builtinId="51" hidden="1"/>
    <cellStyle name="40% - Énfasis6 2" xfId="110" xr:uid="{00000000-0005-0000-0000-000023000000}"/>
    <cellStyle name="60% - Accent1" xfId="13" xr:uid="{00000000-0005-0000-0000-000024000000}"/>
    <cellStyle name="60% - Accent2" xfId="14" xr:uid="{00000000-0005-0000-0000-000025000000}"/>
    <cellStyle name="60% - Accent3" xfId="15" xr:uid="{00000000-0005-0000-0000-000026000000}"/>
    <cellStyle name="60% - Accent4" xfId="16" xr:uid="{00000000-0005-0000-0000-000027000000}"/>
    <cellStyle name="60% - Accent5" xfId="17" xr:uid="{00000000-0005-0000-0000-000028000000}"/>
    <cellStyle name="60% - Accent6" xfId="18" xr:uid="{00000000-0005-0000-0000-000029000000}"/>
    <cellStyle name="60% - Énfasis1" xfId="70" builtinId="32" hidden="1"/>
    <cellStyle name="60% - Énfasis2" xfId="74" builtinId="36" hidden="1"/>
    <cellStyle name="60% - Énfasis3" xfId="78" builtinId="40" hidden="1"/>
    <cellStyle name="60% - Énfasis4" xfId="82" builtinId="44" hidden="1"/>
    <cellStyle name="60% - Énfasis5" xfId="86" builtinId="48" hidden="1"/>
    <cellStyle name="60% - Énfasis6" xfId="90" builtinId="52" hidden="1"/>
    <cellStyle name="Accent1" xfId="19" xr:uid="{00000000-0005-0000-0000-000030000000}"/>
    <cellStyle name="Accent2" xfId="20" xr:uid="{00000000-0005-0000-0000-000031000000}"/>
    <cellStyle name="Accent3" xfId="21" xr:uid="{00000000-0005-0000-0000-000032000000}"/>
    <cellStyle name="Accent4" xfId="22" xr:uid="{00000000-0005-0000-0000-000033000000}"/>
    <cellStyle name="Accent5" xfId="23" xr:uid="{00000000-0005-0000-0000-000034000000}"/>
    <cellStyle name="Accent6" xfId="24" xr:uid="{00000000-0005-0000-0000-000035000000}"/>
    <cellStyle name="Bad" xfId="25" xr:uid="{00000000-0005-0000-0000-000036000000}"/>
    <cellStyle name="Bueno" xfId="57" builtinId="26" hidden="1"/>
    <cellStyle name="Calculation" xfId="26" xr:uid="{00000000-0005-0000-0000-000038000000}"/>
    <cellStyle name="Cálculo" xfId="61" builtinId="22" hidden="1"/>
    <cellStyle name="Celda de comprobación" xfId="63" builtinId="23" hidden="1"/>
    <cellStyle name="Celda vinculada" xfId="62" builtinId="24" hidden="1"/>
    <cellStyle name="Check Cell" xfId="27" xr:uid="{00000000-0005-0000-0000-00003C000000}"/>
    <cellStyle name="Dia" xfId="111" xr:uid="{00000000-0005-0000-0000-00003D000000}"/>
    <cellStyle name="Encabez1" xfId="112" xr:uid="{00000000-0005-0000-0000-00003E000000}"/>
    <cellStyle name="Encabez2" xfId="113" xr:uid="{00000000-0005-0000-0000-00003F000000}"/>
    <cellStyle name="Encabezado 1" xfId="53" builtinId="16" hidden="1"/>
    <cellStyle name="Encabezado 4" xfId="56" builtinId="19" hidden="1"/>
    <cellStyle name="Énfasis1" xfId="67" builtinId="29" hidden="1"/>
    <cellStyle name="Énfasis2" xfId="71" builtinId="33" hidden="1"/>
    <cellStyle name="Énfasis3" xfId="75" builtinId="37" hidden="1"/>
    <cellStyle name="Énfasis4" xfId="79" builtinId="41" hidden="1"/>
    <cellStyle name="Énfasis5" xfId="83" builtinId="45" hidden="1"/>
    <cellStyle name="Énfasis6" xfId="87" builtinId="49" hidden="1"/>
    <cellStyle name="Entrada" xfId="59" builtinId="20" hidden="1"/>
    <cellStyle name="Euro" xfId="114" xr:uid="{00000000-0005-0000-0000-000048000000}"/>
    <cellStyle name="Euro 2" xfId="115" xr:uid="{00000000-0005-0000-0000-000049000000}"/>
    <cellStyle name="Euro 3" xfId="116" xr:uid="{00000000-0005-0000-0000-00004A000000}"/>
    <cellStyle name="Explanatory Text" xfId="28" xr:uid="{00000000-0005-0000-0000-00004B000000}"/>
    <cellStyle name="Fijo" xfId="117" xr:uid="{00000000-0005-0000-0000-00004C000000}"/>
    <cellStyle name="Financiero" xfId="118" xr:uid="{00000000-0005-0000-0000-00004D000000}"/>
    <cellStyle name="Good" xfId="29" xr:uid="{00000000-0005-0000-0000-00004E000000}"/>
    <cellStyle name="Heading 1" xfId="30" xr:uid="{00000000-0005-0000-0000-00004F000000}"/>
    <cellStyle name="Heading 2" xfId="31" xr:uid="{00000000-0005-0000-0000-000050000000}"/>
    <cellStyle name="Heading 3" xfId="32" xr:uid="{00000000-0005-0000-0000-000051000000}"/>
    <cellStyle name="Heading 4" xfId="33" xr:uid="{00000000-0005-0000-0000-000052000000}"/>
    <cellStyle name="Incorrecto" xfId="58" builtinId="27" hidden="1"/>
    <cellStyle name="Input" xfId="34" xr:uid="{00000000-0005-0000-0000-000054000000}"/>
    <cellStyle name="Linked Cell" xfId="35" xr:uid="{00000000-0005-0000-0000-000055000000}"/>
    <cellStyle name="MAND_x000d_CHECK.COMMAND_x000e_RENAME.COMMAND_x0008_SHOW.BAR_x000b_DELETE.MENU_x000e_DELETE.COMMAND_x000e_GET.CHA" xfId="119" xr:uid="{00000000-0005-0000-0000-000056000000}"/>
    <cellStyle name="Millares 2" xfId="36" xr:uid="{00000000-0005-0000-0000-000057000000}"/>
    <cellStyle name="Millares 3" xfId="37" xr:uid="{00000000-0005-0000-0000-000058000000}"/>
    <cellStyle name="Monetario" xfId="120" xr:uid="{00000000-0005-0000-0000-000059000000}"/>
    <cellStyle name="Normal" xfId="0" builtinId="0"/>
    <cellStyle name="Normal 10" xfId="98" xr:uid="{00000000-0005-0000-0000-00005B000000}"/>
    <cellStyle name="Normal 11" xfId="38" xr:uid="{00000000-0005-0000-0000-00005C000000}"/>
    <cellStyle name="Normal 12" xfId="131" xr:uid="{00000000-0005-0000-0000-00005D000000}"/>
    <cellStyle name="Normal 2" xfId="39" xr:uid="{00000000-0005-0000-0000-00005E000000}"/>
    <cellStyle name="Normal 2 2" xfId="40" xr:uid="{00000000-0005-0000-0000-00005F000000}"/>
    <cellStyle name="Normal 2 2 2" xfId="91" xr:uid="{00000000-0005-0000-0000-000060000000}"/>
    <cellStyle name="Normal 2 3" xfId="121" xr:uid="{00000000-0005-0000-0000-000061000000}"/>
    <cellStyle name="Normal 2 4" xfId="94" xr:uid="{00000000-0005-0000-0000-000062000000}"/>
    <cellStyle name="Normal 2 6" xfId="129" xr:uid="{00000000-0005-0000-0000-000063000000}"/>
    <cellStyle name="Normal 22" xfId="92" xr:uid="{00000000-0005-0000-0000-000064000000}"/>
    <cellStyle name="Normal 25" xfId="130" xr:uid="{00000000-0005-0000-0000-000065000000}"/>
    <cellStyle name="Normal 25 2" xfId="133" xr:uid="{00000000-0005-0000-0000-000066000000}"/>
    <cellStyle name="Normal 25 2 2" xfId="136" xr:uid="{00000000-0005-0000-0000-000067000000}"/>
    <cellStyle name="Normal 25 2 3" xfId="139" xr:uid="{799AC513-4E6D-4921-9933-D5076FD30AF8}"/>
    <cellStyle name="Normal 25 3" xfId="135" xr:uid="{00000000-0005-0000-0000-000068000000}"/>
    <cellStyle name="Normal 25 4" xfId="138" xr:uid="{6FA5E9C8-F726-4E54-BE64-BCC5D7DF2ADE}"/>
    <cellStyle name="Normal 25 5" xfId="141" xr:uid="{A7468CB6-6288-4C6E-B6CE-8B1435F7D30E}"/>
    <cellStyle name="Normal 3" xfId="41" xr:uid="{00000000-0005-0000-0000-000069000000}"/>
    <cellStyle name="Normal 3 2" xfId="122" xr:uid="{00000000-0005-0000-0000-00006A000000}"/>
    <cellStyle name="Normal 3 8" xfId="140" xr:uid="{A3143B32-200A-4BDC-A14D-AB85A70E5987}"/>
    <cellStyle name="Normal 4" xfId="42" xr:uid="{00000000-0005-0000-0000-00006B000000}"/>
    <cellStyle name="Normal 5" xfId="43" xr:uid="{00000000-0005-0000-0000-00006C000000}"/>
    <cellStyle name="Normal 6" xfId="44" xr:uid="{00000000-0005-0000-0000-00006D000000}"/>
    <cellStyle name="Normal 7" xfId="93" xr:uid="{00000000-0005-0000-0000-00006E000000}"/>
    <cellStyle name="Normal 7 2" xfId="97" xr:uid="{00000000-0005-0000-0000-00006F000000}"/>
    <cellStyle name="Normal 7 3" xfId="128" xr:uid="{00000000-0005-0000-0000-000070000000}"/>
    <cellStyle name="Normal 7 3 2" xfId="132" xr:uid="{00000000-0005-0000-0000-000071000000}"/>
    <cellStyle name="Normal 7 3 3" xfId="134" xr:uid="{00000000-0005-0000-0000-000072000000}"/>
    <cellStyle name="Normal 7 3 4" xfId="137" xr:uid="{622AB316-EFF6-4946-BE47-7E5F151E4DEA}"/>
    <cellStyle name="Normal 7 3 5" xfId="142" xr:uid="{87C23261-EE1F-418C-8A4A-A5D8C80FD386}"/>
    <cellStyle name="Normal 8" xfId="123" xr:uid="{00000000-0005-0000-0000-000073000000}"/>
    <cellStyle name="Normal 9" xfId="95" xr:uid="{00000000-0005-0000-0000-000074000000}"/>
    <cellStyle name="Notas" xfId="65" builtinId="10" hidden="1"/>
    <cellStyle name="Notas 2" xfId="124" xr:uid="{00000000-0005-0000-0000-000076000000}"/>
    <cellStyle name="Notas 3" xfId="125" xr:uid="{00000000-0005-0000-0000-000077000000}"/>
    <cellStyle name="Note" xfId="45" xr:uid="{00000000-0005-0000-0000-000078000000}"/>
    <cellStyle name="Output" xfId="46" xr:uid="{00000000-0005-0000-0000-000079000000}"/>
    <cellStyle name="Porcentaje" xfId="48" xr:uid="{00000000-0005-0000-0000-00007A000000}"/>
    <cellStyle name="Porcentaje 2" xfId="47" xr:uid="{00000000-0005-0000-0000-00007B000000}"/>
    <cellStyle name="Porcentual 2" xfId="49" xr:uid="{00000000-0005-0000-0000-00007C000000}"/>
    <cellStyle name="Porcentual 2 2" xfId="96" xr:uid="{00000000-0005-0000-0000-00007D000000}"/>
    <cellStyle name="Porcentual 3" xfId="126" xr:uid="{00000000-0005-0000-0000-00007E000000}"/>
    <cellStyle name="Porcentual 3 2" xfId="127" xr:uid="{00000000-0005-0000-0000-00007F000000}"/>
    <cellStyle name="Salida" xfId="60" builtinId="21" hidden="1"/>
    <cellStyle name="Texto de advertencia" xfId="64" builtinId="11" hidden="1"/>
    <cellStyle name="Texto explicativo" xfId="66" builtinId="53" hidden="1"/>
    <cellStyle name="Title" xfId="50" xr:uid="{00000000-0005-0000-0000-000083000000}"/>
    <cellStyle name="Título" xfId="52" builtinId="15" hidden="1"/>
    <cellStyle name="Título 2" xfId="54" builtinId="17" hidden="1"/>
    <cellStyle name="Título 3" xfId="55" builtinId="18" hidden="1"/>
    <cellStyle name="Warning Text" xfId="51" xr:uid="{00000000-0005-0000-0000-00008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15330</xdr:colOff>
      <xdr:row>47</xdr:row>
      <xdr:rowOff>136071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0E6B516-0E72-4B25-9AF3-C1B39EF57C53}"/>
            </a:ext>
          </a:extLst>
        </xdr:cNvPr>
        <xdr:cNvGrpSpPr/>
      </xdr:nvGrpSpPr>
      <xdr:grpSpPr>
        <a:xfrm>
          <a:off x="0" y="0"/>
          <a:ext cx="10965270" cy="8015151"/>
          <a:chOff x="0" y="0"/>
          <a:chExt cx="10965270" cy="8015151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1C777BE7-4883-4042-862F-D669495E227F}"/>
              </a:ext>
            </a:extLst>
          </xdr:cNvPr>
          <xdr:cNvSpPr/>
        </xdr:nvSpPr>
        <xdr:spPr>
          <a:xfrm>
            <a:off x="0" y="0"/>
            <a:ext cx="10963547" cy="8015151"/>
          </a:xfrm>
          <a:prstGeom prst="rect">
            <a:avLst/>
          </a:prstGeom>
          <a:solidFill>
            <a:schemeClr val="bg1"/>
          </a:solidFill>
          <a:ln>
            <a:solidFill>
              <a:schemeClr val="bg1">
                <a:lumMod val="95000"/>
              </a:schemeClr>
            </a:solidFill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/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7B261D01-64B8-4E41-A908-DBD95F9251F3}"/>
              </a:ext>
            </a:extLst>
          </xdr:cNvPr>
          <xdr:cNvSpPr/>
        </xdr:nvSpPr>
        <xdr:spPr>
          <a:xfrm flipH="1">
            <a:off x="2919889" y="989492"/>
            <a:ext cx="576151" cy="1029468"/>
          </a:xfrm>
          <a:prstGeom prst="rect">
            <a:avLst/>
          </a:prstGeom>
          <a:solidFill>
            <a:srgbClr val="2D2D2D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ADE9723E-5B0D-4FE4-9B81-934D85FD3951}"/>
              </a:ext>
            </a:extLst>
          </xdr:cNvPr>
          <xdr:cNvSpPr/>
        </xdr:nvSpPr>
        <xdr:spPr>
          <a:xfrm>
            <a:off x="3327138" y="989493"/>
            <a:ext cx="7638132" cy="1029468"/>
          </a:xfrm>
          <a:prstGeom prst="rect">
            <a:avLst/>
          </a:prstGeom>
          <a:solidFill>
            <a:srgbClr val="008A9B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/>
          </a:p>
        </xdr:txBody>
      </xdr:sp>
      <xdr:pic>
        <xdr:nvPicPr>
          <xdr:cNvPr id="6" name="Imagen 5">
            <a:extLst>
              <a:ext uri="{FF2B5EF4-FFF2-40B4-BE49-F238E27FC236}">
                <a16:creationId xmlns:a16="http://schemas.microsoft.com/office/drawing/2014/main" id="{D9C4D330-27AC-4005-877D-26F689F3956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07536" y="1033686"/>
            <a:ext cx="3283742" cy="950353"/>
          </a:xfrm>
          <a:prstGeom prst="rect">
            <a:avLst/>
          </a:prstGeom>
        </xdr:spPr>
      </xdr:pic>
      <xdr:sp macro="" textlink="">
        <xdr:nvSpPr>
          <xdr:cNvPr id="7" name="Título 1">
            <a:extLst>
              <a:ext uri="{FF2B5EF4-FFF2-40B4-BE49-F238E27FC236}">
                <a16:creationId xmlns:a16="http://schemas.microsoft.com/office/drawing/2014/main" id="{52C61F85-02C4-4760-A9A3-14C37FFA45D7}"/>
              </a:ext>
            </a:extLst>
          </xdr:cNvPr>
          <xdr:cNvSpPr txBox="1">
            <a:spLocks/>
          </xdr:cNvSpPr>
        </xdr:nvSpPr>
        <xdr:spPr>
          <a:xfrm>
            <a:off x="5710645" y="3017520"/>
            <a:ext cx="5167992" cy="639169"/>
          </a:xfrm>
          <a:prstGeom prst="rect">
            <a:avLst/>
          </a:prstGeom>
        </xdr:spPr>
        <xdr:txBody>
          <a:bodyPr wrap="square" lIns="0" tIns="0" rIns="0">
            <a:noAutofit/>
          </a:bodyPr>
          <a:lstStyle>
            <a:defPPr>
              <a:defRPr lang="es-E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s-ES" sz="2800" b="1">
                <a:solidFill>
                  <a:srgbClr val="2D2D2D"/>
                </a:solidFill>
              </a:rPr>
              <a:t>QUARTERLY</a:t>
            </a:r>
            <a:r>
              <a:rPr lang="es-ES" sz="2800" b="1" baseline="0">
                <a:solidFill>
                  <a:srgbClr val="2D2D2D"/>
                </a:solidFill>
              </a:rPr>
              <a:t> RESULTS</a:t>
            </a:r>
            <a:endParaRPr lang="es-ES" sz="2800" b="1">
              <a:solidFill>
                <a:srgbClr val="2D2D2D"/>
              </a:solidFill>
            </a:endParaRPr>
          </a:p>
        </xdr:txBody>
      </xdr:sp>
      <xdr:sp macro="" textlink="">
        <xdr:nvSpPr>
          <xdr:cNvPr id="8" name="Subtítulo 2">
            <a:extLst>
              <a:ext uri="{FF2B5EF4-FFF2-40B4-BE49-F238E27FC236}">
                <a16:creationId xmlns:a16="http://schemas.microsoft.com/office/drawing/2014/main" id="{40615D09-9DAE-48C3-A1E2-6DBE94B07009}"/>
              </a:ext>
            </a:extLst>
          </xdr:cNvPr>
          <xdr:cNvSpPr txBox="1">
            <a:spLocks/>
          </xdr:cNvSpPr>
        </xdr:nvSpPr>
        <xdr:spPr>
          <a:xfrm>
            <a:off x="5724254" y="3750394"/>
            <a:ext cx="3747770" cy="1877775"/>
          </a:xfrm>
          <a:prstGeom prst="rect">
            <a:avLst/>
          </a:prstGeom>
          <a:ln>
            <a:noFill/>
          </a:ln>
        </xdr:spPr>
        <xdr:txBody>
          <a:bodyPr wrap="square" lIns="0" tIns="0" rIns="0">
            <a:noAutofit/>
          </a:bodyPr>
          <a:lstStyle>
            <a:defPPr>
              <a:defRPr lang="es-E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>
              <a:lnSpc>
                <a:spcPct val="50000"/>
              </a:lnSpc>
              <a:buFont typeface="Arial"/>
              <a:buNone/>
            </a:pPr>
            <a:r>
              <a:rPr lang="en-US" sz="2400" b="1">
                <a:solidFill>
                  <a:srgbClr val="008A9B"/>
                </a:solidFill>
              </a:rPr>
              <a:t>_____</a:t>
            </a:r>
          </a:p>
          <a:p>
            <a:pPr marL="0" indent="0">
              <a:lnSpc>
                <a:spcPct val="50000"/>
              </a:lnSpc>
              <a:buFont typeface="Arial"/>
              <a:buNone/>
            </a:pPr>
            <a:endParaRPr lang="en-US" sz="1100" b="1">
              <a:solidFill>
                <a:srgbClr val="008A9B"/>
              </a:solidFill>
            </a:endParaRPr>
          </a:p>
          <a:p>
            <a:pPr marL="0" indent="0">
              <a:lnSpc>
                <a:spcPct val="90000"/>
              </a:lnSpc>
              <a:buFont typeface="Arial"/>
              <a:buNone/>
            </a:pPr>
            <a:endParaRPr lang="en-US" sz="1200">
              <a:solidFill>
                <a:schemeClr val="tx1">
                  <a:lumMod val="75000"/>
                  <a:lumOff val="25000"/>
                </a:schemeClr>
              </a:solidFill>
            </a:endParaRPr>
          </a:p>
          <a:p>
            <a:pPr marL="0" indent="0" algn="just">
              <a:buFont typeface="Arial"/>
              <a:buNone/>
            </a:pPr>
            <a:r>
              <a:rPr lang="it-IT" sz="2000" b="1" baseline="0">
                <a:solidFill>
                  <a:srgbClr val="3D8A9B"/>
                </a:solidFill>
              </a:rPr>
              <a:t>THIRD QUARTER,</a:t>
            </a:r>
            <a:r>
              <a:rPr lang="it-IT" sz="2000" b="1">
                <a:solidFill>
                  <a:srgbClr val="3D8A9B"/>
                </a:solidFill>
              </a:rPr>
              <a:t> 2025</a:t>
            </a:r>
            <a:endParaRPr lang="es-ES" sz="2000" b="1">
              <a:solidFill>
                <a:srgbClr val="3D8A9B"/>
              </a:solidFill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188595</xdr:colOff>
      <xdr:row>2</xdr:row>
      <xdr:rowOff>184785</xdr:rowOff>
    </xdr:from>
    <xdr:to>
      <xdr:col>2</xdr:col>
      <xdr:colOff>2474214</xdr:colOff>
      <xdr:row>2</xdr:row>
      <xdr:rowOff>777240</xdr:rowOff>
    </xdr:to>
    <xdr:pic>
      <xdr:nvPicPr>
        <xdr:cNvPr id="2" name="3 Imagen" descr="Firma BCC.jpg">
          <a:extLst>
            <a:ext uri="{FF2B5EF4-FFF2-40B4-BE49-F238E27FC236}">
              <a16:creationId xmlns:a16="http://schemas.microsoft.com/office/drawing/2014/main" id="{64191CC3-77B0-4E65-9A1E-0D262823D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0595" y="508635"/>
          <a:ext cx="2514219" cy="592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2</xdr:row>
      <xdr:rowOff>171450</xdr:rowOff>
    </xdr:from>
    <xdr:to>
      <xdr:col>2</xdr:col>
      <xdr:colOff>2543175</xdr:colOff>
      <xdr:row>2</xdr:row>
      <xdr:rowOff>714375</xdr:rowOff>
    </xdr:to>
    <xdr:pic>
      <xdr:nvPicPr>
        <xdr:cNvPr id="2" name="3 Imagen" descr="Firma BCC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0" y="514350"/>
          <a:ext cx="2447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2</xdr:row>
      <xdr:rowOff>171450</xdr:rowOff>
    </xdr:from>
    <xdr:to>
      <xdr:col>2</xdr:col>
      <xdr:colOff>2543175</xdr:colOff>
      <xdr:row>2</xdr:row>
      <xdr:rowOff>714375</xdr:rowOff>
    </xdr:to>
    <xdr:pic>
      <xdr:nvPicPr>
        <xdr:cNvPr id="3" name="3 Imagen" descr="Firma BCC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0" y="514350"/>
          <a:ext cx="2447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2</xdr:row>
      <xdr:rowOff>171450</xdr:rowOff>
    </xdr:from>
    <xdr:to>
      <xdr:col>2</xdr:col>
      <xdr:colOff>2543175</xdr:colOff>
      <xdr:row>2</xdr:row>
      <xdr:rowOff>714375</xdr:rowOff>
    </xdr:to>
    <xdr:pic>
      <xdr:nvPicPr>
        <xdr:cNvPr id="2" name="3 Imagen" descr="Firma BCC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0" y="514350"/>
          <a:ext cx="2447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2</xdr:row>
      <xdr:rowOff>171450</xdr:rowOff>
    </xdr:from>
    <xdr:to>
      <xdr:col>2</xdr:col>
      <xdr:colOff>2543175</xdr:colOff>
      <xdr:row>2</xdr:row>
      <xdr:rowOff>714375</xdr:rowOff>
    </xdr:to>
    <xdr:pic>
      <xdr:nvPicPr>
        <xdr:cNvPr id="3" name="3 Imagen" descr="Firma BCC.jp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0" y="514350"/>
          <a:ext cx="2447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2</xdr:row>
      <xdr:rowOff>114300</xdr:rowOff>
    </xdr:from>
    <xdr:to>
      <xdr:col>2</xdr:col>
      <xdr:colOff>2541270</xdr:colOff>
      <xdr:row>2</xdr:row>
      <xdr:rowOff>659130</xdr:rowOff>
    </xdr:to>
    <xdr:pic>
      <xdr:nvPicPr>
        <xdr:cNvPr id="4824" name="4 Imagen" descr="Firma BCC.jpg">
          <a:extLst>
            <a:ext uri="{FF2B5EF4-FFF2-40B4-BE49-F238E27FC236}">
              <a16:creationId xmlns:a16="http://schemas.microsoft.com/office/drawing/2014/main" id="{00000000-0008-0000-0100-0000D8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438150"/>
          <a:ext cx="24955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2</xdr:row>
      <xdr:rowOff>66675</xdr:rowOff>
    </xdr:from>
    <xdr:to>
      <xdr:col>2</xdr:col>
      <xdr:colOff>2533650</xdr:colOff>
      <xdr:row>2</xdr:row>
      <xdr:rowOff>609600</xdr:rowOff>
    </xdr:to>
    <xdr:pic>
      <xdr:nvPicPr>
        <xdr:cNvPr id="6663" name="3 Imagen" descr="Firma BCC.jpg">
          <a:extLst>
            <a:ext uri="{FF2B5EF4-FFF2-40B4-BE49-F238E27FC236}">
              <a16:creationId xmlns:a16="http://schemas.microsoft.com/office/drawing/2014/main" id="{00000000-0008-0000-0200-00000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390525"/>
          <a:ext cx="24955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2</xdr:row>
      <xdr:rowOff>114300</xdr:rowOff>
    </xdr:from>
    <xdr:to>
      <xdr:col>2</xdr:col>
      <xdr:colOff>2603373</xdr:colOff>
      <xdr:row>2</xdr:row>
      <xdr:rowOff>678180</xdr:rowOff>
    </xdr:to>
    <xdr:pic>
      <xdr:nvPicPr>
        <xdr:cNvPr id="8711" name="3 Imagen" descr="Firma BCC.jpg">
          <a:extLst>
            <a:ext uri="{FF2B5EF4-FFF2-40B4-BE49-F238E27FC236}">
              <a16:creationId xmlns:a16="http://schemas.microsoft.com/office/drawing/2014/main" id="{00000000-0008-0000-0300-0000072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115" y="464820"/>
          <a:ext cx="2498598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171450</xdr:rowOff>
    </xdr:from>
    <xdr:to>
      <xdr:col>2</xdr:col>
      <xdr:colOff>2524125</xdr:colOff>
      <xdr:row>2</xdr:row>
      <xdr:rowOff>714375</xdr:rowOff>
    </xdr:to>
    <xdr:pic>
      <xdr:nvPicPr>
        <xdr:cNvPr id="9735" name="3 Imagen" descr="Firma BCC.jpg">
          <a:extLst>
            <a:ext uri="{FF2B5EF4-FFF2-40B4-BE49-F238E27FC236}">
              <a16:creationId xmlns:a16="http://schemas.microsoft.com/office/drawing/2014/main" id="{00000000-0008-0000-0400-0000072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495300"/>
          <a:ext cx="24955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2</xdr:row>
      <xdr:rowOff>171450</xdr:rowOff>
    </xdr:from>
    <xdr:to>
      <xdr:col>2</xdr:col>
      <xdr:colOff>2590800</xdr:colOff>
      <xdr:row>2</xdr:row>
      <xdr:rowOff>706755</xdr:rowOff>
    </xdr:to>
    <xdr:pic>
      <xdr:nvPicPr>
        <xdr:cNvPr id="2" name="3 Imagen" descr="Firma BCC.jpg">
          <a:extLst>
            <a:ext uri="{FF2B5EF4-FFF2-40B4-BE49-F238E27FC236}">
              <a16:creationId xmlns:a16="http://schemas.microsoft.com/office/drawing/2014/main" id="{476B4255-582A-4C04-AA63-F7686719C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3150" y="501650"/>
          <a:ext cx="2495550" cy="535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2</xdr:row>
      <xdr:rowOff>257175</xdr:rowOff>
    </xdr:from>
    <xdr:to>
      <xdr:col>4</xdr:col>
      <xdr:colOff>15240</xdr:colOff>
      <xdr:row>2</xdr:row>
      <xdr:rowOff>800100</xdr:rowOff>
    </xdr:to>
    <xdr:pic>
      <xdr:nvPicPr>
        <xdr:cNvPr id="11783" name="3 Imagen" descr="Firma BCC.jpg">
          <a:extLst>
            <a:ext uri="{FF2B5EF4-FFF2-40B4-BE49-F238E27FC236}">
              <a16:creationId xmlns:a16="http://schemas.microsoft.com/office/drawing/2014/main" id="{00000000-0008-0000-0700-0000072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075" y="581025"/>
          <a:ext cx="24955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161925</xdr:rowOff>
    </xdr:from>
    <xdr:to>
      <xdr:col>2</xdr:col>
      <xdr:colOff>2438400</xdr:colOff>
      <xdr:row>2</xdr:row>
      <xdr:rowOff>704850</xdr:rowOff>
    </xdr:to>
    <xdr:pic>
      <xdr:nvPicPr>
        <xdr:cNvPr id="5640" name="3 Imagen" descr="Firma BCC.jpg">
          <a:extLst>
            <a:ext uri="{FF2B5EF4-FFF2-40B4-BE49-F238E27FC236}">
              <a16:creationId xmlns:a16="http://schemas.microsoft.com/office/drawing/2014/main" id="{00000000-0008-0000-0800-000008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2975" y="485775"/>
          <a:ext cx="24955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3</xdr:row>
      <xdr:rowOff>190500</xdr:rowOff>
    </xdr:from>
    <xdr:to>
      <xdr:col>3</xdr:col>
      <xdr:colOff>2676525</xdr:colOff>
      <xdr:row>3</xdr:row>
      <xdr:rowOff>733425</xdr:rowOff>
    </xdr:to>
    <xdr:pic>
      <xdr:nvPicPr>
        <xdr:cNvPr id="1543" name="3 Imagen" descr="Firma BCC.jpg">
          <a:extLst>
            <a:ext uri="{FF2B5EF4-FFF2-40B4-BE49-F238E27FC236}">
              <a16:creationId xmlns:a16="http://schemas.microsoft.com/office/drawing/2014/main" id="{00000000-0008-0000-0900-00000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" y="476250"/>
          <a:ext cx="24955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A6BFC-054E-4AB8-95EC-6755B7AEE879}">
  <sheetPr>
    <pageSetUpPr fitToPage="1"/>
  </sheetPr>
  <dimension ref="A1"/>
  <sheetViews>
    <sheetView showGridLines="0" zoomScaleNormal="100" workbookViewId="0">
      <selection activeCell="T24" sqref="T24"/>
    </sheetView>
  </sheetViews>
  <sheetFormatPr baseColWidth="10" defaultRowHeight="13.2"/>
  <cols>
    <col min="13" max="13" width="9.44140625" customWidth="1"/>
  </cols>
  <sheetData/>
  <pageMargins left="0.47244094488188981" right="0.19685039370078741" top="0.19685039370078741" bottom="0.15748031496062992" header="0.15748031496062992" footer="0.15748031496062992"/>
  <pageSetup paperSize="9" scale="8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02885-2B30-4D2B-BC45-3FE8621CD717}">
  <sheetPr>
    <pageSetUpPr fitToPage="1"/>
  </sheetPr>
  <dimension ref="A1:GA101"/>
  <sheetViews>
    <sheetView showGridLines="0" topLeftCell="A41" zoomScaleNormal="100" workbookViewId="0">
      <selection activeCell="E81" sqref="E81"/>
    </sheetView>
  </sheetViews>
  <sheetFormatPr baseColWidth="10" defaultColWidth="11.44140625" defaultRowHeight="13.8"/>
  <cols>
    <col min="1" max="1" width="11.5546875" style="157" bestFit="1" customWidth="1"/>
    <col min="2" max="2" width="3.44140625" style="132" customWidth="1"/>
    <col min="3" max="3" width="66.5546875" style="132" bestFit="1" customWidth="1"/>
    <col min="4" max="4" width="1.5546875" style="132" customWidth="1"/>
    <col min="5" max="5" width="10.6640625" style="175" bestFit="1" customWidth="1"/>
    <col min="6" max="6" width="1" style="135" customWidth="1"/>
    <col min="7" max="7" width="10.6640625" style="135" bestFit="1" customWidth="1"/>
    <col min="8" max="8" width="1" style="175" customWidth="1"/>
    <col min="9" max="9" width="10.6640625" style="175" bestFit="1" customWidth="1"/>
    <col min="10" max="10" width="1" style="135" customWidth="1"/>
    <col min="11" max="11" width="10.6640625" style="135" bestFit="1" customWidth="1"/>
    <col min="12" max="12" width="1" style="135" customWidth="1"/>
    <col min="13" max="13" width="10.6640625" style="175" bestFit="1" customWidth="1"/>
    <col min="14" max="14" width="1" style="135" customWidth="1"/>
    <col min="15" max="15" width="10.44140625" style="135" customWidth="1"/>
    <col min="16" max="16" width="9.88671875" style="132" bestFit="1" customWidth="1"/>
    <col min="17" max="17" width="1" style="135" customWidth="1"/>
    <col min="18" max="18" width="10.44140625" style="135" customWidth="1"/>
    <col min="19" max="19" width="8.5546875" style="132" customWidth="1"/>
    <col min="20" max="21" width="11.44140625" style="132" customWidth="1"/>
    <col min="22" max="27" width="10.6640625" style="175" bestFit="1" customWidth="1"/>
    <col min="28" max="28" width="11.44140625" style="132"/>
    <col min="29" max="29" width="17.33203125" style="132" bestFit="1" customWidth="1"/>
    <col min="30" max="30" width="11.5546875" style="132" bestFit="1" customWidth="1"/>
    <col min="31" max="16384" width="11.44140625" style="132"/>
  </cols>
  <sheetData>
    <row r="1" spans="1:183">
      <c r="E1" s="134">
        <v>45930</v>
      </c>
      <c r="G1" s="134">
        <f>DATE(YEAR(E1),MONTH(E1)-2,1)-1</f>
        <v>45838</v>
      </c>
      <c r="I1" s="134">
        <f>DATE(YEAR(G1),MONTH(G1)-2,1)-1</f>
        <v>45747</v>
      </c>
      <c r="K1" s="134">
        <f>DATE(YEAR(I1),MONTH(I1)-2,1)-1</f>
        <v>45657</v>
      </c>
      <c r="M1" s="134">
        <f>DATE(YEAR(K1),MONTH(K1)-2,1)-1</f>
        <v>45565</v>
      </c>
      <c r="V1" s="134">
        <f>E1</f>
        <v>45930</v>
      </c>
      <c r="W1" s="134">
        <f>DATE(YEAR(V1),MONTH(V1)-2,1)-1</f>
        <v>45838</v>
      </c>
      <c r="X1" s="134">
        <f t="shared" ref="X1:AA1" si="0">DATE(YEAR(W1),MONTH(W1)-2,1)-1</f>
        <v>45747</v>
      </c>
      <c r="Y1" s="134">
        <f t="shared" si="0"/>
        <v>45657</v>
      </c>
      <c r="Z1" s="134">
        <f t="shared" si="0"/>
        <v>45565</v>
      </c>
      <c r="AA1" s="134">
        <f t="shared" si="0"/>
        <v>45473</v>
      </c>
    </row>
    <row r="2" spans="1:183">
      <c r="E2" s="1" t="s">
        <v>9</v>
      </c>
      <c r="G2" s="1" t="s">
        <v>9</v>
      </c>
      <c r="I2" s="1" t="s">
        <v>9</v>
      </c>
      <c r="K2" s="1" t="s">
        <v>9</v>
      </c>
      <c r="M2" s="1" t="s">
        <v>9</v>
      </c>
      <c r="V2" s="1" t="s">
        <v>9</v>
      </c>
      <c r="W2" s="1" t="s">
        <v>9</v>
      </c>
      <c r="X2" s="1" t="s">
        <v>9</v>
      </c>
      <c r="Y2" s="1" t="s">
        <v>9</v>
      </c>
      <c r="Z2" s="1" t="s">
        <v>9</v>
      </c>
      <c r="AA2" s="1" t="s">
        <v>9</v>
      </c>
    </row>
    <row r="3" spans="1:183" s="273" customFormat="1" ht="69.75" customHeight="1">
      <c r="A3" s="329"/>
      <c r="C3" s="272"/>
      <c r="E3" s="132"/>
      <c r="F3" s="274"/>
      <c r="G3" s="274"/>
      <c r="H3" s="330"/>
      <c r="I3" s="330"/>
      <c r="J3" s="274"/>
      <c r="K3" s="274"/>
      <c r="L3" s="274"/>
      <c r="M3" s="330"/>
      <c r="N3" s="274"/>
      <c r="O3" s="274"/>
      <c r="Q3" s="274"/>
      <c r="R3" s="274"/>
      <c r="V3" s="330"/>
      <c r="W3" s="330"/>
      <c r="X3" s="330"/>
      <c r="Y3" s="330"/>
      <c r="Z3" s="330"/>
      <c r="AA3" s="330"/>
    </row>
    <row r="4" spans="1:183" s="220" customFormat="1">
      <c r="A4" s="221"/>
      <c r="E4" s="132"/>
      <c r="F4" s="224"/>
      <c r="G4" s="224"/>
      <c r="H4" s="331"/>
      <c r="I4" s="331"/>
      <c r="J4" s="224"/>
      <c r="K4" s="224"/>
      <c r="L4" s="224"/>
      <c r="M4" s="331"/>
      <c r="N4" s="224"/>
      <c r="O4" s="224"/>
      <c r="Q4" s="224"/>
      <c r="R4" s="224"/>
      <c r="V4" s="331"/>
      <c r="W4" s="331"/>
      <c r="X4" s="331"/>
      <c r="Y4" s="331"/>
      <c r="Z4" s="331"/>
      <c r="AA4" s="331"/>
    </row>
    <row r="5" spans="1:183" s="220" customFormat="1" ht="25.8">
      <c r="A5" s="221"/>
      <c r="C5" s="186" t="s">
        <v>248</v>
      </c>
      <c r="D5" s="222"/>
      <c r="E5" s="332"/>
      <c r="F5" s="224"/>
      <c r="G5" s="224"/>
      <c r="H5" s="224"/>
      <c r="I5" s="332"/>
      <c r="J5" s="224"/>
      <c r="K5" s="224"/>
      <c r="L5" s="224"/>
      <c r="M5" s="332"/>
      <c r="N5" s="224"/>
      <c r="O5" s="224"/>
      <c r="P5" s="224"/>
      <c r="Q5" s="224"/>
      <c r="R5" s="224"/>
      <c r="S5" s="224"/>
      <c r="V5" s="332"/>
      <c r="W5" s="332"/>
      <c r="X5" s="332"/>
      <c r="Y5" s="332"/>
      <c r="Z5" s="332"/>
      <c r="AA5" s="332"/>
    </row>
    <row r="6" spans="1:183" s="220" customFormat="1" ht="16.5" customHeight="1">
      <c r="A6" s="221"/>
      <c r="C6" s="190" t="s">
        <v>249</v>
      </c>
      <c r="D6" s="222" t="s">
        <v>3</v>
      </c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420"/>
      <c r="P6" s="420"/>
      <c r="Q6" s="223"/>
      <c r="R6" s="420"/>
      <c r="S6" s="420"/>
      <c r="V6" s="223"/>
      <c r="W6" s="223"/>
      <c r="X6" s="223"/>
      <c r="Y6" s="223"/>
      <c r="Z6" s="223"/>
      <c r="AA6" s="333"/>
    </row>
    <row r="7" spans="1:183" s="220" customFormat="1">
      <c r="A7" s="221"/>
      <c r="C7" s="222"/>
      <c r="D7" s="334"/>
      <c r="E7" s="424" t="str">
        <f>(IF(MONTH(E1)=3,"1Q",IF(MONTH(E1)=6,"2Q",IF(MONTH(E1)=9,"3Q","4Q"))))&amp;-RIGHT(YEAR(E1),2)</f>
        <v>3Q-25</v>
      </c>
      <c r="F7" s="224"/>
      <c r="G7" s="424" t="str">
        <f>(IF(MONTH(G1)=3,"1Q",IF(MONTH(G1)=6,"2Q",IF(MONTH(G1)=9,"3Q","4Q"))))&amp;-RIGHT(YEAR(G1),2)</f>
        <v>2Q-25</v>
      </c>
      <c r="H7" s="331"/>
      <c r="I7" s="424" t="str">
        <f>(IF(MONTH(I1)=3,"1Q",IF(MONTH(I1)=6,"2Q",IF(MONTH(I1)=9,"3Q","4Q"))))&amp;-RIGHT(YEAR(I1),2)</f>
        <v>1Q-25</v>
      </c>
      <c r="J7" s="224"/>
      <c r="K7" s="424" t="str">
        <f>(IF(MONTH(K1)=3,"1Q",IF(MONTH(K1)=6,"2Q",IF(MONTH(K1)=9,"3Q","4Q"))))&amp;-RIGHT(YEAR(K1),2)</f>
        <v>4Q-24</v>
      </c>
      <c r="L7" s="224"/>
      <c r="M7" s="424" t="str">
        <f>(IF(MONTH(M1)=3,"1Q",IF(MONTH(M1)=6,"2Q",IF(MONTH(M1)=9,"3Q","4Q"))))&amp;-RIGHT(YEAR(M1),2)</f>
        <v>3Q-24</v>
      </c>
      <c r="N7" s="224"/>
      <c r="O7" s="416" t="str">
        <f>E7&amp;"/"&amp;G7</f>
        <v>3Q-25/2Q-25</v>
      </c>
      <c r="P7" s="416"/>
      <c r="Q7" s="224"/>
      <c r="R7" s="416" t="str">
        <f>E7&amp;"/"&amp;M7</f>
        <v>3Q-25/3Q-24</v>
      </c>
      <c r="S7" s="416"/>
      <c r="V7" s="424">
        <f t="shared" ref="V7:AA7" si="1">V1</f>
        <v>45930</v>
      </c>
      <c r="W7" s="424">
        <f t="shared" si="1"/>
        <v>45838</v>
      </c>
      <c r="X7" s="424">
        <f t="shared" si="1"/>
        <v>45747</v>
      </c>
      <c r="Y7" s="424">
        <f t="shared" si="1"/>
        <v>45657</v>
      </c>
      <c r="Z7" s="424">
        <f t="shared" si="1"/>
        <v>45565</v>
      </c>
      <c r="AA7" s="424">
        <f t="shared" si="1"/>
        <v>45473</v>
      </c>
      <c r="AC7" s="357" t="s">
        <v>250</v>
      </c>
      <c r="AD7" s="357" t="s">
        <v>251</v>
      </c>
    </row>
    <row r="8" spans="1:183">
      <c r="C8" s="232"/>
      <c r="D8" s="174" t="s">
        <v>3</v>
      </c>
      <c r="E8" s="425"/>
      <c r="F8" s="224"/>
      <c r="G8" s="425"/>
      <c r="H8" s="331"/>
      <c r="I8" s="425"/>
      <c r="J8" s="224"/>
      <c r="K8" s="425"/>
      <c r="L8" s="224"/>
      <c r="M8" s="425"/>
      <c r="N8" s="224"/>
      <c r="O8" s="145" t="s">
        <v>8</v>
      </c>
      <c r="P8" s="146" t="s">
        <v>4</v>
      </c>
      <c r="Q8" s="224"/>
      <c r="R8" s="145" t="s">
        <v>8</v>
      </c>
      <c r="S8" s="146" t="s">
        <v>4</v>
      </c>
      <c r="T8" s="220"/>
      <c r="U8" s="148"/>
      <c r="V8" s="425"/>
      <c r="W8" s="425"/>
      <c r="X8" s="425"/>
      <c r="Y8" s="425"/>
      <c r="Z8" s="425"/>
      <c r="AA8" s="425"/>
    </row>
    <row r="9" spans="1:183" s="220" customFormat="1" ht="6" customHeight="1">
      <c r="A9" s="221"/>
      <c r="C9" s="222"/>
      <c r="D9" s="334"/>
      <c r="E9" s="331"/>
      <c r="F9" s="224"/>
      <c r="G9" s="224"/>
      <c r="H9" s="331"/>
      <c r="I9" s="331"/>
      <c r="J9" s="224"/>
      <c r="K9" s="224"/>
      <c r="L9" s="224"/>
      <c r="M9" s="331"/>
      <c r="N9" s="224"/>
      <c r="O9" s="224"/>
      <c r="Q9" s="224"/>
      <c r="R9" s="224"/>
      <c r="V9" s="331"/>
      <c r="W9" s="331"/>
      <c r="X9" s="331"/>
      <c r="Y9" s="331"/>
      <c r="Z9" s="331"/>
      <c r="AA9" s="331"/>
    </row>
    <row r="10" spans="1:183" s="152" customFormat="1" ht="15.75" customHeight="1">
      <c r="A10" s="335" t="s">
        <v>14</v>
      </c>
      <c r="C10" s="153" t="s">
        <v>99</v>
      </c>
      <c r="D10" s="152" t="s">
        <v>3</v>
      </c>
      <c r="E10" s="154">
        <f>IF(MONTH(E$1)=3,V10,V10-W10)</f>
        <v>443166.3899999999</v>
      </c>
      <c r="F10" s="307"/>
      <c r="G10" s="155">
        <f>IF(MONTH(G$1)=3,W10,W10-X10)</f>
        <v>458120.12000000005</v>
      </c>
      <c r="H10" s="358"/>
      <c r="I10" s="155">
        <f>IF(MONTH(I$1)=3,X10,X10-Y10)</f>
        <v>489762.94</v>
      </c>
      <c r="J10" s="307"/>
      <c r="K10" s="155">
        <f>IF(MONTH(K$1)=3,Y10,Y10-Z10)</f>
        <v>529851.68999999994</v>
      </c>
      <c r="L10" s="307"/>
      <c r="M10" s="155">
        <f>IF(MONTH(M$1)=3,Z10,Z10-AA10)</f>
        <v>562988.93999999994</v>
      </c>
      <c r="N10" s="307"/>
      <c r="O10" s="155">
        <f>$E10-G10</f>
        <v>-14953.730000000156</v>
      </c>
      <c r="P10" s="156">
        <f>IF(AND(G10=0,E10=0),0,IF(AND(G10=0,E10&gt;0),1,E10/G10-1))</f>
        <v>-3.2641504590543047E-2</v>
      </c>
      <c r="Q10" s="307"/>
      <c r="R10" s="155">
        <f>$E10-M10</f>
        <v>-119822.55000000005</v>
      </c>
      <c r="S10" s="156">
        <f>IF(AND(M10=0,E10=0),0,IF(AND(M10=0,E10&gt;0),1,E10/M10-1))</f>
        <v>-0.21283286666341983</v>
      </c>
      <c r="V10" s="154">
        <v>1391049.45</v>
      </c>
      <c r="W10" s="154">
        <v>947883.06</v>
      </c>
      <c r="X10" s="154">
        <v>489762.94</v>
      </c>
      <c r="Y10" s="154">
        <v>2212585.63</v>
      </c>
      <c r="Z10" s="154">
        <v>1682733.94</v>
      </c>
      <c r="AA10" s="154">
        <v>1119745</v>
      </c>
      <c r="AC10" s="359">
        <f t="shared" ref="AC10:AC35" si="2">IF(MONTH(E$1)=3,E10-V10,IF(MONTH(E$1)=6,(E10+G10)-V10,IF(MONTH(E$1)=9,(E10+G10+I10)-V10,(E10+G10+I10+K10)-V10)))</f>
        <v>0</v>
      </c>
      <c r="AD10" s="359">
        <f t="shared" ref="AD10:AD35" si="3">IF(MONTH(E$1)=3,(G10+I10+K10+M10)-W10,IF(MONTH(E$1)=6,(I10+K10+M10)-(X10-AA10),IF(MONTH(E$1)=9,(K10+M10)-(Y10-AA10),(M10)-(Z10-AA10))))</f>
        <v>0</v>
      </c>
      <c r="AE10" s="339"/>
      <c r="AF10" s="339">
        <v>0</v>
      </c>
      <c r="AH10" s="339">
        <v>0</v>
      </c>
      <c r="AI10" s="339"/>
      <c r="AJ10" s="152">
        <v>0</v>
      </c>
      <c r="AK10" s="153"/>
      <c r="AL10" s="152">
        <v>0</v>
      </c>
      <c r="AM10" s="165"/>
      <c r="AN10" s="152">
        <v>0</v>
      </c>
      <c r="AO10" s="165"/>
      <c r="AP10" s="152">
        <v>0</v>
      </c>
      <c r="AQ10" s="165">
        <v>0</v>
      </c>
      <c r="AS10" s="339">
        <v>0</v>
      </c>
      <c r="AT10" s="339">
        <v>0</v>
      </c>
      <c r="AV10" s="339"/>
      <c r="AW10" s="339">
        <v>0</v>
      </c>
      <c r="AX10" s="152">
        <v>0</v>
      </c>
      <c r="AY10" s="153">
        <v>0</v>
      </c>
      <c r="AZ10" s="152">
        <v>0</v>
      </c>
      <c r="BA10" s="165">
        <v>0</v>
      </c>
      <c r="BB10" s="152">
        <v>0</v>
      </c>
      <c r="BC10" s="165"/>
      <c r="BE10" s="165"/>
      <c r="BG10" s="339"/>
      <c r="BH10" s="339"/>
      <c r="BJ10" s="339"/>
      <c r="BK10" s="339"/>
      <c r="BM10" s="153"/>
      <c r="BO10" s="165"/>
      <c r="BQ10" s="165"/>
      <c r="BS10" s="165"/>
      <c r="BU10" s="339"/>
      <c r="BV10" s="339"/>
      <c r="BX10" s="339"/>
      <c r="BY10" s="339"/>
      <c r="CA10" s="153"/>
      <c r="CC10" s="165"/>
      <c r="CE10" s="165"/>
      <c r="CG10" s="165"/>
      <c r="CI10" s="339"/>
      <c r="CJ10" s="339"/>
      <c r="CL10" s="339"/>
      <c r="CM10" s="339"/>
      <c r="CO10" s="153"/>
      <c r="CQ10" s="165"/>
      <c r="CS10" s="165"/>
      <c r="CU10" s="165"/>
      <c r="CW10" s="339"/>
      <c r="CX10" s="339"/>
      <c r="CZ10" s="339"/>
      <c r="DA10" s="339"/>
      <c r="DC10" s="153"/>
      <c r="DE10" s="165"/>
      <c r="DG10" s="165"/>
      <c r="DI10" s="165"/>
      <c r="DK10" s="339"/>
      <c r="DL10" s="339"/>
      <c r="DN10" s="339"/>
      <c r="DO10" s="339"/>
      <c r="DQ10" s="153"/>
      <c r="DS10" s="165"/>
      <c r="DU10" s="165"/>
      <c r="DW10" s="165"/>
      <c r="DY10" s="339"/>
      <c r="DZ10" s="339"/>
      <c r="EB10" s="339"/>
      <c r="EC10" s="339"/>
      <c r="EE10" s="153"/>
      <c r="EG10" s="165"/>
      <c r="EI10" s="165"/>
      <c r="EK10" s="165"/>
      <c r="EM10" s="339"/>
      <c r="EN10" s="339"/>
      <c r="EP10" s="339"/>
      <c r="EQ10" s="339"/>
      <c r="ES10" s="153"/>
      <c r="EU10" s="165"/>
      <c r="EW10" s="165"/>
      <c r="EY10" s="165"/>
      <c r="FA10" s="339"/>
      <c r="FB10" s="339"/>
      <c r="FD10" s="339"/>
      <c r="FE10" s="339"/>
      <c r="FG10" s="153"/>
      <c r="FI10" s="165"/>
      <c r="FK10" s="165"/>
      <c r="FM10" s="165"/>
      <c r="FO10" s="339"/>
      <c r="FP10" s="339"/>
      <c r="FR10" s="339"/>
      <c r="FS10" s="339"/>
      <c r="FU10" s="153"/>
      <c r="FW10" s="165"/>
      <c r="FY10" s="165"/>
      <c r="GA10" s="165"/>
    </row>
    <row r="11" spans="1:183" s="152" customFormat="1" ht="15.75" customHeight="1">
      <c r="A11" s="158" t="s">
        <v>15</v>
      </c>
      <c r="C11" s="153" t="s">
        <v>100</v>
      </c>
      <c r="D11" s="152" t="s">
        <v>3</v>
      </c>
      <c r="E11" s="154">
        <f t="shared" ref="E11:E35" si="4">IF(MONTH(E$1)=3,V11,V11-W11)</f>
        <v>-173783.67000000004</v>
      </c>
      <c r="F11" s="307"/>
      <c r="G11" s="155">
        <f t="shared" ref="G11:G35" si="5">IF(MONTH(G$1)=3,W11,W11-X11)</f>
        <v>-191574.02000000002</v>
      </c>
      <c r="H11" s="358"/>
      <c r="I11" s="155">
        <f t="shared" ref="I11:I35" si="6">IF(MONTH(I$1)=3,X11,X11-Y11)</f>
        <v>-215655.36</v>
      </c>
      <c r="J11" s="307"/>
      <c r="K11" s="155">
        <f t="shared" ref="K11:K35" si="7">IF(MONTH(K$1)=3,Y11,Y11-Z11)</f>
        <v>-240171.24</v>
      </c>
      <c r="L11" s="307"/>
      <c r="M11" s="155">
        <f t="shared" ref="M11:M35" si="8">IF(MONTH(M$1)=3,Z11,Z11-AA11)</f>
        <v>-251344.42000000004</v>
      </c>
      <c r="N11" s="307"/>
      <c r="O11" s="155">
        <f t="shared" ref="O11:O35" si="9">$E11-G11</f>
        <v>17790.349999999977</v>
      </c>
      <c r="P11" s="156">
        <f t="shared" ref="P11:P35" si="10">IF(AND(G11=0,E11=0),0,IF(AND(G11=0,E11&gt;0),1,E11/G11-1))</f>
        <v>-9.2864105477350134E-2</v>
      </c>
      <c r="Q11" s="307"/>
      <c r="R11" s="155">
        <f t="shared" ref="R11:R35" si="11">$E11-M11</f>
        <v>77560.75</v>
      </c>
      <c r="S11" s="156">
        <f>IF(AND(M11=0,E11=0),0,IF(AND(M11=0,E11&gt;0),1,E11/M11-1))</f>
        <v>-0.30858353648750181</v>
      </c>
      <c r="V11" s="154">
        <v>-581013.05000000005</v>
      </c>
      <c r="W11" s="154">
        <v>-407229.38</v>
      </c>
      <c r="X11" s="154">
        <v>-215655.36</v>
      </c>
      <c r="Y11" s="154">
        <v>-997283.66</v>
      </c>
      <c r="Z11" s="154">
        <v>-757112.42</v>
      </c>
      <c r="AA11" s="154">
        <v>-505768</v>
      </c>
      <c r="AC11" s="359">
        <f t="shared" si="2"/>
        <v>0</v>
      </c>
      <c r="AD11" s="359">
        <f t="shared" si="3"/>
        <v>0</v>
      </c>
      <c r="AE11" s="339"/>
      <c r="AF11" s="339">
        <v>0</v>
      </c>
      <c r="AH11" s="339">
        <v>0</v>
      </c>
      <c r="AI11" s="339"/>
      <c r="AJ11" s="152">
        <v>0</v>
      </c>
      <c r="AK11" s="153"/>
      <c r="AL11" s="152">
        <v>0</v>
      </c>
      <c r="AM11" s="165"/>
      <c r="AN11" s="152">
        <v>0</v>
      </c>
      <c r="AO11" s="165"/>
      <c r="AP11" s="152">
        <v>0</v>
      </c>
      <c r="AQ11" s="165">
        <v>0</v>
      </c>
      <c r="AS11" s="339">
        <v>0</v>
      </c>
      <c r="AT11" s="339">
        <v>0</v>
      </c>
      <c r="AV11" s="339"/>
      <c r="AW11" s="339">
        <v>0</v>
      </c>
      <c r="AX11" s="152">
        <v>0</v>
      </c>
      <c r="AY11" s="153">
        <v>0</v>
      </c>
      <c r="AZ11" s="152">
        <v>0</v>
      </c>
      <c r="BA11" s="165">
        <v>0</v>
      </c>
      <c r="BB11" s="152">
        <v>0</v>
      </c>
      <c r="BC11" s="165"/>
      <c r="BE11" s="165"/>
      <c r="BG11" s="339"/>
      <c r="BH11" s="339"/>
      <c r="BJ11" s="339"/>
      <c r="BK11" s="339"/>
      <c r="BM11" s="153"/>
      <c r="BO11" s="165"/>
      <c r="BQ11" s="165"/>
      <c r="BS11" s="165"/>
      <c r="BU11" s="339"/>
      <c r="BV11" s="339"/>
      <c r="BX11" s="339"/>
      <c r="BY11" s="339"/>
      <c r="CA11" s="153"/>
      <c r="CC11" s="165"/>
      <c r="CE11" s="165"/>
      <c r="CG11" s="165"/>
      <c r="CI11" s="339"/>
      <c r="CJ11" s="339"/>
      <c r="CL11" s="339"/>
      <c r="CM11" s="339"/>
      <c r="CO11" s="153"/>
      <c r="CQ11" s="165"/>
      <c r="CS11" s="165"/>
      <c r="CU11" s="165"/>
      <c r="CW11" s="339"/>
      <c r="CX11" s="339"/>
      <c r="CZ11" s="339"/>
      <c r="DA11" s="339"/>
      <c r="DC11" s="153"/>
      <c r="DE11" s="165"/>
      <c r="DG11" s="165"/>
      <c r="DI11" s="165"/>
      <c r="DK11" s="339"/>
      <c r="DL11" s="339"/>
      <c r="DN11" s="339"/>
      <c r="DO11" s="339"/>
      <c r="DQ11" s="153"/>
      <c r="DS11" s="165"/>
      <c r="DU11" s="165"/>
      <c r="DW11" s="165"/>
      <c r="DY11" s="339"/>
      <c r="DZ11" s="339"/>
      <c r="EB11" s="339"/>
      <c r="EC11" s="339"/>
      <c r="EE11" s="153"/>
      <c r="EG11" s="165"/>
      <c r="EI11" s="165"/>
      <c r="EK11" s="165"/>
      <c r="EM11" s="339"/>
      <c r="EN11" s="339"/>
      <c r="EP11" s="339"/>
      <c r="EQ11" s="339"/>
      <c r="ES11" s="153"/>
      <c r="EU11" s="165"/>
      <c r="EW11" s="165"/>
      <c r="EY11" s="165"/>
      <c r="FA11" s="339"/>
      <c r="FB11" s="339"/>
      <c r="FD11" s="339"/>
      <c r="FE11" s="339"/>
      <c r="FG11" s="153"/>
      <c r="FI11" s="165"/>
      <c r="FK11" s="165"/>
      <c r="FM11" s="165"/>
      <c r="FO11" s="339"/>
      <c r="FP11" s="339"/>
      <c r="FR11" s="339"/>
      <c r="FS11" s="339"/>
      <c r="FU11" s="153"/>
      <c r="FW11" s="165"/>
      <c r="FY11" s="165"/>
      <c r="GA11" s="165"/>
    </row>
    <row r="12" spans="1:183" ht="15.75" customHeight="1">
      <c r="A12" s="157" t="s">
        <v>16</v>
      </c>
      <c r="C12" s="150" t="s">
        <v>184</v>
      </c>
      <c r="D12" s="149" t="s">
        <v>3</v>
      </c>
      <c r="E12" s="213">
        <f t="shared" si="4"/>
        <v>269382.71999999997</v>
      </c>
      <c r="F12" s="360"/>
      <c r="G12" s="213">
        <f t="shared" si="5"/>
        <v>266546.10000000003</v>
      </c>
      <c r="H12" s="361"/>
      <c r="I12" s="213">
        <f t="shared" si="6"/>
        <v>274107.58</v>
      </c>
      <c r="J12" s="360"/>
      <c r="K12" s="213">
        <f t="shared" si="7"/>
        <v>289680.44999999995</v>
      </c>
      <c r="L12" s="360"/>
      <c r="M12" s="213">
        <f t="shared" si="8"/>
        <v>311644.52</v>
      </c>
      <c r="N12" s="360"/>
      <c r="O12" s="213">
        <f t="shared" si="9"/>
        <v>2836.6199999999371</v>
      </c>
      <c r="P12" s="309">
        <f t="shared" si="10"/>
        <v>1.0642136575999217E-2</v>
      </c>
      <c r="Q12" s="360"/>
      <c r="R12" s="213">
        <f t="shared" si="11"/>
        <v>-42261.800000000047</v>
      </c>
      <c r="S12" s="309">
        <f t="shared" ref="S12:S35" si="12">IF(AND(M12=0,E12=0),0,IF(AND(M12=0,E12&gt;0),1,E12/M12-1))</f>
        <v>-0.13560899450437969</v>
      </c>
      <c r="T12" s="220"/>
      <c r="U12" s="220"/>
      <c r="V12" s="213">
        <v>810036.4</v>
      </c>
      <c r="W12" s="213">
        <v>540653.68000000005</v>
      </c>
      <c r="X12" s="213">
        <v>274107.58</v>
      </c>
      <c r="Y12" s="213">
        <v>1215301.97</v>
      </c>
      <c r="Z12" s="213">
        <v>925621.52</v>
      </c>
      <c r="AA12" s="213">
        <v>613977</v>
      </c>
      <c r="AB12" s="149"/>
      <c r="AC12" s="359">
        <f t="shared" si="2"/>
        <v>1.1641532182693481E-10</v>
      </c>
      <c r="AD12" s="359">
        <f t="shared" si="3"/>
        <v>0</v>
      </c>
      <c r="AE12" s="246"/>
      <c r="AF12" s="246">
        <v>0</v>
      </c>
      <c r="AG12" s="149"/>
      <c r="AH12" s="246">
        <v>0</v>
      </c>
      <c r="AI12" s="246"/>
      <c r="AJ12" s="132">
        <v>0</v>
      </c>
      <c r="AK12" s="341"/>
      <c r="AL12" s="149">
        <v>0</v>
      </c>
      <c r="AM12" s="265"/>
      <c r="AN12" s="149">
        <v>0</v>
      </c>
      <c r="AO12" s="265"/>
      <c r="AP12" s="149">
        <v>0</v>
      </c>
      <c r="AQ12" s="265">
        <v>0</v>
      </c>
      <c r="AR12" s="149"/>
      <c r="AS12" s="246">
        <v>0</v>
      </c>
      <c r="AT12" s="246">
        <v>0</v>
      </c>
      <c r="AU12" s="149"/>
      <c r="AV12" s="246"/>
      <c r="AW12" s="246">
        <v>0</v>
      </c>
      <c r="AX12" s="132">
        <v>0</v>
      </c>
      <c r="AY12" s="341">
        <v>0</v>
      </c>
      <c r="AZ12" s="149">
        <v>0</v>
      </c>
      <c r="BA12" s="265">
        <v>0</v>
      </c>
      <c r="BB12" s="149">
        <v>0</v>
      </c>
      <c r="BC12" s="265"/>
      <c r="BD12" s="149"/>
      <c r="BE12" s="265"/>
      <c r="BF12" s="149"/>
      <c r="BG12" s="246"/>
      <c r="BH12" s="246"/>
      <c r="BI12" s="149"/>
      <c r="BJ12" s="246"/>
      <c r="BK12" s="246"/>
      <c r="BM12" s="341"/>
      <c r="BN12" s="149"/>
      <c r="BO12" s="265"/>
      <c r="BP12" s="149"/>
      <c r="BQ12" s="265"/>
      <c r="BR12" s="149"/>
      <c r="BS12" s="265"/>
      <c r="BT12" s="149"/>
      <c r="BU12" s="246"/>
      <c r="BV12" s="246"/>
      <c r="BW12" s="149"/>
      <c r="BX12" s="246"/>
      <c r="BY12" s="246"/>
      <c r="CA12" s="341"/>
      <c r="CB12" s="149"/>
      <c r="CC12" s="265"/>
      <c r="CD12" s="149"/>
      <c r="CE12" s="265"/>
      <c r="CF12" s="149"/>
      <c r="CG12" s="265"/>
      <c r="CH12" s="149"/>
      <c r="CI12" s="246"/>
      <c r="CJ12" s="246"/>
      <c r="CK12" s="149"/>
      <c r="CL12" s="246"/>
      <c r="CM12" s="246"/>
      <c r="CO12" s="341"/>
      <c r="CP12" s="149"/>
      <c r="CQ12" s="265"/>
      <c r="CR12" s="149"/>
      <c r="CS12" s="265"/>
      <c r="CT12" s="149"/>
      <c r="CU12" s="265"/>
      <c r="CV12" s="149"/>
      <c r="CW12" s="246"/>
      <c r="CX12" s="246"/>
      <c r="CY12" s="149"/>
      <c r="CZ12" s="246"/>
      <c r="DA12" s="246"/>
      <c r="DC12" s="341"/>
      <c r="DD12" s="149"/>
      <c r="DE12" s="265"/>
      <c r="DF12" s="149"/>
      <c r="DG12" s="265"/>
      <c r="DH12" s="149"/>
      <c r="DI12" s="265"/>
      <c r="DJ12" s="149"/>
      <c r="DK12" s="246"/>
      <c r="DL12" s="246"/>
      <c r="DM12" s="149"/>
      <c r="DN12" s="246"/>
      <c r="DO12" s="246"/>
      <c r="DQ12" s="341"/>
      <c r="DR12" s="149"/>
      <c r="DS12" s="265"/>
      <c r="DT12" s="149"/>
      <c r="DU12" s="265"/>
      <c r="DV12" s="149"/>
      <c r="DW12" s="265"/>
      <c r="DX12" s="149"/>
      <c r="DY12" s="246"/>
      <c r="DZ12" s="246"/>
      <c r="EA12" s="149"/>
      <c r="EB12" s="246"/>
      <c r="EC12" s="246"/>
      <c r="EE12" s="341"/>
      <c r="EF12" s="149"/>
      <c r="EG12" s="265"/>
      <c r="EH12" s="149"/>
      <c r="EI12" s="265"/>
      <c r="EJ12" s="149"/>
      <c r="EK12" s="265"/>
      <c r="EL12" s="149"/>
      <c r="EM12" s="246"/>
      <c r="EN12" s="246"/>
      <c r="EO12" s="149"/>
      <c r="EP12" s="246"/>
      <c r="EQ12" s="246"/>
      <c r="ES12" s="341"/>
      <c r="ET12" s="149"/>
      <c r="EU12" s="265"/>
      <c r="EV12" s="149"/>
      <c r="EW12" s="265"/>
      <c r="EX12" s="149"/>
      <c r="EY12" s="265"/>
      <c r="EZ12" s="149"/>
      <c r="FA12" s="246"/>
      <c r="FB12" s="246"/>
      <c r="FC12" s="149"/>
      <c r="FD12" s="246"/>
      <c r="FE12" s="246"/>
      <c r="FG12" s="341"/>
      <c r="FH12" s="149"/>
      <c r="FI12" s="265"/>
      <c r="FJ12" s="149"/>
      <c r="FK12" s="265"/>
      <c r="FL12" s="149"/>
      <c r="FM12" s="265"/>
      <c r="FN12" s="149"/>
      <c r="FO12" s="246"/>
      <c r="FP12" s="246"/>
      <c r="FQ12" s="149"/>
      <c r="FR12" s="246"/>
      <c r="FS12" s="246"/>
      <c r="FU12" s="341"/>
      <c r="FV12" s="149"/>
      <c r="FW12" s="265"/>
      <c r="FX12" s="149"/>
      <c r="FY12" s="265"/>
      <c r="FZ12" s="149"/>
      <c r="GA12" s="265"/>
    </row>
    <row r="13" spans="1:183" s="152" customFormat="1" ht="15.75" customHeight="1">
      <c r="A13" s="335" t="s">
        <v>17</v>
      </c>
      <c r="C13" s="153" t="s">
        <v>101</v>
      </c>
      <c r="E13" s="154">
        <f t="shared" si="4"/>
        <v>1096.46</v>
      </c>
      <c r="F13" s="362"/>
      <c r="G13" s="155">
        <f t="shared" si="5"/>
        <v>2090.8999999999996</v>
      </c>
      <c r="H13" s="358"/>
      <c r="I13" s="155">
        <f t="shared" si="6"/>
        <v>2125.38</v>
      </c>
      <c r="J13" s="362"/>
      <c r="K13" s="155">
        <f t="shared" si="7"/>
        <v>1394.6799999999998</v>
      </c>
      <c r="L13" s="362"/>
      <c r="M13" s="155">
        <f t="shared" si="8"/>
        <v>1358.52</v>
      </c>
      <c r="N13" s="362"/>
      <c r="O13" s="155">
        <f t="shared" si="9"/>
        <v>-994.4399999999996</v>
      </c>
      <c r="P13" s="156">
        <f t="shared" si="10"/>
        <v>-0.4756038069730737</v>
      </c>
      <c r="Q13" s="362"/>
      <c r="R13" s="155">
        <f t="shared" si="11"/>
        <v>-262.05999999999995</v>
      </c>
      <c r="S13" s="156">
        <f t="shared" si="12"/>
        <v>-0.19290109825398227</v>
      </c>
      <c r="V13" s="154">
        <v>5312.74</v>
      </c>
      <c r="W13" s="154">
        <v>4216.28</v>
      </c>
      <c r="X13" s="154">
        <v>2125.38</v>
      </c>
      <c r="Y13" s="154">
        <v>5488.2</v>
      </c>
      <c r="Z13" s="154">
        <v>4093.52</v>
      </c>
      <c r="AA13" s="154">
        <v>2735</v>
      </c>
      <c r="AC13" s="359">
        <f t="shared" si="2"/>
        <v>0</v>
      </c>
      <c r="AD13" s="359">
        <f t="shared" si="3"/>
        <v>0</v>
      </c>
      <c r="AE13" s="339"/>
      <c r="AF13" s="339">
        <v>0</v>
      </c>
      <c r="AH13" s="339">
        <v>0</v>
      </c>
      <c r="AI13" s="339"/>
      <c r="AJ13" s="152">
        <v>0</v>
      </c>
      <c r="AK13" s="153"/>
      <c r="AL13" s="152">
        <v>0</v>
      </c>
      <c r="AM13" s="165"/>
      <c r="AN13" s="152">
        <v>0</v>
      </c>
      <c r="AO13" s="165"/>
      <c r="AP13" s="152">
        <v>0</v>
      </c>
      <c r="AQ13" s="165">
        <v>0</v>
      </c>
      <c r="AS13" s="339">
        <v>0</v>
      </c>
      <c r="AT13" s="339">
        <v>0</v>
      </c>
      <c r="AV13" s="339"/>
      <c r="AW13" s="339">
        <v>0</v>
      </c>
      <c r="AX13" s="152">
        <v>0</v>
      </c>
      <c r="AY13" s="153">
        <v>0</v>
      </c>
      <c r="AZ13" s="152">
        <v>0</v>
      </c>
      <c r="BA13" s="165">
        <v>0</v>
      </c>
      <c r="BB13" s="152">
        <v>0</v>
      </c>
      <c r="BC13" s="165"/>
      <c r="BE13" s="165"/>
      <c r="BG13" s="339"/>
      <c r="BH13" s="339"/>
      <c r="BJ13" s="339"/>
      <c r="BK13" s="339"/>
      <c r="BM13" s="153"/>
      <c r="BO13" s="165"/>
      <c r="BQ13" s="165"/>
      <c r="BS13" s="165"/>
      <c r="BU13" s="339"/>
      <c r="BV13" s="339"/>
      <c r="BX13" s="339"/>
      <c r="BY13" s="339"/>
      <c r="CA13" s="153"/>
      <c r="CC13" s="165"/>
      <c r="CE13" s="165"/>
      <c r="CG13" s="165"/>
      <c r="CI13" s="339"/>
      <c r="CJ13" s="339"/>
      <c r="CL13" s="339"/>
      <c r="CM13" s="339"/>
      <c r="CO13" s="153"/>
      <c r="CQ13" s="165"/>
      <c r="CS13" s="165"/>
      <c r="CU13" s="165"/>
      <c r="CW13" s="339"/>
      <c r="CX13" s="339"/>
      <c r="CZ13" s="339"/>
      <c r="DA13" s="339"/>
      <c r="DC13" s="153"/>
      <c r="DE13" s="165"/>
      <c r="DG13" s="165"/>
      <c r="DI13" s="165"/>
      <c r="DK13" s="339"/>
      <c r="DL13" s="339"/>
      <c r="DN13" s="339"/>
      <c r="DO13" s="339"/>
      <c r="DQ13" s="153"/>
      <c r="DS13" s="165"/>
      <c r="DU13" s="165"/>
      <c r="DW13" s="165"/>
      <c r="DY13" s="339"/>
      <c r="DZ13" s="339"/>
      <c r="EB13" s="339"/>
      <c r="EC13" s="339"/>
      <c r="EE13" s="153"/>
      <c r="EG13" s="165"/>
      <c r="EI13" s="165"/>
      <c r="EK13" s="165"/>
      <c r="EM13" s="339"/>
      <c r="EN13" s="339"/>
      <c r="EP13" s="339"/>
      <c r="EQ13" s="339"/>
      <c r="ES13" s="153"/>
      <c r="EU13" s="165"/>
      <c r="EW13" s="165"/>
      <c r="EY13" s="165"/>
      <c r="FA13" s="339"/>
      <c r="FB13" s="339"/>
      <c r="FD13" s="339"/>
      <c r="FE13" s="339"/>
      <c r="FG13" s="153"/>
      <c r="FI13" s="165"/>
      <c r="FK13" s="165"/>
      <c r="FM13" s="165"/>
      <c r="FO13" s="339"/>
      <c r="FP13" s="339"/>
      <c r="FR13" s="339"/>
      <c r="FS13" s="339"/>
      <c r="FU13" s="153"/>
      <c r="FW13" s="165"/>
      <c r="FY13" s="165"/>
      <c r="GA13" s="165"/>
    </row>
    <row r="14" spans="1:183" s="152" customFormat="1" ht="15.75" customHeight="1">
      <c r="A14" s="335" t="s">
        <v>160</v>
      </c>
      <c r="C14" s="153" t="s">
        <v>64</v>
      </c>
      <c r="D14" s="152" t="s">
        <v>3</v>
      </c>
      <c r="E14" s="154">
        <f t="shared" si="4"/>
        <v>10961.3</v>
      </c>
      <c r="F14" s="307"/>
      <c r="G14" s="155">
        <f t="shared" si="5"/>
        <v>10431.210000000001</v>
      </c>
      <c r="H14" s="358"/>
      <c r="I14" s="155">
        <f t="shared" si="6"/>
        <v>10721.58</v>
      </c>
      <c r="J14" s="307"/>
      <c r="K14" s="155">
        <f t="shared" si="7"/>
        <v>11895.470000000001</v>
      </c>
      <c r="L14" s="307"/>
      <c r="M14" s="155">
        <f t="shared" si="8"/>
        <v>10466.93</v>
      </c>
      <c r="N14" s="307"/>
      <c r="O14" s="155">
        <f t="shared" si="9"/>
        <v>530.08999999999833</v>
      </c>
      <c r="P14" s="156">
        <f t="shared" si="10"/>
        <v>5.0817690373408109E-2</v>
      </c>
      <c r="Q14" s="307"/>
      <c r="R14" s="155">
        <f t="shared" si="11"/>
        <v>494.36999999999898</v>
      </c>
      <c r="S14" s="156">
        <f t="shared" si="12"/>
        <v>4.7231614236457053E-2</v>
      </c>
      <c r="V14" s="154">
        <v>32114.09</v>
      </c>
      <c r="W14" s="154">
        <v>21152.79</v>
      </c>
      <c r="X14" s="154">
        <v>10721.58</v>
      </c>
      <c r="Y14" s="154">
        <v>44213.4</v>
      </c>
      <c r="Z14" s="154">
        <v>32317.93</v>
      </c>
      <c r="AA14" s="154">
        <v>21851</v>
      </c>
      <c r="AC14" s="359">
        <f t="shared" si="2"/>
        <v>3.637978807091713E-12</v>
      </c>
      <c r="AD14" s="359">
        <f t="shared" si="3"/>
        <v>0</v>
      </c>
      <c r="AE14" s="339"/>
      <c r="AF14" s="339">
        <v>0</v>
      </c>
      <c r="AH14" s="339">
        <v>0</v>
      </c>
      <c r="AI14" s="339"/>
      <c r="AJ14" s="152">
        <v>0</v>
      </c>
      <c r="AK14" s="153"/>
      <c r="AL14" s="152">
        <v>0</v>
      </c>
      <c r="AM14" s="165"/>
      <c r="AN14" s="152">
        <v>0</v>
      </c>
      <c r="AO14" s="165"/>
      <c r="AP14" s="152">
        <v>0</v>
      </c>
      <c r="AQ14" s="165">
        <v>0</v>
      </c>
      <c r="AS14" s="339">
        <v>0</v>
      </c>
      <c r="AT14" s="339">
        <v>0</v>
      </c>
      <c r="AV14" s="339"/>
      <c r="AW14" s="339">
        <v>0</v>
      </c>
      <c r="AX14" s="152">
        <v>0</v>
      </c>
      <c r="AY14" s="153">
        <v>0</v>
      </c>
      <c r="AZ14" s="152">
        <v>0</v>
      </c>
      <c r="BA14" s="165">
        <v>0</v>
      </c>
      <c r="BB14" s="152">
        <v>0</v>
      </c>
      <c r="BC14" s="165"/>
      <c r="BE14" s="165"/>
      <c r="BG14" s="339"/>
      <c r="BH14" s="339"/>
      <c r="BJ14" s="339"/>
      <c r="BK14" s="339"/>
      <c r="BM14" s="153"/>
      <c r="BO14" s="165"/>
      <c r="BQ14" s="165"/>
      <c r="BS14" s="165"/>
      <c r="BU14" s="339"/>
      <c r="BV14" s="339"/>
      <c r="BX14" s="339"/>
      <c r="BY14" s="339"/>
      <c r="CA14" s="153"/>
      <c r="CC14" s="165"/>
      <c r="CE14" s="165"/>
      <c r="CG14" s="165"/>
      <c r="CI14" s="339"/>
      <c r="CJ14" s="339"/>
      <c r="CL14" s="339"/>
      <c r="CM14" s="339"/>
      <c r="CO14" s="153"/>
      <c r="CQ14" s="165"/>
      <c r="CS14" s="165"/>
      <c r="CU14" s="165"/>
      <c r="CW14" s="339"/>
      <c r="CX14" s="339"/>
      <c r="CZ14" s="339"/>
      <c r="DA14" s="339"/>
      <c r="DC14" s="153"/>
      <c r="DE14" s="165"/>
      <c r="DG14" s="165"/>
      <c r="DI14" s="165"/>
      <c r="DK14" s="339"/>
      <c r="DL14" s="339"/>
      <c r="DN14" s="339"/>
      <c r="DO14" s="339"/>
      <c r="DQ14" s="153"/>
      <c r="DS14" s="165"/>
      <c r="DU14" s="165"/>
      <c r="DW14" s="165"/>
      <c r="DY14" s="339"/>
      <c r="DZ14" s="339"/>
      <c r="EB14" s="339"/>
      <c r="EC14" s="339"/>
      <c r="EE14" s="153"/>
      <c r="EG14" s="165"/>
      <c r="EI14" s="165"/>
      <c r="EK14" s="165"/>
      <c r="EM14" s="339"/>
      <c r="EN14" s="339"/>
      <c r="EP14" s="339"/>
      <c r="EQ14" s="339"/>
      <c r="ES14" s="153"/>
      <c r="EU14" s="165"/>
      <c r="EW14" s="165"/>
      <c r="EY14" s="165"/>
      <c r="FA14" s="339"/>
      <c r="FB14" s="339"/>
      <c r="FD14" s="339"/>
      <c r="FE14" s="339"/>
      <c r="FG14" s="153"/>
      <c r="FI14" s="165"/>
      <c r="FK14" s="165"/>
      <c r="FM14" s="165"/>
      <c r="FO14" s="339"/>
      <c r="FP14" s="339"/>
      <c r="FR14" s="339"/>
      <c r="FS14" s="339"/>
      <c r="FU14" s="153"/>
      <c r="FW14" s="165"/>
      <c r="FY14" s="165"/>
      <c r="GA14" s="165"/>
    </row>
    <row r="15" spans="1:183" s="152" customFormat="1" ht="15.75" customHeight="1">
      <c r="A15" s="335" t="s">
        <v>18</v>
      </c>
      <c r="C15" s="153" t="s">
        <v>65</v>
      </c>
      <c r="D15" s="152" t="s">
        <v>3</v>
      </c>
      <c r="E15" s="154">
        <f t="shared" si="4"/>
        <v>79939.74000000002</v>
      </c>
      <c r="F15" s="307"/>
      <c r="G15" s="155">
        <f t="shared" si="5"/>
        <v>82515.539999999979</v>
      </c>
      <c r="H15" s="358"/>
      <c r="I15" s="155">
        <f t="shared" si="6"/>
        <v>85428.82</v>
      </c>
      <c r="J15" s="307"/>
      <c r="K15" s="155">
        <f t="shared" si="7"/>
        <v>77646.520000000019</v>
      </c>
      <c r="L15" s="307"/>
      <c r="M15" s="155">
        <f t="shared" si="8"/>
        <v>80294.320000000007</v>
      </c>
      <c r="N15" s="307"/>
      <c r="O15" s="155">
        <f t="shared" si="9"/>
        <v>-2575.7999999999593</v>
      </c>
      <c r="P15" s="156">
        <f t="shared" si="10"/>
        <v>-3.1215938234179452E-2</v>
      </c>
      <c r="Q15" s="307"/>
      <c r="R15" s="155">
        <f t="shared" si="11"/>
        <v>-354.57999999998719</v>
      </c>
      <c r="S15" s="156">
        <f t="shared" si="12"/>
        <v>-4.4160035230386141E-3</v>
      </c>
      <c r="V15" s="154">
        <v>247884.1</v>
      </c>
      <c r="W15" s="154">
        <v>167944.36</v>
      </c>
      <c r="X15" s="154">
        <v>85428.82</v>
      </c>
      <c r="Y15" s="154">
        <v>308137.84000000003</v>
      </c>
      <c r="Z15" s="154">
        <v>230491.32</v>
      </c>
      <c r="AA15" s="154">
        <v>150197</v>
      </c>
      <c r="AC15" s="359">
        <f t="shared" si="2"/>
        <v>0</v>
      </c>
      <c r="AD15" s="359">
        <f t="shared" si="3"/>
        <v>0</v>
      </c>
      <c r="AE15" s="339"/>
      <c r="AF15" s="339">
        <v>0</v>
      </c>
      <c r="AH15" s="339">
        <v>0</v>
      </c>
      <c r="AI15" s="339"/>
      <c r="AJ15" s="152">
        <v>0</v>
      </c>
      <c r="AK15" s="153"/>
      <c r="AL15" s="152">
        <v>0</v>
      </c>
      <c r="AM15" s="165"/>
      <c r="AN15" s="152">
        <v>0</v>
      </c>
      <c r="AO15" s="165"/>
      <c r="AP15" s="152">
        <v>0</v>
      </c>
      <c r="AQ15" s="165">
        <v>0</v>
      </c>
      <c r="AS15" s="339">
        <v>0</v>
      </c>
      <c r="AT15" s="339">
        <v>0</v>
      </c>
      <c r="AV15" s="339"/>
      <c r="AW15" s="339">
        <v>0</v>
      </c>
      <c r="AX15" s="152">
        <v>0</v>
      </c>
      <c r="AY15" s="153">
        <v>0</v>
      </c>
      <c r="AZ15" s="152">
        <v>0</v>
      </c>
      <c r="BA15" s="165">
        <v>0</v>
      </c>
      <c r="BB15" s="152">
        <v>0</v>
      </c>
      <c r="BC15" s="165"/>
      <c r="BE15" s="165"/>
      <c r="BG15" s="339"/>
      <c r="BH15" s="339"/>
      <c r="BJ15" s="339"/>
      <c r="BK15" s="339"/>
      <c r="BM15" s="153"/>
      <c r="BO15" s="165"/>
      <c r="BQ15" s="165"/>
      <c r="BS15" s="165"/>
      <c r="BU15" s="339"/>
      <c r="BV15" s="339"/>
      <c r="BX15" s="339"/>
      <c r="BY15" s="339"/>
      <c r="CA15" s="153"/>
      <c r="CC15" s="165"/>
      <c r="CE15" s="165"/>
      <c r="CG15" s="165"/>
      <c r="CI15" s="339"/>
      <c r="CJ15" s="339"/>
      <c r="CL15" s="339"/>
      <c r="CM15" s="339"/>
      <c r="CO15" s="153"/>
      <c r="CQ15" s="165"/>
      <c r="CS15" s="165"/>
      <c r="CU15" s="165"/>
      <c r="CW15" s="339"/>
      <c r="CX15" s="339"/>
      <c r="CZ15" s="339"/>
      <c r="DA15" s="339"/>
      <c r="DC15" s="153"/>
      <c r="DE15" s="165"/>
      <c r="DG15" s="165"/>
      <c r="DI15" s="165"/>
      <c r="DK15" s="339"/>
      <c r="DL15" s="339"/>
      <c r="DN15" s="339"/>
      <c r="DO15" s="339"/>
      <c r="DQ15" s="153"/>
      <c r="DS15" s="165"/>
      <c r="DU15" s="165"/>
      <c r="DW15" s="165"/>
      <c r="DY15" s="339"/>
      <c r="DZ15" s="339"/>
      <c r="EB15" s="339"/>
      <c r="EC15" s="339"/>
      <c r="EE15" s="153"/>
      <c r="EG15" s="165"/>
      <c r="EI15" s="165"/>
      <c r="EK15" s="165"/>
      <c r="EM15" s="339"/>
      <c r="EN15" s="339"/>
      <c r="EP15" s="339"/>
      <c r="EQ15" s="339"/>
      <c r="ES15" s="153"/>
      <c r="EU15" s="165"/>
      <c r="EW15" s="165"/>
      <c r="EY15" s="165"/>
      <c r="FA15" s="339"/>
      <c r="FB15" s="339"/>
      <c r="FD15" s="339"/>
      <c r="FE15" s="339"/>
      <c r="FG15" s="153"/>
      <c r="FI15" s="165"/>
      <c r="FK15" s="165"/>
      <c r="FM15" s="165"/>
      <c r="FO15" s="339"/>
      <c r="FP15" s="339"/>
      <c r="FR15" s="339"/>
      <c r="FS15" s="339"/>
      <c r="FU15" s="153"/>
      <c r="FW15" s="165"/>
      <c r="FY15" s="165"/>
      <c r="GA15" s="165"/>
    </row>
    <row r="16" spans="1:183" s="152" customFormat="1" ht="15.75" customHeight="1">
      <c r="A16" s="335" t="s">
        <v>10</v>
      </c>
      <c r="C16" s="153" t="s">
        <v>66</v>
      </c>
      <c r="D16" s="152" t="s">
        <v>3</v>
      </c>
      <c r="E16" s="154">
        <f t="shared" si="4"/>
        <v>158734.01999999999</v>
      </c>
      <c r="F16" s="307"/>
      <c r="G16" s="155">
        <f t="shared" si="5"/>
        <v>-9248.74</v>
      </c>
      <c r="H16" s="358"/>
      <c r="I16" s="155">
        <f t="shared" si="6"/>
        <v>3600.3</v>
      </c>
      <c r="J16" s="307"/>
      <c r="K16" s="155">
        <f t="shared" si="7"/>
        <v>-19386.79</v>
      </c>
      <c r="L16" s="307"/>
      <c r="M16" s="155">
        <f t="shared" si="8"/>
        <v>164.23999999999978</v>
      </c>
      <c r="N16" s="307"/>
      <c r="O16" s="155">
        <f t="shared" si="9"/>
        <v>167982.75999999998</v>
      </c>
      <c r="P16" s="156">
        <f t="shared" si="10"/>
        <v>-18.162772442516495</v>
      </c>
      <c r="Q16" s="307"/>
      <c r="R16" s="155">
        <f t="shared" si="11"/>
        <v>158569.78</v>
      </c>
      <c r="S16" s="156">
        <f t="shared" si="12"/>
        <v>965.47601071602651</v>
      </c>
      <c r="V16" s="154">
        <v>153085.57999999999</v>
      </c>
      <c r="W16" s="154">
        <v>-5648.44</v>
      </c>
      <c r="X16" s="154">
        <v>3600.3</v>
      </c>
      <c r="Y16" s="154">
        <v>-15105.55</v>
      </c>
      <c r="Z16" s="154">
        <v>4281.24</v>
      </c>
      <c r="AA16" s="154">
        <v>4117</v>
      </c>
      <c r="AC16" s="359">
        <f t="shared" si="2"/>
        <v>0</v>
      </c>
      <c r="AD16" s="359">
        <f t="shared" si="3"/>
        <v>-3.637978807091713E-12</v>
      </c>
      <c r="AE16" s="339"/>
      <c r="AF16" s="339">
        <v>0</v>
      </c>
      <c r="AH16" s="339">
        <v>0</v>
      </c>
      <c r="AI16" s="339"/>
      <c r="AJ16" s="152">
        <v>0</v>
      </c>
      <c r="AK16" s="153"/>
      <c r="AL16" s="152">
        <v>0</v>
      </c>
      <c r="AM16" s="165"/>
      <c r="AN16" s="152">
        <v>0</v>
      </c>
      <c r="AO16" s="165"/>
      <c r="AP16" s="152">
        <v>0</v>
      </c>
      <c r="AQ16" s="165">
        <v>0</v>
      </c>
      <c r="AS16" s="339">
        <v>0</v>
      </c>
      <c r="AT16" s="339">
        <v>0</v>
      </c>
      <c r="AV16" s="339"/>
      <c r="AW16" s="339">
        <v>0</v>
      </c>
      <c r="AX16" s="152">
        <v>0</v>
      </c>
      <c r="AY16" s="153">
        <v>0</v>
      </c>
      <c r="AZ16" s="152">
        <v>0</v>
      </c>
      <c r="BA16" s="165">
        <v>0</v>
      </c>
      <c r="BB16" s="152">
        <v>0</v>
      </c>
      <c r="BC16" s="165"/>
      <c r="BE16" s="165"/>
      <c r="BG16" s="339"/>
      <c r="BH16" s="339"/>
      <c r="BJ16" s="339"/>
      <c r="BK16" s="339"/>
      <c r="BM16" s="153"/>
      <c r="BO16" s="165"/>
      <c r="BQ16" s="165"/>
      <c r="BS16" s="165"/>
      <c r="BU16" s="339"/>
      <c r="BV16" s="339"/>
      <c r="BX16" s="339"/>
      <c r="BY16" s="339"/>
      <c r="CA16" s="153"/>
      <c r="CC16" s="165"/>
      <c r="CE16" s="165"/>
      <c r="CG16" s="165"/>
      <c r="CI16" s="339"/>
      <c r="CJ16" s="339"/>
      <c r="CL16" s="339"/>
      <c r="CM16" s="339"/>
      <c r="CO16" s="153"/>
      <c r="CQ16" s="165"/>
      <c r="CS16" s="165"/>
      <c r="CU16" s="165"/>
      <c r="CW16" s="339"/>
      <c r="CX16" s="339"/>
      <c r="CZ16" s="339"/>
      <c r="DA16" s="339"/>
      <c r="DC16" s="153"/>
      <c r="DE16" s="165"/>
      <c r="DG16" s="165"/>
      <c r="DI16" s="165"/>
      <c r="DK16" s="339"/>
      <c r="DL16" s="339"/>
      <c r="DN16" s="339"/>
      <c r="DO16" s="339"/>
      <c r="DQ16" s="153"/>
      <c r="DS16" s="165"/>
      <c r="DU16" s="165"/>
      <c r="DW16" s="165"/>
      <c r="DY16" s="339"/>
      <c r="DZ16" s="339"/>
      <c r="EB16" s="339"/>
      <c r="EC16" s="339"/>
      <c r="EE16" s="153"/>
      <c r="EG16" s="165"/>
      <c r="EI16" s="165"/>
      <c r="EK16" s="165"/>
      <c r="EM16" s="339"/>
      <c r="EN16" s="339"/>
      <c r="EP16" s="339"/>
      <c r="EQ16" s="339"/>
      <c r="ES16" s="153"/>
      <c r="EU16" s="165"/>
      <c r="EW16" s="165"/>
      <c r="EY16" s="165"/>
      <c r="FA16" s="339"/>
      <c r="FB16" s="339"/>
      <c r="FD16" s="339"/>
      <c r="FE16" s="339"/>
      <c r="FG16" s="153"/>
      <c r="FI16" s="165"/>
      <c r="FK16" s="165"/>
      <c r="FM16" s="165"/>
      <c r="FO16" s="339"/>
      <c r="FP16" s="339"/>
      <c r="FR16" s="339"/>
      <c r="FS16" s="339"/>
      <c r="FU16" s="153"/>
      <c r="FW16" s="165"/>
      <c r="FY16" s="165"/>
      <c r="GA16" s="165"/>
    </row>
    <row r="17" spans="1:183" s="152" customFormat="1" ht="15.75" customHeight="1">
      <c r="A17" s="335" t="s">
        <v>19</v>
      </c>
      <c r="C17" s="153" t="s">
        <v>102</v>
      </c>
      <c r="D17" s="152" t="s">
        <v>3</v>
      </c>
      <c r="E17" s="154">
        <f t="shared" si="4"/>
        <v>900.75</v>
      </c>
      <c r="F17" s="307"/>
      <c r="G17" s="155">
        <f t="shared" si="5"/>
        <v>2030.8500000000001</v>
      </c>
      <c r="H17" s="358"/>
      <c r="I17" s="155">
        <f t="shared" si="6"/>
        <v>163.22</v>
      </c>
      <c r="J17" s="307"/>
      <c r="K17" s="155">
        <f t="shared" si="7"/>
        <v>449.44000000000005</v>
      </c>
      <c r="L17" s="307"/>
      <c r="M17" s="155">
        <f t="shared" si="8"/>
        <v>455.53999999999996</v>
      </c>
      <c r="N17" s="307"/>
      <c r="O17" s="155">
        <f t="shared" si="9"/>
        <v>-1130.1000000000001</v>
      </c>
      <c r="P17" s="156">
        <f t="shared" si="10"/>
        <v>-0.55646650417312948</v>
      </c>
      <c r="Q17" s="307"/>
      <c r="R17" s="155">
        <f t="shared" si="11"/>
        <v>445.21000000000004</v>
      </c>
      <c r="S17" s="156">
        <f t="shared" si="12"/>
        <v>0.97732361592834893</v>
      </c>
      <c r="V17" s="154">
        <v>3094.82</v>
      </c>
      <c r="W17" s="154">
        <v>2194.0700000000002</v>
      </c>
      <c r="X17" s="154">
        <v>163.22</v>
      </c>
      <c r="Y17" s="154">
        <v>1823.98</v>
      </c>
      <c r="Z17" s="154">
        <v>1374.54</v>
      </c>
      <c r="AA17" s="154">
        <v>919</v>
      </c>
      <c r="AC17" s="359">
        <f t="shared" si="2"/>
        <v>0</v>
      </c>
      <c r="AD17" s="359">
        <f t="shared" si="3"/>
        <v>0</v>
      </c>
      <c r="AE17" s="339"/>
      <c r="AF17" s="339">
        <v>0</v>
      </c>
      <c r="AH17" s="339">
        <v>0</v>
      </c>
      <c r="AI17" s="339"/>
      <c r="AJ17" s="152">
        <v>0</v>
      </c>
      <c r="AK17" s="153"/>
      <c r="AL17" s="152">
        <v>0</v>
      </c>
      <c r="AM17" s="165"/>
      <c r="AN17" s="152">
        <v>0</v>
      </c>
      <c r="AO17" s="165"/>
      <c r="AP17" s="152">
        <v>0</v>
      </c>
      <c r="AQ17" s="165">
        <v>0</v>
      </c>
      <c r="AS17" s="339">
        <v>0</v>
      </c>
      <c r="AT17" s="339">
        <v>0</v>
      </c>
      <c r="AV17" s="339"/>
      <c r="AW17" s="339">
        <v>0</v>
      </c>
      <c r="AX17" s="152">
        <v>0</v>
      </c>
      <c r="AY17" s="153">
        <v>0</v>
      </c>
      <c r="AZ17" s="152">
        <v>0</v>
      </c>
      <c r="BA17" s="165">
        <v>0</v>
      </c>
      <c r="BB17" s="152">
        <v>0</v>
      </c>
      <c r="BC17" s="165"/>
      <c r="BE17" s="165"/>
      <c r="BG17" s="339"/>
      <c r="BH17" s="339"/>
      <c r="BJ17" s="339"/>
      <c r="BK17" s="339"/>
      <c r="BM17" s="153"/>
      <c r="BO17" s="165"/>
      <c r="BQ17" s="165"/>
      <c r="BS17" s="165"/>
      <c r="BU17" s="339"/>
      <c r="BV17" s="339"/>
      <c r="BX17" s="339"/>
      <c r="BY17" s="339"/>
      <c r="CA17" s="153"/>
      <c r="CC17" s="165"/>
      <c r="CE17" s="165"/>
      <c r="CG17" s="165"/>
      <c r="CI17" s="339"/>
      <c r="CJ17" s="339"/>
      <c r="CL17" s="339"/>
      <c r="CM17" s="339"/>
      <c r="CO17" s="153"/>
      <c r="CQ17" s="165"/>
      <c r="CS17" s="165"/>
      <c r="CU17" s="165"/>
      <c r="CW17" s="339"/>
      <c r="CX17" s="339"/>
      <c r="CZ17" s="339"/>
      <c r="DA17" s="339"/>
      <c r="DC17" s="153"/>
      <c r="DE17" s="165"/>
      <c r="DG17" s="165"/>
      <c r="DI17" s="165"/>
      <c r="DK17" s="339"/>
      <c r="DL17" s="339"/>
      <c r="DN17" s="339"/>
      <c r="DO17" s="339"/>
      <c r="DQ17" s="153"/>
      <c r="DS17" s="165"/>
      <c r="DU17" s="165"/>
      <c r="DW17" s="165"/>
      <c r="DY17" s="339"/>
      <c r="DZ17" s="339"/>
      <c r="EB17" s="339"/>
      <c r="EC17" s="339"/>
      <c r="EE17" s="153"/>
      <c r="EG17" s="165"/>
      <c r="EI17" s="165"/>
      <c r="EK17" s="165"/>
      <c r="EM17" s="339"/>
      <c r="EN17" s="339"/>
      <c r="EP17" s="339"/>
      <c r="EQ17" s="339"/>
      <c r="ES17" s="153"/>
      <c r="EU17" s="165"/>
      <c r="EW17" s="165"/>
      <c r="EY17" s="165"/>
      <c r="FA17" s="339"/>
      <c r="FB17" s="339"/>
      <c r="FD17" s="339"/>
      <c r="FE17" s="339"/>
      <c r="FG17" s="153"/>
      <c r="FI17" s="165"/>
      <c r="FK17" s="165"/>
      <c r="FM17" s="165"/>
      <c r="FO17" s="339"/>
      <c r="FP17" s="339"/>
      <c r="FR17" s="339"/>
      <c r="FS17" s="339"/>
      <c r="FU17" s="153"/>
      <c r="FW17" s="165"/>
      <c r="FY17" s="165"/>
      <c r="GA17" s="165"/>
    </row>
    <row r="18" spans="1:183" s="152" customFormat="1" ht="15.75" customHeight="1">
      <c r="A18" s="130" t="s">
        <v>20</v>
      </c>
      <c r="C18" s="153" t="s">
        <v>67</v>
      </c>
      <c r="D18" s="152" t="s">
        <v>3</v>
      </c>
      <c r="E18" s="154">
        <f t="shared" si="4"/>
        <v>-15024.529999999999</v>
      </c>
      <c r="F18" s="307"/>
      <c r="G18" s="155">
        <f t="shared" si="5"/>
        <v>-1174.5699999999997</v>
      </c>
      <c r="H18" s="358"/>
      <c r="I18" s="155">
        <f t="shared" si="6"/>
        <v>3907.45</v>
      </c>
      <c r="J18" s="307"/>
      <c r="K18" s="155">
        <f t="shared" si="7"/>
        <v>-3745.1099999999997</v>
      </c>
      <c r="L18" s="307"/>
      <c r="M18" s="155">
        <f t="shared" si="8"/>
        <v>1011.6300000000001</v>
      </c>
      <c r="N18" s="307"/>
      <c r="O18" s="155">
        <f t="shared" si="9"/>
        <v>-13849.96</v>
      </c>
      <c r="P18" s="156">
        <f t="shared" si="10"/>
        <v>11.791515192793961</v>
      </c>
      <c r="Q18" s="307"/>
      <c r="R18" s="155">
        <f t="shared" si="11"/>
        <v>-16036.16</v>
      </c>
      <c r="S18" s="156">
        <f t="shared" si="12"/>
        <v>-15.851803525004199</v>
      </c>
      <c r="V18" s="154">
        <v>-12291.65</v>
      </c>
      <c r="W18" s="154">
        <v>2732.88</v>
      </c>
      <c r="X18" s="154">
        <v>3907.45</v>
      </c>
      <c r="Y18" s="154">
        <v>-7618.48</v>
      </c>
      <c r="Z18" s="154">
        <v>-3873.37</v>
      </c>
      <c r="AA18" s="154">
        <v>-4885</v>
      </c>
      <c r="AC18" s="359">
        <f t="shared" si="2"/>
        <v>1.8189894035458565E-12</v>
      </c>
      <c r="AD18" s="359">
        <f t="shared" si="3"/>
        <v>0</v>
      </c>
      <c r="AE18" s="339"/>
      <c r="AF18" s="339">
        <v>0</v>
      </c>
      <c r="AH18" s="339">
        <v>0</v>
      </c>
      <c r="AI18" s="339"/>
      <c r="AJ18" s="152">
        <v>0</v>
      </c>
      <c r="AK18" s="153"/>
      <c r="AL18" s="152">
        <v>0</v>
      </c>
      <c r="AM18" s="165"/>
      <c r="AN18" s="152">
        <v>0</v>
      </c>
      <c r="AO18" s="165"/>
      <c r="AP18" s="152">
        <v>0</v>
      </c>
      <c r="AQ18" s="165">
        <v>0</v>
      </c>
      <c r="AS18" s="339">
        <v>0</v>
      </c>
      <c r="AT18" s="339">
        <v>0</v>
      </c>
      <c r="AV18" s="339"/>
      <c r="AW18" s="339">
        <v>0</v>
      </c>
      <c r="AX18" s="152">
        <v>0</v>
      </c>
      <c r="AY18" s="153">
        <v>0</v>
      </c>
      <c r="AZ18" s="152">
        <v>0</v>
      </c>
      <c r="BA18" s="165">
        <v>0</v>
      </c>
      <c r="BB18" s="152">
        <v>0</v>
      </c>
      <c r="BC18" s="165"/>
      <c r="BE18" s="165"/>
      <c r="BG18" s="339"/>
      <c r="BH18" s="339"/>
      <c r="BJ18" s="339"/>
      <c r="BK18" s="339"/>
      <c r="BM18" s="153"/>
      <c r="BO18" s="165"/>
      <c r="BQ18" s="165"/>
      <c r="BS18" s="165"/>
      <c r="BU18" s="339"/>
      <c r="BV18" s="339"/>
      <c r="BX18" s="339"/>
      <c r="BY18" s="339"/>
      <c r="CA18" s="153"/>
      <c r="CC18" s="165"/>
      <c r="CE18" s="165"/>
      <c r="CG18" s="165"/>
      <c r="CI18" s="339"/>
      <c r="CJ18" s="339"/>
      <c r="CL18" s="339"/>
      <c r="CM18" s="339"/>
      <c r="CO18" s="153"/>
      <c r="CQ18" s="165"/>
      <c r="CS18" s="165"/>
      <c r="CU18" s="165"/>
      <c r="CW18" s="339"/>
      <c r="CX18" s="339"/>
      <c r="CZ18" s="339"/>
      <c r="DA18" s="339"/>
      <c r="DC18" s="153"/>
      <c r="DE18" s="165"/>
      <c r="DG18" s="165"/>
      <c r="DI18" s="165"/>
      <c r="DK18" s="339"/>
      <c r="DL18" s="339"/>
      <c r="DN18" s="339"/>
      <c r="DO18" s="339"/>
      <c r="DQ18" s="153"/>
      <c r="DS18" s="165"/>
      <c r="DU18" s="165"/>
      <c r="DW18" s="165"/>
      <c r="DY18" s="339"/>
      <c r="DZ18" s="339"/>
      <c r="EB18" s="339"/>
      <c r="EC18" s="339"/>
      <c r="EE18" s="153"/>
      <c r="EG18" s="165"/>
      <c r="EI18" s="165"/>
      <c r="EK18" s="165"/>
      <c r="EM18" s="339"/>
      <c r="EN18" s="339"/>
      <c r="EP18" s="339"/>
      <c r="EQ18" s="339"/>
      <c r="ES18" s="153"/>
      <c r="EU18" s="165"/>
      <c r="EW18" s="165"/>
      <c r="EY18" s="165"/>
      <c r="FA18" s="339"/>
      <c r="FB18" s="339"/>
      <c r="FD18" s="339"/>
      <c r="FE18" s="339"/>
      <c r="FG18" s="153"/>
      <c r="FI18" s="165"/>
      <c r="FK18" s="165"/>
      <c r="FM18" s="165"/>
      <c r="FO18" s="339"/>
      <c r="FP18" s="339"/>
      <c r="FR18" s="339"/>
      <c r="FS18" s="339"/>
      <c r="FU18" s="153"/>
      <c r="FW18" s="165"/>
      <c r="FY18" s="165"/>
      <c r="GA18" s="165"/>
    </row>
    <row r="19" spans="1:183" s="152" customFormat="1" ht="15.75" customHeight="1">
      <c r="A19" s="130" t="s">
        <v>21</v>
      </c>
      <c r="C19" s="227" t="s">
        <v>267</v>
      </c>
      <c r="E19" s="211">
        <f t="shared" si="4"/>
        <v>-7698.6600000000017</v>
      </c>
      <c r="F19" s="363"/>
      <c r="G19" s="212">
        <f t="shared" si="5"/>
        <v>-6641.2199999999993</v>
      </c>
      <c r="H19" s="364"/>
      <c r="I19" s="212">
        <f t="shared" si="6"/>
        <v>-4067.09</v>
      </c>
      <c r="J19" s="363"/>
      <c r="K19" s="212">
        <f t="shared" si="7"/>
        <v>-8677.5499999999993</v>
      </c>
      <c r="L19" s="363"/>
      <c r="M19" s="212">
        <f t="shared" si="8"/>
        <v>-2826.2700000000004</v>
      </c>
      <c r="N19" s="363"/>
      <c r="O19" s="212">
        <f t="shared" si="9"/>
        <v>-1057.4400000000023</v>
      </c>
      <c r="P19" s="345">
        <f t="shared" si="10"/>
        <v>0.15922375708077774</v>
      </c>
      <c r="Q19" s="363"/>
      <c r="R19" s="212">
        <f t="shared" si="11"/>
        <v>-4872.3900000000012</v>
      </c>
      <c r="S19" s="345">
        <f t="shared" si="12"/>
        <v>1.7239648016643847</v>
      </c>
      <c r="V19" s="154">
        <v>-18406.97</v>
      </c>
      <c r="W19" s="154">
        <v>-10708.31</v>
      </c>
      <c r="X19" s="154">
        <v>-4067.09</v>
      </c>
      <c r="Y19" s="154">
        <v>-21340.82</v>
      </c>
      <c r="Z19" s="154">
        <v>-12663.27</v>
      </c>
      <c r="AA19" s="154">
        <v>-9837</v>
      </c>
      <c r="AC19" s="359">
        <f t="shared" si="2"/>
        <v>0</v>
      </c>
      <c r="AD19" s="359">
        <f t="shared" si="3"/>
        <v>0</v>
      </c>
      <c r="AE19" s="339"/>
      <c r="AF19" s="339">
        <v>0</v>
      </c>
      <c r="AH19" s="339">
        <v>0</v>
      </c>
      <c r="AI19" s="339"/>
      <c r="AJ19" s="152">
        <v>0</v>
      </c>
      <c r="AK19" s="153"/>
      <c r="AL19" s="152">
        <v>0</v>
      </c>
      <c r="AM19" s="165"/>
      <c r="AN19" s="152">
        <v>0</v>
      </c>
      <c r="AO19" s="165"/>
      <c r="AP19" s="152">
        <v>0</v>
      </c>
      <c r="AQ19" s="165">
        <v>0</v>
      </c>
      <c r="AS19" s="339">
        <v>0</v>
      </c>
      <c r="AT19" s="339">
        <v>0</v>
      </c>
      <c r="AV19" s="339"/>
      <c r="AW19" s="339">
        <v>0</v>
      </c>
      <c r="AX19" s="152">
        <v>0</v>
      </c>
      <c r="AY19" s="153">
        <v>0</v>
      </c>
      <c r="AZ19" s="152">
        <v>0</v>
      </c>
      <c r="BA19" s="165">
        <v>0</v>
      </c>
      <c r="BB19" s="152">
        <v>0</v>
      </c>
      <c r="BC19" s="165"/>
      <c r="BE19" s="165"/>
      <c r="BG19" s="339"/>
      <c r="BH19" s="339"/>
      <c r="BJ19" s="339"/>
      <c r="BK19" s="339"/>
      <c r="BM19" s="153"/>
      <c r="BO19" s="165"/>
      <c r="BQ19" s="165"/>
      <c r="BS19" s="165"/>
      <c r="BU19" s="339"/>
      <c r="BV19" s="339"/>
      <c r="BX19" s="339"/>
      <c r="BY19" s="339"/>
      <c r="CA19" s="153"/>
      <c r="CC19" s="165"/>
      <c r="CE19" s="165"/>
      <c r="CG19" s="165"/>
      <c r="CI19" s="339"/>
      <c r="CJ19" s="339"/>
      <c r="CL19" s="339"/>
      <c r="CM19" s="339"/>
      <c r="CO19" s="153"/>
      <c r="CQ19" s="165"/>
      <c r="CS19" s="165"/>
      <c r="CU19" s="165"/>
      <c r="CW19" s="339"/>
      <c r="CX19" s="339"/>
      <c r="CZ19" s="339"/>
      <c r="DA19" s="339"/>
      <c r="DC19" s="153"/>
      <c r="DE19" s="165"/>
      <c r="DG19" s="165"/>
      <c r="DI19" s="165"/>
      <c r="DK19" s="339"/>
      <c r="DL19" s="339"/>
      <c r="DN19" s="339"/>
      <c r="DO19" s="339"/>
      <c r="DQ19" s="153"/>
      <c r="DS19" s="165"/>
      <c r="DU19" s="165"/>
      <c r="DW19" s="165"/>
      <c r="DY19" s="339"/>
      <c r="DZ19" s="339"/>
      <c r="EB19" s="339"/>
      <c r="EC19" s="339"/>
      <c r="EE19" s="153"/>
      <c r="EG19" s="165"/>
      <c r="EI19" s="165"/>
      <c r="EK19" s="165"/>
      <c r="EM19" s="339"/>
      <c r="EN19" s="339"/>
      <c r="EP19" s="339"/>
      <c r="EQ19" s="339"/>
      <c r="ES19" s="153"/>
      <c r="EU19" s="165"/>
      <c r="EW19" s="165"/>
      <c r="EY19" s="165"/>
      <c r="FA19" s="339"/>
      <c r="FB19" s="339"/>
      <c r="FD19" s="339"/>
      <c r="FE19" s="339"/>
      <c r="FG19" s="153"/>
      <c r="FI19" s="165"/>
      <c r="FK19" s="165"/>
      <c r="FM19" s="165"/>
      <c r="FO19" s="339"/>
      <c r="FP19" s="339"/>
      <c r="FR19" s="339"/>
      <c r="FS19" s="339"/>
      <c r="FU19" s="153"/>
      <c r="FW19" s="165"/>
      <c r="FY19" s="165"/>
      <c r="GA19" s="165"/>
    </row>
    <row r="20" spans="1:183" ht="15.75" customHeight="1">
      <c r="A20" s="130" t="s">
        <v>11</v>
      </c>
      <c r="C20" s="150" t="s">
        <v>254</v>
      </c>
      <c r="D20" s="149" t="s">
        <v>3</v>
      </c>
      <c r="E20" s="213">
        <f t="shared" si="4"/>
        <v>505989.46000000008</v>
      </c>
      <c r="F20" s="360"/>
      <c r="G20" s="213">
        <f t="shared" si="5"/>
        <v>353192.29</v>
      </c>
      <c r="H20" s="361"/>
      <c r="I20" s="213">
        <f t="shared" si="6"/>
        <v>380054.33</v>
      </c>
      <c r="J20" s="360"/>
      <c r="K20" s="213">
        <f t="shared" si="7"/>
        <v>357934.66000000015</v>
      </c>
      <c r="L20" s="360"/>
      <c r="M20" s="213">
        <f t="shared" si="8"/>
        <v>405395.69999999995</v>
      </c>
      <c r="N20" s="360"/>
      <c r="O20" s="213">
        <f t="shared" si="9"/>
        <v>152797.1700000001</v>
      </c>
      <c r="P20" s="309">
        <f t="shared" si="10"/>
        <v>0.43261751268692783</v>
      </c>
      <c r="Q20" s="360"/>
      <c r="R20" s="213">
        <f t="shared" si="11"/>
        <v>100593.76000000013</v>
      </c>
      <c r="S20" s="309">
        <f t="shared" si="12"/>
        <v>0.24813721507159592</v>
      </c>
      <c r="T20" s="346"/>
      <c r="U20" s="346"/>
      <c r="V20" s="213">
        <v>1239236.08</v>
      </c>
      <c r="W20" s="213">
        <v>733246.62</v>
      </c>
      <c r="X20" s="213">
        <v>380054.33</v>
      </c>
      <c r="Y20" s="213">
        <v>1552241.36</v>
      </c>
      <c r="Z20" s="213">
        <v>1194306.7</v>
      </c>
      <c r="AA20" s="213">
        <v>788911</v>
      </c>
      <c r="AB20" s="149"/>
      <c r="AC20" s="359">
        <f t="shared" si="2"/>
        <v>0</v>
      </c>
      <c r="AD20" s="359">
        <f t="shared" si="3"/>
        <v>0</v>
      </c>
      <c r="AE20" s="246"/>
      <c r="AF20" s="246">
        <v>0</v>
      </c>
      <c r="AG20" s="149"/>
      <c r="AH20" s="246">
        <v>0</v>
      </c>
      <c r="AI20" s="246"/>
      <c r="AJ20" s="132">
        <v>0</v>
      </c>
      <c r="AK20" s="341"/>
      <c r="AL20" s="149">
        <v>0</v>
      </c>
      <c r="AM20" s="265"/>
      <c r="AN20" s="149">
        <v>0</v>
      </c>
      <c r="AO20" s="265"/>
      <c r="AP20" s="149">
        <v>0</v>
      </c>
      <c r="AQ20" s="265">
        <v>0</v>
      </c>
      <c r="AR20" s="149"/>
      <c r="AS20" s="246">
        <v>0</v>
      </c>
      <c r="AT20" s="246">
        <v>0</v>
      </c>
      <c r="AU20" s="149"/>
      <c r="AV20" s="246"/>
      <c r="AW20" s="246">
        <v>0</v>
      </c>
      <c r="AX20" s="132">
        <v>0</v>
      </c>
      <c r="AY20" s="341">
        <v>0</v>
      </c>
      <c r="AZ20" s="149">
        <v>0</v>
      </c>
      <c r="BA20" s="265">
        <v>0</v>
      </c>
      <c r="BB20" s="149">
        <v>0</v>
      </c>
      <c r="BC20" s="265"/>
      <c r="BD20" s="149"/>
      <c r="BE20" s="265"/>
      <c r="BF20" s="149"/>
      <c r="BG20" s="246"/>
      <c r="BH20" s="246"/>
      <c r="BI20" s="149"/>
      <c r="BJ20" s="246"/>
      <c r="BK20" s="246"/>
      <c r="BM20" s="341"/>
      <c r="BN20" s="149"/>
      <c r="BO20" s="265"/>
      <c r="BP20" s="149"/>
      <c r="BQ20" s="265"/>
      <c r="BR20" s="149"/>
      <c r="BS20" s="265"/>
      <c r="BT20" s="149"/>
      <c r="BU20" s="246"/>
      <c r="BV20" s="246"/>
      <c r="BW20" s="149"/>
      <c r="BX20" s="246"/>
      <c r="BY20" s="246"/>
      <c r="CA20" s="341"/>
      <c r="CB20" s="149"/>
      <c r="CC20" s="265"/>
      <c r="CD20" s="149"/>
      <c r="CE20" s="265"/>
      <c r="CF20" s="149"/>
      <c r="CG20" s="265"/>
      <c r="CH20" s="149"/>
      <c r="CI20" s="246"/>
      <c r="CJ20" s="246"/>
      <c r="CK20" s="149"/>
      <c r="CL20" s="246"/>
      <c r="CM20" s="246"/>
      <c r="CO20" s="341"/>
      <c r="CP20" s="149"/>
      <c r="CQ20" s="265"/>
      <c r="CR20" s="149"/>
      <c r="CS20" s="265"/>
      <c r="CT20" s="149"/>
      <c r="CU20" s="265"/>
      <c r="CV20" s="149"/>
      <c r="CW20" s="246"/>
      <c r="CX20" s="246"/>
      <c r="CY20" s="149"/>
      <c r="CZ20" s="246"/>
      <c r="DA20" s="246"/>
      <c r="DC20" s="341"/>
      <c r="DD20" s="149"/>
      <c r="DE20" s="265"/>
      <c r="DF20" s="149"/>
      <c r="DG20" s="265"/>
      <c r="DH20" s="149"/>
      <c r="DI20" s="265"/>
      <c r="DJ20" s="149"/>
      <c r="DK20" s="246"/>
      <c r="DL20" s="246"/>
      <c r="DM20" s="149"/>
      <c r="DN20" s="246"/>
      <c r="DO20" s="246"/>
      <c r="DQ20" s="341"/>
      <c r="DR20" s="149"/>
      <c r="DS20" s="265"/>
      <c r="DT20" s="149"/>
      <c r="DU20" s="265"/>
      <c r="DV20" s="149"/>
      <c r="DW20" s="265"/>
      <c r="DX20" s="149"/>
      <c r="DY20" s="246"/>
      <c r="DZ20" s="246"/>
      <c r="EA20" s="149"/>
      <c r="EB20" s="246"/>
      <c r="EC20" s="246"/>
      <c r="EE20" s="341"/>
      <c r="EF20" s="149"/>
      <c r="EG20" s="265"/>
      <c r="EH20" s="149"/>
      <c r="EI20" s="265"/>
      <c r="EJ20" s="149"/>
      <c r="EK20" s="265"/>
      <c r="EL20" s="149"/>
      <c r="EM20" s="246"/>
      <c r="EN20" s="246"/>
      <c r="EO20" s="149"/>
      <c r="EP20" s="246"/>
      <c r="EQ20" s="246"/>
      <c r="ES20" s="341"/>
      <c r="ET20" s="149"/>
      <c r="EU20" s="265"/>
      <c r="EV20" s="149"/>
      <c r="EW20" s="265"/>
      <c r="EX20" s="149"/>
      <c r="EY20" s="265"/>
      <c r="EZ20" s="149"/>
      <c r="FA20" s="246"/>
      <c r="FB20" s="246"/>
      <c r="FC20" s="149"/>
      <c r="FD20" s="246"/>
      <c r="FE20" s="246"/>
      <c r="FG20" s="341"/>
      <c r="FH20" s="149"/>
      <c r="FI20" s="265"/>
      <c r="FJ20" s="149"/>
      <c r="FK20" s="265"/>
      <c r="FL20" s="149"/>
      <c r="FM20" s="265"/>
      <c r="FN20" s="149"/>
      <c r="FO20" s="246"/>
      <c r="FP20" s="246"/>
      <c r="FQ20" s="149"/>
      <c r="FR20" s="246"/>
      <c r="FS20" s="246"/>
      <c r="FU20" s="341"/>
      <c r="FV20" s="149"/>
      <c r="FW20" s="265"/>
      <c r="FX20" s="149"/>
      <c r="FY20" s="265"/>
      <c r="FZ20" s="149"/>
      <c r="GA20" s="265"/>
    </row>
    <row r="21" spans="1:183" s="152" customFormat="1" ht="15.75" customHeight="1">
      <c r="A21" s="130" t="s">
        <v>22</v>
      </c>
      <c r="C21" s="153" t="s">
        <v>105</v>
      </c>
      <c r="D21" s="152" t="s">
        <v>3</v>
      </c>
      <c r="E21" s="154">
        <f t="shared" si="4"/>
        <v>-167324.03999999998</v>
      </c>
      <c r="F21" s="307"/>
      <c r="G21" s="155">
        <f t="shared" si="5"/>
        <v>-167558.29</v>
      </c>
      <c r="H21" s="358"/>
      <c r="I21" s="155">
        <f t="shared" si="6"/>
        <v>-162622.59</v>
      </c>
      <c r="J21" s="307"/>
      <c r="K21" s="155">
        <f t="shared" si="7"/>
        <v>-166244.59000000003</v>
      </c>
      <c r="L21" s="307"/>
      <c r="M21" s="155">
        <f t="shared" si="8"/>
        <v>-163822.28999999998</v>
      </c>
      <c r="N21" s="307"/>
      <c r="O21" s="155">
        <f t="shared" si="9"/>
        <v>234.2500000000291</v>
      </c>
      <c r="P21" s="156">
        <f t="shared" si="10"/>
        <v>-1.3980209513956288E-3</v>
      </c>
      <c r="Q21" s="307"/>
      <c r="R21" s="155">
        <f t="shared" si="11"/>
        <v>-3501.75</v>
      </c>
      <c r="S21" s="156">
        <f t="shared" si="12"/>
        <v>2.1375296365348184E-2</v>
      </c>
      <c r="V21" s="154">
        <v>-497504.92</v>
      </c>
      <c r="W21" s="154">
        <v>-330180.88</v>
      </c>
      <c r="X21" s="154">
        <v>-162622.59</v>
      </c>
      <c r="Y21" s="154">
        <v>-649951.88</v>
      </c>
      <c r="Z21" s="154">
        <v>-483707.29</v>
      </c>
      <c r="AA21" s="154">
        <v>-319885</v>
      </c>
      <c r="AC21" s="359">
        <f t="shared" si="2"/>
        <v>5.8207660913467407E-11</v>
      </c>
      <c r="AD21" s="359">
        <f t="shared" si="3"/>
        <v>0</v>
      </c>
      <c r="AE21" s="339"/>
      <c r="AF21" s="339">
        <v>0</v>
      </c>
      <c r="AH21" s="339">
        <v>0</v>
      </c>
      <c r="AI21" s="339"/>
      <c r="AJ21" s="152">
        <v>0</v>
      </c>
      <c r="AK21" s="153"/>
      <c r="AL21" s="152">
        <v>0</v>
      </c>
      <c r="AM21" s="165"/>
      <c r="AN21" s="152">
        <v>0</v>
      </c>
      <c r="AO21" s="165"/>
      <c r="AP21" s="152">
        <v>0</v>
      </c>
      <c r="AQ21" s="165">
        <v>0</v>
      </c>
      <c r="AS21" s="339">
        <v>0</v>
      </c>
      <c r="AT21" s="339">
        <v>0</v>
      </c>
      <c r="AV21" s="339"/>
      <c r="AW21" s="339">
        <v>0</v>
      </c>
      <c r="AX21" s="152">
        <v>0</v>
      </c>
      <c r="AY21" s="153">
        <v>0</v>
      </c>
      <c r="AZ21" s="152">
        <v>0</v>
      </c>
      <c r="BA21" s="165">
        <v>0</v>
      </c>
      <c r="BB21" s="152">
        <v>0</v>
      </c>
      <c r="BC21" s="165"/>
      <c r="BE21" s="165"/>
      <c r="BG21" s="339"/>
      <c r="BH21" s="339"/>
      <c r="BJ21" s="339"/>
      <c r="BK21" s="339"/>
      <c r="BM21" s="153"/>
      <c r="BO21" s="165"/>
      <c r="BQ21" s="165"/>
      <c r="BS21" s="165"/>
      <c r="BU21" s="339"/>
      <c r="BV21" s="339"/>
      <c r="BX21" s="339"/>
      <c r="BY21" s="339"/>
      <c r="CA21" s="153"/>
      <c r="CC21" s="165"/>
      <c r="CE21" s="165"/>
      <c r="CG21" s="165"/>
      <c r="CI21" s="339"/>
      <c r="CJ21" s="339"/>
      <c r="CL21" s="339"/>
      <c r="CM21" s="339"/>
      <c r="CO21" s="153"/>
      <c r="CQ21" s="165"/>
      <c r="CS21" s="165"/>
      <c r="CU21" s="165"/>
      <c r="CW21" s="339"/>
      <c r="CX21" s="339"/>
      <c r="CZ21" s="339"/>
      <c r="DA21" s="339"/>
      <c r="DC21" s="153"/>
      <c r="DE21" s="165"/>
      <c r="DG21" s="165"/>
      <c r="DI21" s="165"/>
      <c r="DK21" s="339"/>
      <c r="DL21" s="339"/>
      <c r="DN21" s="339"/>
      <c r="DO21" s="339"/>
      <c r="DQ21" s="153"/>
      <c r="DS21" s="165"/>
      <c r="DU21" s="165"/>
      <c r="DW21" s="165"/>
      <c r="DY21" s="339"/>
      <c r="DZ21" s="339"/>
      <c r="EB21" s="339"/>
      <c r="EC21" s="339"/>
      <c r="EE21" s="153"/>
      <c r="EG21" s="165"/>
      <c r="EI21" s="165"/>
      <c r="EK21" s="165"/>
      <c r="EM21" s="339"/>
      <c r="EN21" s="339"/>
      <c r="EP21" s="339"/>
      <c r="EQ21" s="339"/>
      <c r="ES21" s="153"/>
      <c r="EU21" s="165"/>
      <c r="EW21" s="165"/>
      <c r="EY21" s="165"/>
      <c r="FA21" s="339"/>
      <c r="FB21" s="339"/>
      <c r="FD21" s="339"/>
      <c r="FE21" s="339"/>
      <c r="FG21" s="153"/>
      <c r="FI21" s="165"/>
      <c r="FK21" s="165"/>
      <c r="FM21" s="165"/>
      <c r="FO21" s="339"/>
      <c r="FP21" s="339"/>
      <c r="FR21" s="339"/>
      <c r="FS21" s="339"/>
      <c r="FU21" s="153"/>
      <c r="FW21" s="165"/>
      <c r="FY21" s="165"/>
      <c r="GA21" s="165"/>
    </row>
    <row r="22" spans="1:183" s="152" customFormat="1" ht="15.75" customHeight="1">
      <c r="A22" s="130" t="s">
        <v>23</v>
      </c>
      <c r="C22" s="227" t="s">
        <v>124</v>
      </c>
      <c r="D22" s="152" t="s">
        <v>3</v>
      </c>
      <c r="E22" s="154">
        <f t="shared" si="4"/>
        <v>-106287.31</v>
      </c>
      <c r="F22" s="307"/>
      <c r="G22" s="155">
        <f t="shared" si="5"/>
        <v>-108148.86</v>
      </c>
      <c r="H22" s="358"/>
      <c r="I22" s="155">
        <f t="shared" si="6"/>
        <v>-103727.83</v>
      </c>
      <c r="J22" s="307"/>
      <c r="K22" s="155">
        <f t="shared" si="7"/>
        <v>-107880.71999999997</v>
      </c>
      <c r="L22" s="307"/>
      <c r="M22" s="155">
        <f t="shared" si="8"/>
        <v>-101868.65000000002</v>
      </c>
      <c r="N22" s="307"/>
      <c r="O22" s="155">
        <f t="shared" si="9"/>
        <v>1861.5500000000029</v>
      </c>
      <c r="P22" s="156">
        <f t="shared" si="10"/>
        <v>-1.7212849030493693E-2</v>
      </c>
      <c r="Q22" s="307"/>
      <c r="R22" s="155">
        <f t="shared" si="11"/>
        <v>-4418.6599999999744</v>
      </c>
      <c r="S22" s="156">
        <f t="shared" si="12"/>
        <v>4.3376053378541668E-2</v>
      </c>
      <c r="V22" s="154">
        <v>-318164</v>
      </c>
      <c r="W22" s="154">
        <v>-211876.69</v>
      </c>
      <c r="X22" s="154">
        <v>-103727.83</v>
      </c>
      <c r="Y22" s="154">
        <v>-417888.37</v>
      </c>
      <c r="Z22" s="154">
        <v>-310007.65000000002</v>
      </c>
      <c r="AA22" s="154">
        <v>-208139</v>
      </c>
      <c r="AC22" s="359">
        <f t="shared" si="2"/>
        <v>0</v>
      </c>
      <c r="AD22" s="359">
        <f t="shared" si="3"/>
        <v>0</v>
      </c>
      <c r="AE22" s="339"/>
      <c r="AF22" s="339">
        <v>0</v>
      </c>
      <c r="AH22" s="339">
        <v>0</v>
      </c>
      <c r="AI22" s="339"/>
      <c r="AJ22" s="152">
        <v>0</v>
      </c>
      <c r="AK22" s="153"/>
      <c r="AL22" s="152">
        <v>0</v>
      </c>
      <c r="AM22" s="165"/>
      <c r="AN22" s="152">
        <v>0</v>
      </c>
      <c r="AO22" s="165"/>
      <c r="AP22" s="152">
        <v>0</v>
      </c>
      <c r="AQ22" s="165">
        <v>0</v>
      </c>
      <c r="AS22" s="339">
        <v>0</v>
      </c>
      <c r="AT22" s="339">
        <v>0</v>
      </c>
      <c r="AV22" s="339"/>
      <c r="AW22" s="339">
        <v>0</v>
      </c>
      <c r="AX22" s="152">
        <v>0</v>
      </c>
      <c r="AY22" s="153">
        <v>0</v>
      </c>
      <c r="AZ22" s="152">
        <v>0</v>
      </c>
      <c r="BA22" s="165">
        <v>0</v>
      </c>
      <c r="BB22" s="152">
        <v>0</v>
      </c>
      <c r="BC22" s="165"/>
      <c r="BE22" s="165"/>
      <c r="BG22" s="339"/>
      <c r="BH22" s="339"/>
      <c r="BJ22" s="339"/>
      <c r="BK22" s="339"/>
      <c r="BM22" s="153"/>
      <c r="BO22" s="165"/>
      <c r="BQ22" s="165"/>
      <c r="BS22" s="165"/>
      <c r="BU22" s="339"/>
      <c r="BV22" s="339"/>
      <c r="BX22" s="339"/>
      <c r="BY22" s="339"/>
      <c r="CA22" s="153"/>
      <c r="CC22" s="165"/>
      <c r="CE22" s="165"/>
      <c r="CG22" s="165"/>
      <c r="CI22" s="339"/>
      <c r="CJ22" s="339"/>
      <c r="CL22" s="339"/>
      <c r="CM22" s="339"/>
      <c r="CO22" s="153"/>
      <c r="CQ22" s="165"/>
      <c r="CS22" s="165"/>
      <c r="CU22" s="165"/>
      <c r="CW22" s="339"/>
      <c r="CX22" s="339"/>
      <c r="CZ22" s="339"/>
      <c r="DA22" s="339"/>
      <c r="DC22" s="153"/>
      <c r="DE22" s="165"/>
      <c r="DG22" s="165"/>
      <c r="DI22" s="165"/>
      <c r="DK22" s="339"/>
      <c r="DL22" s="339"/>
      <c r="DN22" s="339"/>
      <c r="DO22" s="339"/>
      <c r="DQ22" s="153"/>
      <c r="DS22" s="165"/>
      <c r="DU22" s="165"/>
      <c r="DW22" s="165"/>
      <c r="DY22" s="339"/>
      <c r="DZ22" s="339"/>
      <c r="EB22" s="339"/>
      <c r="EC22" s="339"/>
      <c r="EE22" s="153"/>
      <c r="EG22" s="165"/>
      <c r="EI22" s="165"/>
      <c r="EK22" s="165"/>
      <c r="EM22" s="339"/>
      <c r="EN22" s="339"/>
      <c r="EP22" s="339"/>
      <c r="EQ22" s="339"/>
      <c r="ES22" s="153"/>
      <c r="EU22" s="165"/>
      <c r="EW22" s="165"/>
      <c r="EY22" s="165"/>
      <c r="FA22" s="339"/>
      <c r="FB22" s="339"/>
      <c r="FD22" s="339"/>
      <c r="FE22" s="339"/>
      <c r="FG22" s="153"/>
      <c r="FI22" s="165"/>
      <c r="FK22" s="165"/>
      <c r="FM22" s="165"/>
      <c r="FO22" s="339"/>
      <c r="FP22" s="339"/>
      <c r="FR22" s="339"/>
      <c r="FS22" s="339"/>
      <c r="FU22" s="153"/>
      <c r="FW22" s="165"/>
      <c r="FY22" s="165"/>
      <c r="GA22" s="165"/>
    </row>
    <row r="23" spans="1:183" s="152" customFormat="1" ht="15.75" customHeight="1">
      <c r="A23" s="130" t="s">
        <v>24</v>
      </c>
      <c r="C23" s="227" t="s">
        <v>106</v>
      </c>
      <c r="D23" s="152" t="s">
        <v>3</v>
      </c>
      <c r="E23" s="154">
        <f t="shared" si="4"/>
        <v>-61036.72</v>
      </c>
      <c r="F23" s="307"/>
      <c r="G23" s="155">
        <f t="shared" si="5"/>
        <v>-59409.440000000002</v>
      </c>
      <c r="H23" s="358"/>
      <c r="I23" s="155">
        <f t="shared" si="6"/>
        <v>-58894.75</v>
      </c>
      <c r="J23" s="307"/>
      <c r="K23" s="155">
        <f t="shared" si="7"/>
        <v>-58363.869999999995</v>
      </c>
      <c r="L23" s="307"/>
      <c r="M23" s="155">
        <f t="shared" si="8"/>
        <v>-61953.640000000014</v>
      </c>
      <c r="N23" s="307"/>
      <c r="O23" s="155">
        <f t="shared" si="9"/>
        <v>-1627.2799999999988</v>
      </c>
      <c r="P23" s="156">
        <f t="shared" si="10"/>
        <v>2.7390933158097486E-2</v>
      </c>
      <c r="Q23" s="307"/>
      <c r="R23" s="155">
        <f t="shared" si="11"/>
        <v>916.92000000001281</v>
      </c>
      <c r="S23" s="156">
        <f t="shared" si="12"/>
        <v>-1.4800098912670978E-2</v>
      </c>
      <c r="V23" s="154">
        <v>-179340.91</v>
      </c>
      <c r="W23" s="154">
        <v>-118304.19</v>
      </c>
      <c r="X23" s="154">
        <v>-58894.75</v>
      </c>
      <c r="Y23" s="154">
        <v>-232063.51</v>
      </c>
      <c r="Z23" s="154">
        <v>-173699.64</v>
      </c>
      <c r="AA23" s="154">
        <v>-111746</v>
      </c>
      <c r="AC23" s="359">
        <f t="shared" si="2"/>
        <v>0</v>
      </c>
      <c r="AD23" s="359">
        <f t="shared" si="3"/>
        <v>0</v>
      </c>
      <c r="AE23" s="339"/>
      <c r="AF23" s="339">
        <v>0</v>
      </c>
      <c r="AH23" s="339">
        <v>0</v>
      </c>
      <c r="AI23" s="339"/>
      <c r="AJ23" s="152">
        <v>0</v>
      </c>
      <c r="AK23" s="153"/>
      <c r="AL23" s="152">
        <v>0</v>
      </c>
      <c r="AM23" s="165"/>
      <c r="AN23" s="152">
        <v>0</v>
      </c>
      <c r="AO23" s="165"/>
      <c r="AP23" s="152">
        <v>0</v>
      </c>
      <c r="AQ23" s="165">
        <v>0</v>
      </c>
      <c r="AS23" s="339">
        <v>0</v>
      </c>
      <c r="AT23" s="339">
        <v>0</v>
      </c>
      <c r="AV23" s="339"/>
      <c r="AW23" s="339">
        <v>0</v>
      </c>
      <c r="AX23" s="152">
        <v>0</v>
      </c>
      <c r="AY23" s="153">
        <v>0</v>
      </c>
      <c r="AZ23" s="152">
        <v>0</v>
      </c>
      <c r="BA23" s="165">
        <v>0</v>
      </c>
      <c r="BB23" s="152">
        <v>0</v>
      </c>
      <c r="BC23" s="165"/>
      <c r="BE23" s="165"/>
      <c r="BG23" s="339"/>
      <c r="BH23" s="339"/>
      <c r="BJ23" s="339"/>
      <c r="BK23" s="339"/>
      <c r="BM23" s="153"/>
      <c r="BO23" s="165"/>
      <c r="BQ23" s="165"/>
      <c r="BS23" s="165"/>
      <c r="BU23" s="339"/>
      <c r="BV23" s="339"/>
      <c r="BX23" s="339"/>
      <c r="BY23" s="339"/>
      <c r="CA23" s="153"/>
      <c r="CC23" s="165"/>
      <c r="CE23" s="165"/>
      <c r="CG23" s="165"/>
      <c r="CI23" s="339"/>
      <c r="CJ23" s="339"/>
      <c r="CL23" s="339"/>
      <c r="CM23" s="339"/>
      <c r="CO23" s="153"/>
      <c r="CQ23" s="165"/>
      <c r="CS23" s="165"/>
      <c r="CU23" s="165"/>
      <c r="CW23" s="339"/>
      <c r="CX23" s="339"/>
      <c r="CZ23" s="339"/>
      <c r="DA23" s="339"/>
      <c r="DC23" s="153"/>
      <c r="DE23" s="165"/>
      <c r="DG23" s="165"/>
      <c r="DI23" s="165"/>
      <c r="DK23" s="339"/>
      <c r="DL23" s="339"/>
      <c r="DN23" s="339"/>
      <c r="DO23" s="339"/>
      <c r="DQ23" s="153"/>
      <c r="DS23" s="165"/>
      <c r="DU23" s="165"/>
      <c r="DW23" s="165"/>
      <c r="DY23" s="339"/>
      <c r="DZ23" s="339"/>
      <c r="EB23" s="339"/>
      <c r="EC23" s="339"/>
      <c r="EE23" s="153"/>
      <c r="EG23" s="165"/>
      <c r="EI23" s="165"/>
      <c r="EK23" s="165"/>
      <c r="EM23" s="339"/>
      <c r="EN23" s="339"/>
      <c r="EP23" s="339"/>
      <c r="EQ23" s="339"/>
      <c r="ES23" s="153"/>
      <c r="EU23" s="165"/>
      <c r="EW23" s="165"/>
      <c r="EY23" s="165"/>
      <c r="FA23" s="339"/>
      <c r="FB23" s="339"/>
      <c r="FD23" s="339"/>
      <c r="FE23" s="339"/>
      <c r="FG23" s="153"/>
      <c r="FI23" s="165"/>
      <c r="FK23" s="165"/>
      <c r="FM23" s="165"/>
      <c r="FO23" s="339"/>
      <c r="FP23" s="339"/>
      <c r="FR23" s="339"/>
      <c r="FS23" s="339"/>
      <c r="FU23" s="153"/>
      <c r="FW23" s="165"/>
      <c r="FY23" s="165"/>
      <c r="GA23" s="165"/>
    </row>
    <row r="24" spans="1:183" s="152" customFormat="1" ht="15.75" customHeight="1">
      <c r="A24" s="130" t="s">
        <v>25</v>
      </c>
      <c r="C24" s="153" t="s">
        <v>123</v>
      </c>
      <c r="D24" s="152" t="s">
        <v>3</v>
      </c>
      <c r="E24" s="154">
        <f t="shared" si="4"/>
        <v>-21934.920000000006</v>
      </c>
      <c r="F24" s="307"/>
      <c r="G24" s="155">
        <f t="shared" si="5"/>
        <v>-21097.129999999997</v>
      </c>
      <c r="H24" s="358"/>
      <c r="I24" s="155">
        <f t="shared" si="6"/>
        <v>-20242.32</v>
      </c>
      <c r="J24" s="307"/>
      <c r="K24" s="155">
        <f t="shared" si="7"/>
        <v>-21518.290000000008</v>
      </c>
      <c r="L24" s="307"/>
      <c r="M24" s="155">
        <f t="shared" si="8"/>
        <v>-21481.339999999997</v>
      </c>
      <c r="N24" s="307"/>
      <c r="O24" s="155">
        <f t="shared" si="9"/>
        <v>-837.79000000000815</v>
      </c>
      <c r="P24" s="156">
        <f t="shared" si="10"/>
        <v>3.9711088664666994E-2</v>
      </c>
      <c r="Q24" s="307"/>
      <c r="R24" s="155">
        <f t="shared" si="11"/>
        <v>-453.58000000000902</v>
      </c>
      <c r="S24" s="156">
        <f t="shared" si="12"/>
        <v>2.1115070102703415E-2</v>
      </c>
      <c r="V24" s="154">
        <v>-63274.37</v>
      </c>
      <c r="W24" s="154">
        <v>-41339.449999999997</v>
      </c>
      <c r="X24" s="154">
        <v>-20242.32</v>
      </c>
      <c r="Y24" s="154">
        <v>-83003.63</v>
      </c>
      <c r="Z24" s="154">
        <v>-61485.34</v>
      </c>
      <c r="AA24" s="154">
        <v>-40004</v>
      </c>
      <c r="AC24" s="359">
        <f t="shared" si="2"/>
        <v>0</v>
      </c>
      <c r="AD24" s="359">
        <f t="shared" si="3"/>
        <v>0</v>
      </c>
      <c r="AE24" s="339"/>
      <c r="AF24" s="339">
        <v>0</v>
      </c>
      <c r="AH24" s="339">
        <v>0</v>
      </c>
      <c r="AI24" s="339"/>
      <c r="AJ24" s="152">
        <v>0</v>
      </c>
      <c r="AK24" s="153"/>
      <c r="AL24" s="152">
        <v>0</v>
      </c>
      <c r="AM24" s="165"/>
      <c r="AN24" s="152">
        <v>0</v>
      </c>
      <c r="AO24" s="165"/>
      <c r="AP24" s="152">
        <v>0</v>
      </c>
      <c r="AQ24" s="165">
        <v>0</v>
      </c>
      <c r="AS24" s="339">
        <v>0</v>
      </c>
      <c r="AT24" s="339">
        <v>0</v>
      </c>
      <c r="AV24" s="339"/>
      <c r="AW24" s="339">
        <v>0</v>
      </c>
      <c r="AX24" s="152">
        <v>0</v>
      </c>
      <c r="AY24" s="153">
        <v>0</v>
      </c>
      <c r="AZ24" s="152">
        <v>0</v>
      </c>
      <c r="BA24" s="165">
        <v>0</v>
      </c>
      <c r="BB24" s="152">
        <v>0</v>
      </c>
      <c r="BC24" s="165"/>
      <c r="BE24" s="165"/>
      <c r="BG24" s="339"/>
      <c r="BH24" s="339"/>
      <c r="BJ24" s="339"/>
      <c r="BK24" s="339"/>
      <c r="BM24" s="153"/>
      <c r="BO24" s="165"/>
      <c r="BQ24" s="165"/>
      <c r="BS24" s="165"/>
      <c r="BU24" s="339"/>
      <c r="BV24" s="339"/>
      <c r="BX24" s="339"/>
      <c r="BY24" s="339"/>
      <c r="CA24" s="153"/>
      <c r="CC24" s="165"/>
      <c r="CE24" s="165"/>
      <c r="CG24" s="165"/>
      <c r="CI24" s="339"/>
      <c r="CJ24" s="339"/>
      <c r="CL24" s="339"/>
      <c r="CM24" s="339"/>
      <c r="CO24" s="153"/>
      <c r="CQ24" s="165"/>
      <c r="CS24" s="165"/>
      <c r="CU24" s="165"/>
      <c r="CW24" s="339"/>
      <c r="CX24" s="339"/>
      <c r="CZ24" s="339"/>
      <c r="DA24" s="339"/>
      <c r="DC24" s="153"/>
      <c r="DE24" s="165"/>
      <c r="DG24" s="165"/>
      <c r="DI24" s="165"/>
      <c r="DK24" s="339"/>
      <c r="DL24" s="339"/>
      <c r="DN24" s="339"/>
      <c r="DO24" s="339"/>
      <c r="DQ24" s="153"/>
      <c r="DS24" s="165"/>
      <c r="DU24" s="165"/>
      <c r="DW24" s="165"/>
      <c r="DY24" s="339"/>
      <c r="DZ24" s="339"/>
      <c r="EB24" s="339"/>
      <c r="EC24" s="339"/>
      <c r="EE24" s="153"/>
      <c r="EG24" s="165"/>
      <c r="EI24" s="165"/>
      <c r="EK24" s="165"/>
      <c r="EM24" s="339"/>
      <c r="EN24" s="339"/>
      <c r="EP24" s="339"/>
      <c r="EQ24" s="339"/>
      <c r="ES24" s="153"/>
      <c r="EU24" s="165"/>
      <c r="EW24" s="165"/>
      <c r="EY24" s="165"/>
      <c r="FA24" s="339"/>
      <c r="FB24" s="339"/>
      <c r="FD24" s="339"/>
      <c r="FE24" s="339"/>
      <c r="FG24" s="153"/>
      <c r="FI24" s="165"/>
      <c r="FK24" s="165"/>
      <c r="FM24" s="165"/>
      <c r="FO24" s="339"/>
      <c r="FP24" s="339"/>
      <c r="FR24" s="339"/>
      <c r="FS24" s="339"/>
      <c r="FU24" s="153"/>
      <c r="FW24" s="165"/>
      <c r="FY24" s="165"/>
      <c r="GA24" s="165"/>
    </row>
    <row r="25" spans="1:183" ht="15.75" customHeight="1">
      <c r="A25" s="130" t="s">
        <v>27</v>
      </c>
      <c r="C25" s="150" t="s">
        <v>245</v>
      </c>
      <c r="D25" s="149" t="s">
        <v>3</v>
      </c>
      <c r="E25" s="213">
        <f t="shared" si="4"/>
        <v>316730.50000000006</v>
      </c>
      <c r="F25" s="360"/>
      <c r="G25" s="213">
        <f t="shared" si="5"/>
        <v>164536.86999999997</v>
      </c>
      <c r="H25" s="361"/>
      <c r="I25" s="213">
        <f t="shared" si="6"/>
        <v>197189.42</v>
      </c>
      <c r="J25" s="360"/>
      <c r="K25" s="213">
        <f t="shared" si="7"/>
        <v>170171.78000000003</v>
      </c>
      <c r="L25" s="360"/>
      <c r="M25" s="213">
        <f t="shared" si="8"/>
        <v>220092.06999999995</v>
      </c>
      <c r="N25" s="360"/>
      <c r="O25" s="213">
        <f t="shared" si="9"/>
        <v>152193.63000000009</v>
      </c>
      <c r="P25" s="309">
        <f t="shared" si="10"/>
        <v>0.92498192046560823</v>
      </c>
      <c r="Q25" s="360"/>
      <c r="R25" s="213">
        <f t="shared" si="11"/>
        <v>96638.430000000109</v>
      </c>
      <c r="S25" s="309">
        <f t="shared" si="12"/>
        <v>0.43908183516107657</v>
      </c>
      <c r="T25" s="220"/>
      <c r="U25" s="220"/>
      <c r="V25" s="213">
        <v>678456.79</v>
      </c>
      <c r="W25" s="213">
        <v>361726.29</v>
      </c>
      <c r="X25" s="213">
        <v>197189.42</v>
      </c>
      <c r="Y25" s="213">
        <v>819285.85</v>
      </c>
      <c r="Z25" s="213">
        <v>649114.06999999995</v>
      </c>
      <c r="AA25" s="213">
        <v>429022</v>
      </c>
      <c r="AB25" s="149"/>
      <c r="AC25" s="359">
        <f t="shared" si="2"/>
        <v>0</v>
      </c>
      <c r="AD25" s="359">
        <f t="shared" si="3"/>
        <v>0</v>
      </c>
      <c r="AE25" s="246"/>
      <c r="AF25" s="246">
        <v>0</v>
      </c>
      <c r="AG25" s="149"/>
      <c r="AH25" s="246">
        <v>0</v>
      </c>
      <c r="AI25" s="246"/>
      <c r="AJ25" s="132">
        <v>0</v>
      </c>
      <c r="AK25" s="341"/>
      <c r="AL25" s="149">
        <v>0</v>
      </c>
      <c r="AM25" s="265"/>
      <c r="AN25" s="149">
        <v>0</v>
      </c>
      <c r="AO25" s="265"/>
      <c r="AP25" s="149">
        <v>0</v>
      </c>
      <c r="AQ25" s="265">
        <v>0</v>
      </c>
      <c r="AR25" s="149"/>
      <c r="AS25" s="246">
        <v>0</v>
      </c>
      <c r="AT25" s="246">
        <v>0</v>
      </c>
      <c r="AU25" s="149"/>
      <c r="AV25" s="246"/>
      <c r="AW25" s="246">
        <v>0</v>
      </c>
      <c r="AX25" s="132">
        <v>0</v>
      </c>
      <c r="AY25" s="341">
        <v>0</v>
      </c>
      <c r="AZ25" s="149">
        <v>0</v>
      </c>
      <c r="BA25" s="265">
        <v>0</v>
      </c>
      <c r="BB25" s="149">
        <v>0</v>
      </c>
      <c r="BC25" s="265"/>
      <c r="BD25" s="149"/>
      <c r="BE25" s="265"/>
      <c r="BF25" s="149"/>
      <c r="BG25" s="246"/>
      <c r="BH25" s="246"/>
      <c r="BI25" s="149"/>
      <c r="BJ25" s="246"/>
      <c r="BK25" s="246"/>
      <c r="BM25" s="341"/>
      <c r="BN25" s="149"/>
      <c r="BO25" s="265"/>
      <c r="BP25" s="149"/>
      <c r="BQ25" s="265"/>
      <c r="BR25" s="149"/>
      <c r="BS25" s="265"/>
      <c r="BT25" s="149"/>
      <c r="BU25" s="246"/>
      <c r="BV25" s="246"/>
      <c r="BW25" s="149"/>
      <c r="BX25" s="246"/>
      <c r="BY25" s="246"/>
      <c r="CA25" s="341"/>
      <c r="CB25" s="149"/>
      <c r="CC25" s="265"/>
      <c r="CD25" s="149"/>
      <c r="CE25" s="265"/>
      <c r="CF25" s="149"/>
      <c r="CG25" s="265"/>
      <c r="CH25" s="149"/>
      <c r="CI25" s="246"/>
      <c r="CJ25" s="246"/>
      <c r="CK25" s="149"/>
      <c r="CL25" s="246"/>
      <c r="CM25" s="246"/>
      <c r="CO25" s="341"/>
      <c r="CP25" s="149"/>
      <c r="CQ25" s="265"/>
      <c r="CR25" s="149"/>
      <c r="CS25" s="265"/>
      <c r="CT25" s="149"/>
      <c r="CU25" s="265"/>
      <c r="CV25" s="149"/>
      <c r="CW25" s="246"/>
      <c r="CX25" s="246"/>
      <c r="CY25" s="149"/>
      <c r="CZ25" s="246"/>
      <c r="DA25" s="246"/>
      <c r="DC25" s="341"/>
      <c r="DD25" s="149"/>
      <c r="DE25" s="265"/>
      <c r="DF25" s="149"/>
      <c r="DG25" s="265"/>
      <c r="DH25" s="149"/>
      <c r="DI25" s="265"/>
      <c r="DJ25" s="149"/>
      <c r="DK25" s="246"/>
      <c r="DL25" s="246"/>
      <c r="DM25" s="149"/>
      <c r="DN25" s="246"/>
      <c r="DO25" s="246"/>
      <c r="DQ25" s="341"/>
      <c r="DR25" s="149"/>
      <c r="DS25" s="265"/>
      <c r="DT25" s="149"/>
      <c r="DU25" s="265"/>
      <c r="DV25" s="149"/>
      <c r="DW25" s="265"/>
      <c r="DX25" s="149"/>
      <c r="DY25" s="246"/>
      <c r="DZ25" s="246"/>
      <c r="EA25" s="149"/>
      <c r="EB25" s="246"/>
      <c r="EC25" s="246"/>
      <c r="EE25" s="341"/>
      <c r="EF25" s="149"/>
      <c r="EG25" s="265"/>
      <c r="EH25" s="149"/>
      <c r="EI25" s="265"/>
      <c r="EJ25" s="149"/>
      <c r="EK25" s="265"/>
      <c r="EL25" s="149"/>
      <c r="EM25" s="246"/>
      <c r="EN25" s="246"/>
      <c r="EO25" s="149"/>
      <c r="EP25" s="246"/>
      <c r="EQ25" s="246"/>
      <c r="ES25" s="341"/>
      <c r="ET25" s="149"/>
      <c r="EU25" s="265"/>
      <c r="EV25" s="149"/>
      <c r="EW25" s="265"/>
      <c r="EX25" s="149"/>
      <c r="EY25" s="265"/>
      <c r="EZ25" s="149"/>
      <c r="FA25" s="246"/>
      <c r="FB25" s="246"/>
      <c r="FC25" s="149"/>
      <c r="FD25" s="246"/>
      <c r="FE25" s="246"/>
      <c r="FG25" s="341"/>
      <c r="FH25" s="149"/>
      <c r="FI25" s="265"/>
      <c r="FJ25" s="149"/>
      <c r="FK25" s="265"/>
      <c r="FL25" s="149"/>
      <c r="FM25" s="265"/>
      <c r="FN25" s="149"/>
      <c r="FO25" s="246"/>
      <c r="FP25" s="246"/>
      <c r="FQ25" s="149"/>
      <c r="FR25" s="246"/>
      <c r="FS25" s="246"/>
      <c r="FU25" s="341"/>
      <c r="FV25" s="149"/>
      <c r="FW25" s="265"/>
      <c r="FX25" s="149"/>
      <c r="FY25" s="265"/>
      <c r="FZ25" s="149"/>
      <c r="GA25" s="265"/>
    </row>
    <row r="26" spans="1:183" s="152" customFormat="1" ht="15.75" customHeight="1">
      <c r="A26" s="130" t="s">
        <v>26</v>
      </c>
      <c r="C26" s="153" t="s">
        <v>104</v>
      </c>
      <c r="D26" s="152" t="s">
        <v>3</v>
      </c>
      <c r="E26" s="347">
        <f t="shared" si="4"/>
        <v>-25049.999999999993</v>
      </c>
      <c r="F26" s="307"/>
      <c r="G26" s="155">
        <f t="shared" si="5"/>
        <v>-28811.040000000001</v>
      </c>
      <c r="H26" s="358"/>
      <c r="I26" s="155">
        <f t="shared" si="6"/>
        <v>-20832.72</v>
      </c>
      <c r="J26" s="307"/>
      <c r="K26" s="155">
        <f t="shared" si="7"/>
        <v>-9921.9800000000105</v>
      </c>
      <c r="L26" s="307"/>
      <c r="M26" s="155">
        <f t="shared" si="8"/>
        <v>-86082.799999999988</v>
      </c>
      <c r="N26" s="307"/>
      <c r="O26" s="155">
        <f t="shared" si="9"/>
        <v>3761.0400000000081</v>
      </c>
      <c r="P26" s="156">
        <f t="shared" si="10"/>
        <v>-0.13054162571014472</v>
      </c>
      <c r="Q26" s="307"/>
      <c r="R26" s="155">
        <f t="shared" si="11"/>
        <v>61032.799999999996</v>
      </c>
      <c r="S26" s="156">
        <f t="shared" si="12"/>
        <v>-0.70900110126529348</v>
      </c>
      <c r="V26" s="347">
        <v>-74693.759999999995</v>
      </c>
      <c r="W26" s="347">
        <v>-49643.76</v>
      </c>
      <c r="X26" s="347">
        <v>-20832.72</v>
      </c>
      <c r="Y26" s="347">
        <v>-199362.78</v>
      </c>
      <c r="Z26" s="347">
        <v>-189440.8</v>
      </c>
      <c r="AA26" s="347">
        <v>-103358</v>
      </c>
      <c r="AC26" s="359">
        <f t="shared" si="2"/>
        <v>0</v>
      </c>
      <c r="AD26" s="359">
        <f t="shared" si="3"/>
        <v>0</v>
      </c>
      <c r="AE26" s="339"/>
      <c r="AF26" s="339">
        <v>0</v>
      </c>
      <c r="AH26" s="339">
        <v>0</v>
      </c>
      <c r="AI26" s="339"/>
      <c r="AJ26" s="152">
        <v>0</v>
      </c>
      <c r="AK26" s="153"/>
      <c r="AL26" s="152">
        <v>0</v>
      </c>
      <c r="AM26" s="165"/>
      <c r="AN26" s="152">
        <v>0</v>
      </c>
      <c r="AO26" s="165"/>
      <c r="AP26" s="152">
        <v>0</v>
      </c>
      <c r="AQ26" s="165">
        <v>0</v>
      </c>
      <c r="AS26" s="339">
        <v>0</v>
      </c>
      <c r="AT26" s="339">
        <v>0</v>
      </c>
      <c r="AV26" s="339"/>
      <c r="AW26" s="339">
        <v>0</v>
      </c>
      <c r="AX26" s="152">
        <v>0</v>
      </c>
      <c r="AY26" s="153">
        <v>0</v>
      </c>
      <c r="AZ26" s="152">
        <v>0</v>
      </c>
      <c r="BA26" s="165">
        <v>0</v>
      </c>
      <c r="BB26" s="152">
        <v>0</v>
      </c>
      <c r="BC26" s="165"/>
      <c r="BE26" s="165"/>
      <c r="BG26" s="339"/>
      <c r="BH26" s="339"/>
      <c r="BJ26" s="339"/>
      <c r="BK26" s="339"/>
      <c r="BM26" s="153"/>
      <c r="BO26" s="165"/>
      <c r="BQ26" s="165"/>
      <c r="BS26" s="165"/>
      <c r="BU26" s="339"/>
      <c r="BV26" s="339"/>
      <c r="BX26" s="339"/>
      <c r="BY26" s="339"/>
      <c r="CA26" s="153"/>
      <c r="CC26" s="165"/>
      <c r="CE26" s="165"/>
      <c r="CG26" s="165"/>
      <c r="CI26" s="339"/>
      <c r="CJ26" s="339"/>
      <c r="CL26" s="339"/>
      <c r="CM26" s="339"/>
      <c r="CO26" s="153"/>
      <c r="CQ26" s="165"/>
      <c r="CS26" s="165"/>
      <c r="CU26" s="165"/>
      <c r="CW26" s="339"/>
      <c r="CX26" s="339"/>
      <c r="CZ26" s="339"/>
      <c r="DA26" s="339"/>
      <c r="DC26" s="153"/>
      <c r="DE26" s="165"/>
      <c r="DG26" s="165"/>
      <c r="DI26" s="165"/>
      <c r="DK26" s="339"/>
      <c r="DL26" s="339"/>
      <c r="DN26" s="339"/>
      <c r="DO26" s="339"/>
      <c r="DQ26" s="153"/>
      <c r="DS26" s="165"/>
      <c r="DU26" s="165"/>
      <c r="DW26" s="165"/>
      <c r="DY26" s="339"/>
      <c r="DZ26" s="339"/>
      <c r="EB26" s="339"/>
      <c r="EC26" s="339"/>
      <c r="EE26" s="153"/>
      <c r="EG26" s="165"/>
      <c r="EI26" s="165"/>
      <c r="EK26" s="165"/>
      <c r="EM26" s="339"/>
      <c r="EN26" s="339"/>
      <c r="EP26" s="339"/>
      <c r="EQ26" s="339"/>
      <c r="ES26" s="153"/>
      <c r="EU26" s="165"/>
      <c r="EW26" s="165"/>
      <c r="EY26" s="165"/>
      <c r="FA26" s="339"/>
      <c r="FB26" s="339"/>
      <c r="FD26" s="339"/>
      <c r="FE26" s="339"/>
      <c r="FG26" s="153"/>
      <c r="FI26" s="165"/>
      <c r="FK26" s="165"/>
      <c r="FM26" s="165"/>
      <c r="FO26" s="339"/>
      <c r="FP26" s="339"/>
      <c r="FR26" s="339"/>
      <c r="FS26" s="339"/>
      <c r="FU26" s="153"/>
      <c r="FW26" s="165"/>
      <c r="FY26" s="165"/>
      <c r="GA26" s="165"/>
    </row>
    <row r="27" spans="1:183" s="152" customFormat="1" ht="15.75" customHeight="1">
      <c r="A27" s="130" t="s">
        <v>191</v>
      </c>
      <c r="B27" s="196"/>
      <c r="C27" s="153" t="s">
        <v>223</v>
      </c>
      <c r="D27" s="152" t="s">
        <v>3</v>
      </c>
      <c r="E27" s="347">
        <f t="shared" si="4"/>
        <v>-124873.51</v>
      </c>
      <c r="F27" s="307"/>
      <c r="G27" s="155">
        <f t="shared" si="5"/>
        <v>-32427.750000000007</v>
      </c>
      <c r="H27" s="358"/>
      <c r="I27" s="155">
        <f t="shared" si="6"/>
        <v>-39546.21</v>
      </c>
      <c r="J27" s="307"/>
      <c r="K27" s="155">
        <f t="shared" si="7"/>
        <v>-55682.53</v>
      </c>
      <c r="L27" s="307"/>
      <c r="M27" s="155">
        <f t="shared" si="8"/>
        <v>-49499.56</v>
      </c>
      <c r="N27" s="307"/>
      <c r="O27" s="155">
        <f t="shared" si="9"/>
        <v>-92445.75999999998</v>
      </c>
      <c r="P27" s="156">
        <f t="shared" si="10"/>
        <v>2.8508225208347779</v>
      </c>
      <c r="Q27" s="307"/>
      <c r="R27" s="155">
        <f t="shared" si="11"/>
        <v>-75373.95</v>
      </c>
      <c r="S27" s="156">
        <f t="shared" si="12"/>
        <v>1.5227195958913575</v>
      </c>
      <c r="V27" s="347">
        <v>-196847.47</v>
      </c>
      <c r="W27" s="347">
        <v>-71973.960000000006</v>
      </c>
      <c r="X27" s="347">
        <v>-39546.21</v>
      </c>
      <c r="Y27" s="347">
        <v>-199791.09</v>
      </c>
      <c r="Z27" s="347">
        <v>-144108.56</v>
      </c>
      <c r="AA27" s="347">
        <v>-94609</v>
      </c>
      <c r="AC27" s="359">
        <f t="shared" si="2"/>
        <v>0</v>
      </c>
      <c r="AD27" s="359">
        <f t="shared" si="3"/>
        <v>0</v>
      </c>
      <c r="AE27" s="339"/>
      <c r="AF27" s="339">
        <v>0</v>
      </c>
      <c r="AH27" s="339">
        <v>0</v>
      </c>
      <c r="AI27" s="339"/>
      <c r="AJ27" s="152">
        <v>0</v>
      </c>
      <c r="AK27" s="153"/>
      <c r="AL27" s="152">
        <v>0</v>
      </c>
      <c r="AM27" s="165"/>
      <c r="AN27" s="152">
        <v>0</v>
      </c>
      <c r="AO27" s="165"/>
      <c r="AP27" s="152">
        <v>0</v>
      </c>
      <c r="AQ27" s="165">
        <v>0</v>
      </c>
      <c r="AS27" s="339">
        <v>0</v>
      </c>
      <c r="AT27" s="339">
        <v>0</v>
      </c>
      <c r="AV27" s="339"/>
      <c r="AW27" s="339">
        <v>0</v>
      </c>
      <c r="AX27" s="152">
        <v>0</v>
      </c>
      <c r="AY27" s="153">
        <v>0</v>
      </c>
      <c r="AZ27" s="152">
        <v>0</v>
      </c>
      <c r="BA27" s="165">
        <v>0</v>
      </c>
      <c r="BB27" s="152">
        <v>0</v>
      </c>
      <c r="BC27" s="165"/>
      <c r="BE27" s="165"/>
      <c r="BG27" s="339"/>
      <c r="BH27" s="339"/>
      <c r="BJ27" s="339"/>
      <c r="BK27" s="339"/>
      <c r="BM27" s="153"/>
      <c r="BO27" s="165"/>
      <c r="BQ27" s="165"/>
      <c r="BS27" s="165"/>
      <c r="BU27" s="339"/>
      <c r="BV27" s="339"/>
      <c r="BX27" s="339"/>
      <c r="BY27" s="339"/>
      <c r="CA27" s="153"/>
      <c r="CC27" s="165"/>
      <c r="CE27" s="165"/>
      <c r="CG27" s="165"/>
      <c r="CI27" s="339"/>
      <c r="CJ27" s="339"/>
      <c r="CL27" s="339"/>
      <c r="CM27" s="339"/>
      <c r="CO27" s="153"/>
      <c r="CQ27" s="165"/>
      <c r="CS27" s="165"/>
      <c r="CU27" s="165"/>
      <c r="CW27" s="339"/>
      <c r="CX27" s="339"/>
      <c r="CZ27" s="339"/>
      <c r="DA27" s="339"/>
      <c r="DC27" s="153"/>
      <c r="DE27" s="165"/>
      <c r="DG27" s="165"/>
      <c r="DI27" s="165"/>
      <c r="DK27" s="339"/>
      <c r="DL27" s="339"/>
      <c r="DN27" s="339"/>
      <c r="DO27" s="339"/>
      <c r="DQ27" s="153"/>
      <c r="DS27" s="165"/>
      <c r="DU27" s="165"/>
      <c r="DW27" s="165"/>
      <c r="DY27" s="339"/>
      <c r="DZ27" s="339"/>
      <c r="EB27" s="339"/>
      <c r="EC27" s="339"/>
      <c r="EE27" s="153"/>
      <c r="EG27" s="165"/>
      <c r="EI27" s="165"/>
      <c r="EK27" s="165"/>
      <c r="EM27" s="339"/>
      <c r="EN27" s="339"/>
      <c r="EP27" s="339"/>
      <c r="EQ27" s="339"/>
      <c r="ES27" s="153"/>
      <c r="EU27" s="165"/>
      <c r="EW27" s="165"/>
      <c r="EY27" s="165"/>
      <c r="FA27" s="339"/>
      <c r="FB27" s="339"/>
      <c r="FD27" s="339"/>
      <c r="FE27" s="339"/>
      <c r="FG27" s="153"/>
      <c r="FI27" s="165"/>
      <c r="FK27" s="165"/>
      <c r="FM27" s="165"/>
      <c r="FO27" s="339"/>
      <c r="FP27" s="339"/>
      <c r="FR27" s="339"/>
      <c r="FS27" s="339"/>
      <c r="FU27" s="153"/>
      <c r="FW27" s="165"/>
      <c r="FY27" s="165"/>
      <c r="GA27" s="165"/>
    </row>
    <row r="28" spans="1:183" ht="15.75" customHeight="1">
      <c r="A28" s="130" t="s">
        <v>28</v>
      </c>
      <c r="C28" s="150" t="s">
        <v>266</v>
      </c>
      <c r="D28" s="149" t="s">
        <v>5</v>
      </c>
      <c r="E28" s="213">
        <f t="shared" si="4"/>
        <v>166806.99</v>
      </c>
      <c r="F28" s="360"/>
      <c r="G28" s="213">
        <f t="shared" si="5"/>
        <v>103298.08000000002</v>
      </c>
      <c r="H28" s="361"/>
      <c r="I28" s="213">
        <f t="shared" si="6"/>
        <v>136810.49</v>
      </c>
      <c r="J28" s="360"/>
      <c r="K28" s="213">
        <f t="shared" si="7"/>
        <v>104567.26999999996</v>
      </c>
      <c r="L28" s="360"/>
      <c r="M28" s="213">
        <f t="shared" si="8"/>
        <v>84509.710000000021</v>
      </c>
      <c r="N28" s="360"/>
      <c r="O28" s="213">
        <f t="shared" si="9"/>
        <v>63508.909999999974</v>
      </c>
      <c r="P28" s="309">
        <f t="shared" si="10"/>
        <v>0.61481210492973304</v>
      </c>
      <c r="Q28" s="360"/>
      <c r="R28" s="213">
        <f t="shared" si="11"/>
        <v>82297.27999999997</v>
      </c>
      <c r="S28" s="309">
        <f t="shared" si="12"/>
        <v>0.97382040477952114</v>
      </c>
      <c r="T28" s="220"/>
      <c r="U28" s="220"/>
      <c r="V28" s="213">
        <v>406915.56</v>
      </c>
      <c r="W28" s="213">
        <v>240108.57</v>
      </c>
      <c r="X28" s="213">
        <v>136810.49</v>
      </c>
      <c r="Y28" s="213">
        <v>420131.98</v>
      </c>
      <c r="Z28" s="213">
        <v>315564.71000000002</v>
      </c>
      <c r="AA28" s="213">
        <v>231055</v>
      </c>
      <c r="AB28" s="149"/>
      <c r="AC28" s="359">
        <f t="shared" si="2"/>
        <v>0</v>
      </c>
      <c r="AD28" s="359">
        <f t="shared" si="3"/>
        <v>0</v>
      </c>
      <c r="AE28" s="246"/>
      <c r="AF28" s="246">
        <v>0</v>
      </c>
      <c r="AG28" s="149"/>
      <c r="AH28" s="246">
        <v>0</v>
      </c>
      <c r="AI28" s="246"/>
      <c r="AJ28" s="132">
        <v>0</v>
      </c>
      <c r="AK28" s="341"/>
      <c r="AL28" s="149">
        <v>0</v>
      </c>
      <c r="AM28" s="265"/>
      <c r="AN28" s="149">
        <v>0</v>
      </c>
      <c r="AO28" s="265"/>
      <c r="AP28" s="149">
        <v>0</v>
      </c>
      <c r="AQ28" s="265">
        <v>0</v>
      </c>
      <c r="AR28" s="149"/>
      <c r="AS28" s="246">
        <v>0</v>
      </c>
      <c r="AT28" s="246">
        <v>0</v>
      </c>
      <c r="AU28" s="149"/>
      <c r="AV28" s="246"/>
      <c r="AW28" s="246">
        <v>0</v>
      </c>
      <c r="AX28" s="132">
        <v>0</v>
      </c>
      <c r="AY28" s="341">
        <v>0</v>
      </c>
      <c r="AZ28" s="149">
        <v>0</v>
      </c>
      <c r="BA28" s="265">
        <v>0</v>
      </c>
      <c r="BB28" s="149">
        <v>0</v>
      </c>
      <c r="BC28" s="265"/>
      <c r="BD28" s="149"/>
      <c r="BE28" s="265"/>
      <c r="BF28" s="149"/>
      <c r="BG28" s="246"/>
      <c r="BH28" s="246"/>
      <c r="BI28" s="149"/>
      <c r="BJ28" s="246"/>
      <c r="BK28" s="246"/>
      <c r="BM28" s="341"/>
      <c r="BN28" s="149"/>
      <c r="BO28" s="265"/>
      <c r="BP28" s="149"/>
      <c r="BQ28" s="265"/>
      <c r="BR28" s="149"/>
      <c r="BS28" s="265"/>
      <c r="BT28" s="149"/>
      <c r="BU28" s="246"/>
      <c r="BV28" s="246"/>
      <c r="BW28" s="149"/>
      <c r="BX28" s="246"/>
      <c r="BY28" s="246"/>
      <c r="CA28" s="341"/>
      <c r="CB28" s="149"/>
      <c r="CC28" s="265"/>
      <c r="CD28" s="149"/>
      <c r="CE28" s="265"/>
      <c r="CF28" s="149"/>
      <c r="CG28" s="265"/>
      <c r="CH28" s="149"/>
      <c r="CI28" s="246"/>
      <c r="CJ28" s="246"/>
      <c r="CK28" s="149"/>
      <c r="CL28" s="246"/>
      <c r="CM28" s="246"/>
      <c r="CO28" s="341"/>
      <c r="CP28" s="149"/>
      <c r="CQ28" s="265"/>
      <c r="CR28" s="149"/>
      <c r="CS28" s="265"/>
      <c r="CT28" s="149"/>
      <c r="CU28" s="265"/>
      <c r="CV28" s="149"/>
      <c r="CW28" s="246"/>
      <c r="CX28" s="246"/>
      <c r="CY28" s="149"/>
      <c r="CZ28" s="246"/>
      <c r="DA28" s="246"/>
      <c r="DC28" s="341"/>
      <c r="DD28" s="149"/>
      <c r="DE28" s="265"/>
      <c r="DF28" s="149"/>
      <c r="DG28" s="265"/>
      <c r="DH28" s="149"/>
      <c r="DI28" s="265"/>
      <c r="DJ28" s="149"/>
      <c r="DK28" s="246"/>
      <c r="DL28" s="246"/>
      <c r="DM28" s="149"/>
      <c r="DN28" s="246"/>
      <c r="DO28" s="246"/>
      <c r="DQ28" s="341"/>
      <c r="DR28" s="149"/>
      <c r="DS28" s="265"/>
      <c r="DT28" s="149"/>
      <c r="DU28" s="265"/>
      <c r="DV28" s="149"/>
      <c r="DW28" s="265"/>
      <c r="DX28" s="149"/>
      <c r="DY28" s="246"/>
      <c r="DZ28" s="246"/>
      <c r="EA28" s="149"/>
      <c r="EB28" s="246"/>
      <c r="EC28" s="246"/>
      <c r="EE28" s="341"/>
      <c r="EF28" s="149"/>
      <c r="EG28" s="265"/>
      <c r="EH28" s="149"/>
      <c r="EI28" s="265"/>
      <c r="EJ28" s="149"/>
      <c r="EK28" s="265"/>
      <c r="EL28" s="149"/>
      <c r="EM28" s="246"/>
      <c r="EN28" s="246"/>
      <c r="EO28" s="149"/>
      <c r="EP28" s="246"/>
      <c r="EQ28" s="246"/>
      <c r="ES28" s="341"/>
      <c r="ET28" s="149"/>
      <c r="EU28" s="265"/>
      <c r="EV28" s="149"/>
      <c r="EW28" s="265"/>
      <c r="EX28" s="149"/>
      <c r="EY28" s="265"/>
      <c r="EZ28" s="149"/>
      <c r="FA28" s="246"/>
      <c r="FB28" s="246"/>
      <c r="FC28" s="149"/>
      <c r="FD28" s="246"/>
      <c r="FE28" s="246"/>
      <c r="FG28" s="341"/>
      <c r="FH28" s="149"/>
      <c r="FI28" s="265"/>
      <c r="FJ28" s="149"/>
      <c r="FK28" s="265"/>
      <c r="FL28" s="149"/>
      <c r="FM28" s="265"/>
      <c r="FN28" s="149"/>
      <c r="FO28" s="246"/>
      <c r="FP28" s="246"/>
      <c r="FQ28" s="149"/>
      <c r="FR28" s="246"/>
      <c r="FS28" s="246"/>
      <c r="FU28" s="341"/>
      <c r="FV28" s="149"/>
      <c r="FW28" s="265"/>
      <c r="FX28" s="149"/>
      <c r="FY28" s="265"/>
      <c r="FZ28" s="149"/>
      <c r="GA28" s="265"/>
    </row>
    <row r="29" spans="1:183" s="152" customFormat="1" ht="15.75" customHeight="1">
      <c r="A29" s="130" t="s">
        <v>192</v>
      </c>
      <c r="C29" s="153" t="s">
        <v>164</v>
      </c>
      <c r="E29" s="154">
        <f t="shared" si="4"/>
        <v>0</v>
      </c>
      <c r="F29" s="307"/>
      <c r="G29" s="155">
        <f t="shared" si="5"/>
        <v>0</v>
      </c>
      <c r="H29" s="358"/>
      <c r="I29" s="155">
        <f t="shared" si="6"/>
        <v>0</v>
      </c>
      <c r="J29" s="307"/>
      <c r="K29" s="155">
        <f t="shared" si="7"/>
        <v>0</v>
      </c>
      <c r="L29" s="307"/>
      <c r="M29" s="155">
        <f t="shared" si="8"/>
        <v>0</v>
      </c>
      <c r="N29" s="307"/>
      <c r="O29" s="155">
        <f t="shared" si="9"/>
        <v>0</v>
      </c>
      <c r="P29" s="156">
        <f t="shared" si="10"/>
        <v>0</v>
      </c>
      <c r="Q29" s="307"/>
      <c r="R29" s="155">
        <f t="shared" si="11"/>
        <v>0</v>
      </c>
      <c r="S29" s="156">
        <f t="shared" si="12"/>
        <v>0</v>
      </c>
      <c r="V29" s="154">
        <v>0</v>
      </c>
      <c r="W29" s="154">
        <v>0</v>
      </c>
      <c r="X29" s="154">
        <v>0</v>
      </c>
      <c r="Y29" s="154">
        <v>0</v>
      </c>
      <c r="Z29" s="154">
        <v>0</v>
      </c>
      <c r="AA29" s="154">
        <v>0</v>
      </c>
      <c r="AC29" s="359">
        <f t="shared" si="2"/>
        <v>0</v>
      </c>
      <c r="AD29" s="359">
        <f t="shared" si="3"/>
        <v>0</v>
      </c>
      <c r="AE29" s="339"/>
      <c r="AF29" s="339">
        <v>0</v>
      </c>
      <c r="AH29" s="339">
        <v>0</v>
      </c>
      <c r="AI29" s="339"/>
      <c r="AJ29" s="152">
        <v>0</v>
      </c>
      <c r="AK29" s="153"/>
      <c r="AL29" s="152">
        <v>0</v>
      </c>
      <c r="AM29" s="165"/>
      <c r="AN29" s="152">
        <v>0</v>
      </c>
      <c r="AO29" s="165"/>
      <c r="AP29" s="152">
        <v>0</v>
      </c>
      <c r="AQ29" s="165">
        <v>0</v>
      </c>
      <c r="AS29" s="339">
        <v>0</v>
      </c>
      <c r="AT29" s="339">
        <v>0</v>
      </c>
      <c r="AV29" s="339"/>
      <c r="AW29" s="339">
        <v>0</v>
      </c>
      <c r="AX29" s="152">
        <v>0</v>
      </c>
      <c r="AY29" s="153">
        <v>0</v>
      </c>
      <c r="AZ29" s="152">
        <v>0</v>
      </c>
      <c r="BA29" s="165">
        <v>0</v>
      </c>
      <c r="BB29" s="152">
        <v>0</v>
      </c>
      <c r="BC29" s="165"/>
      <c r="BE29" s="165"/>
      <c r="BG29" s="339"/>
      <c r="BH29" s="339"/>
      <c r="BJ29" s="339"/>
      <c r="BK29" s="339"/>
      <c r="BM29" s="153"/>
      <c r="BO29" s="165"/>
      <c r="BQ29" s="165"/>
      <c r="BS29" s="165"/>
      <c r="BU29" s="339"/>
      <c r="BV29" s="339"/>
      <c r="BX29" s="339"/>
      <c r="BY29" s="339"/>
      <c r="CA29" s="153"/>
      <c r="CC29" s="165"/>
      <c r="CE29" s="165"/>
      <c r="CG29" s="165"/>
      <c r="CI29" s="339"/>
      <c r="CJ29" s="339"/>
      <c r="CL29" s="339"/>
      <c r="CM29" s="339"/>
      <c r="CO29" s="153"/>
      <c r="CQ29" s="165"/>
      <c r="CS29" s="165"/>
      <c r="CU29" s="165"/>
      <c r="CW29" s="339"/>
      <c r="CX29" s="339"/>
      <c r="CZ29" s="339"/>
      <c r="DA29" s="339"/>
      <c r="DC29" s="153"/>
      <c r="DE29" s="165"/>
      <c r="DG29" s="165"/>
      <c r="DI29" s="165"/>
      <c r="DK29" s="339"/>
      <c r="DL29" s="339"/>
      <c r="DN29" s="339"/>
      <c r="DO29" s="339"/>
      <c r="DQ29" s="153"/>
      <c r="DS29" s="165"/>
      <c r="DU29" s="165"/>
      <c r="DW29" s="165"/>
      <c r="DY29" s="339"/>
      <c r="DZ29" s="339"/>
      <c r="EB29" s="339"/>
      <c r="EC29" s="339"/>
      <c r="EE29" s="153"/>
      <c r="EG29" s="165"/>
      <c r="EI29" s="165"/>
      <c r="EK29" s="165"/>
      <c r="EM29" s="339"/>
      <c r="EN29" s="339"/>
      <c r="EP29" s="339"/>
      <c r="EQ29" s="339"/>
      <c r="ES29" s="153"/>
      <c r="EU29" s="165"/>
      <c r="EW29" s="165"/>
      <c r="EY29" s="165"/>
      <c r="FA29" s="339"/>
      <c r="FB29" s="339"/>
      <c r="FD29" s="339"/>
      <c r="FE29" s="339"/>
      <c r="FG29" s="153"/>
      <c r="FI29" s="165"/>
      <c r="FK29" s="165"/>
      <c r="FM29" s="165"/>
      <c r="FO29" s="339"/>
      <c r="FP29" s="339"/>
      <c r="FR29" s="339"/>
      <c r="FS29" s="339"/>
      <c r="FU29" s="153"/>
      <c r="FW29" s="165"/>
      <c r="FY29" s="165"/>
      <c r="GA29" s="165"/>
    </row>
    <row r="30" spans="1:183" s="152" customFormat="1" ht="15.75" customHeight="1">
      <c r="A30" s="130" t="s">
        <v>29</v>
      </c>
      <c r="C30" s="153" t="s">
        <v>222</v>
      </c>
      <c r="D30" s="152" t="s">
        <v>3</v>
      </c>
      <c r="E30" s="154">
        <f t="shared" si="4"/>
        <v>-2050.0499999999997</v>
      </c>
      <c r="F30" s="307"/>
      <c r="G30" s="155">
        <f t="shared" si="5"/>
        <v>-318.13</v>
      </c>
      <c r="H30" s="358"/>
      <c r="I30" s="155">
        <f t="shared" si="6"/>
        <v>-401.23</v>
      </c>
      <c r="J30" s="307"/>
      <c r="K30" s="155">
        <f t="shared" si="7"/>
        <v>624.38999999999987</v>
      </c>
      <c r="L30" s="307"/>
      <c r="M30" s="155">
        <f t="shared" si="8"/>
        <v>1989.29</v>
      </c>
      <c r="N30" s="307"/>
      <c r="O30" s="155">
        <f t="shared" si="9"/>
        <v>-1731.9199999999996</v>
      </c>
      <c r="P30" s="156">
        <f t="shared" si="10"/>
        <v>5.4440637475245959</v>
      </c>
      <c r="Q30" s="307"/>
      <c r="R30" s="155">
        <f t="shared" si="11"/>
        <v>-4039.3399999999997</v>
      </c>
      <c r="S30" s="156">
        <f t="shared" si="12"/>
        <v>-2.0305435607679119</v>
      </c>
      <c r="V30" s="154">
        <v>-2769.41</v>
      </c>
      <c r="W30" s="154">
        <v>-719.36</v>
      </c>
      <c r="X30" s="154">
        <v>-401.23</v>
      </c>
      <c r="Y30" s="154">
        <v>2959.68</v>
      </c>
      <c r="Z30" s="154">
        <v>2335.29</v>
      </c>
      <c r="AA30" s="154">
        <v>346</v>
      </c>
      <c r="AC30" s="359">
        <f t="shared" si="2"/>
        <v>0</v>
      </c>
      <c r="AD30" s="359">
        <f t="shared" si="3"/>
        <v>0</v>
      </c>
      <c r="AE30" s="339"/>
      <c r="AF30" s="339">
        <v>0</v>
      </c>
      <c r="AH30" s="339">
        <v>0</v>
      </c>
      <c r="AI30" s="339"/>
      <c r="AJ30" s="152">
        <v>0</v>
      </c>
      <c r="AK30" s="153"/>
      <c r="AL30" s="152">
        <v>0</v>
      </c>
      <c r="AM30" s="165"/>
      <c r="AN30" s="152">
        <v>0</v>
      </c>
      <c r="AO30" s="165"/>
      <c r="AP30" s="152">
        <v>0</v>
      </c>
      <c r="AQ30" s="165">
        <v>0</v>
      </c>
      <c r="AS30" s="339">
        <v>0</v>
      </c>
      <c r="AT30" s="339">
        <v>0</v>
      </c>
      <c r="AV30" s="339"/>
      <c r="AW30" s="339">
        <v>0</v>
      </c>
      <c r="AX30" s="152">
        <v>0</v>
      </c>
      <c r="AY30" s="153">
        <v>0</v>
      </c>
      <c r="AZ30" s="152">
        <v>0</v>
      </c>
      <c r="BA30" s="165">
        <v>0</v>
      </c>
      <c r="BB30" s="152">
        <v>0</v>
      </c>
      <c r="BC30" s="165"/>
      <c r="BE30" s="165"/>
      <c r="BG30" s="339"/>
      <c r="BH30" s="339"/>
      <c r="BJ30" s="339"/>
      <c r="BK30" s="339"/>
      <c r="BM30" s="153"/>
      <c r="BO30" s="165"/>
      <c r="BQ30" s="165"/>
      <c r="BS30" s="165"/>
      <c r="BU30" s="339"/>
      <c r="BV30" s="339"/>
      <c r="BX30" s="339"/>
      <c r="BY30" s="339"/>
      <c r="CA30" s="153"/>
      <c r="CC30" s="165"/>
      <c r="CE30" s="165"/>
      <c r="CG30" s="165"/>
      <c r="CI30" s="339"/>
      <c r="CJ30" s="339"/>
      <c r="CL30" s="339"/>
      <c r="CM30" s="339"/>
      <c r="CO30" s="153"/>
      <c r="CQ30" s="165"/>
      <c r="CS30" s="165"/>
      <c r="CU30" s="165"/>
      <c r="CW30" s="339"/>
      <c r="CX30" s="339"/>
      <c r="CZ30" s="339"/>
      <c r="DA30" s="339"/>
      <c r="DC30" s="153"/>
      <c r="DE30" s="165"/>
      <c r="DG30" s="165"/>
      <c r="DI30" s="165"/>
      <c r="DK30" s="339"/>
      <c r="DL30" s="339"/>
      <c r="DN30" s="339"/>
      <c r="DO30" s="339"/>
      <c r="DQ30" s="153"/>
      <c r="DS30" s="165"/>
      <c r="DU30" s="165"/>
      <c r="DW30" s="165"/>
      <c r="DY30" s="339"/>
      <c r="DZ30" s="339"/>
      <c r="EB30" s="339"/>
      <c r="EC30" s="339"/>
      <c r="EE30" s="153"/>
      <c r="EG30" s="165"/>
      <c r="EI30" s="165"/>
      <c r="EK30" s="165"/>
      <c r="EM30" s="339"/>
      <c r="EN30" s="339"/>
      <c r="EP30" s="339"/>
      <c r="EQ30" s="339"/>
      <c r="ES30" s="153"/>
      <c r="EU30" s="165"/>
      <c r="EW30" s="165"/>
      <c r="EY30" s="165"/>
      <c r="FA30" s="339"/>
      <c r="FB30" s="339"/>
      <c r="FD30" s="339"/>
      <c r="FE30" s="339"/>
      <c r="FG30" s="153"/>
      <c r="FI30" s="165"/>
      <c r="FK30" s="165"/>
      <c r="FM30" s="165"/>
      <c r="FO30" s="339"/>
      <c r="FP30" s="339"/>
      <c r="FR30" s="339"/>
      <c r="FS30" s="339"/>
      <c r="FU30" s="153"/>
      <c r="FW30" s="165"/>
      <c r="FY30" s="165"/>
      <c r="GA30" s="165"/>
    </row>
    <row r="31" spans="1:183" s="152" customFormat="1" ht="15.75" customHeight="1">
      <c r="A31" s="130" t="s">
        <v>193</v>
      </c>
      <c r="C31" s="153" t="s">
        <v>107</v>
      </c>
      <c r="E31" s="154">
        <f t="shared" si="4"/>
        <v>76.329999999999927</v>
      </c>
      <c r="F31" s="307"/>
      <c r="G31" s="155">
        <f t="shared" si="5"/>
        <v>-1820.67</v>
      </c>
      <c r="H31" s="358"/>
      <c r="I31" s="155">
        <f t="shared" si="6"/>
        <v>-957.43</v>
      </c>
      <c r="J31" s="307"/>
      <c r="K31" s="155">
        <f t="shared" si="7"/>
        <v>-2536.25</v>
      </c>
      <c r="L31" s="307"/>
      <c r="M31" s="155">
        <f t="shared" si="8"/>
        <v>510.92999999999995</v>
      </c>
      <c r="N31" s="307"/>
      <c r="O31" s="155">
        <f t="shared" si="9"/>
        <v>1897</v>
      </c>
      <c r="P31" s="156">
        <f t="shared" si="10"/>
        <v>-1.0419241268324297</v>
      </c>
      <c r="Q31" s="307"/>
      <c r="R31" s="155">
        <f t="shared" si="11"/>
        <v>-434.6</v>
      </c>
      <c r="S31" s="156">
        <f t="shared" si="12"/>
        <v>-0.85060575812733652</v>
      </c>
      <c r="V31" s="154">
        <v>-2701.77</v>
      </c>
      <c r="W31" s="154">
        <v>-2778.1</v>
      </c>
      <c r="X31" s="154">
        <v>-957.43</v>
      </c>
      <c r="Y31" s="154">
        <v>-3555.32</v>
      </c>
      <c r="Z31" s="154">
        <v>-1019.07</v>
      </c>
      <c r="AA31" s="154">
        <v>-1530</v>
      </c>
      <c r="AC31" s="359">
        <f t="shared" si="2"/>
        <v>0</v>
      </c>
      <c r="AD31" s="359">
        <f t="shared" si="3"/>
        <v>0</v>
      </c>
      <c r="AE31" s="339"/>
      <c r="AF31" s="339">
        <v>0</v>
      </c>
      <c r="AH31" s="339">
        <v>0</v>
      </c>
      <c r="AI31" s="339"/>
      <c r="AJ31" s="152">
        <v>0</v>
      </c>
      <c r="AK31" s="153"/>
      <c r="AL31" s="152">
        <v>0</v>
      </c>
      <c r="AM31" s="165"/>
      <c r="AN31" s="152">
        <v>0</v>
      </c>
      <c r="AO31" s="165"/>
      <c r="AP31" s="152">
        <v>0</v>
      </c>
      <c r="AQ31" s="165">
        <v>0</v>
      </c>
      <c r="AS31" s="339">
        <v>0</v>
      </c>
      <c r="AT31" s="339">
        <v>0</v>
      </c>
      <c r="AV31" s="339"/>
      <c r="AW31" s="339">
        <v>0</v>
      </c>
      <c r="AX31" s="152">
        <v>0</v>
      </c>
      <c r="AY31" s="153">
        <v>0</v>
      </c>
      <c r="AZ31" s="152">
        <v>0</v>
      </c>
      <c r="BA31" s="165">
        <v>0</v>
      </c>
      <c r="BB31" s="152">
        <v>0</v>
      </c>
      <c r="BC31" s="165"/>
      <c r="BE31" s="165"/>
      <c r="BG31" s="339"/>
      <c r="BH31" s="339"/>
      <c r="BJ31" s="339"/>
      <c r="BK31" s="339"/>
      <c r="BM31" s="153"/>
      <c r="BO31" s="165"/>
      <c r="BQ31" s="165"/>
      <c r="BS31" s="165"/>
      <c r="BU31" s="339"/>
      <c r="BV31" s="339"/>
      <c r="BX31" s="339"/>
      <c r="BY31" s="339"/>
      <c r="CA31" s="153"/>
      <c r="CC31" s="165"/>
      <c r="CE31" s="165"/>
      <c r="CG31" s="165"/>
      <c r="CI31" s="339"/>
      <c r="CJ31" s="339"/>
      <c r="CL31" s="339"/>
      <c r="CM31" s="339"/>
      <c r="CO31" s="153"/>
      <c r="CQ31" s="165"/>
      <c r="CS31" s="165"/>
      <c r="CU31" s="165"/>
      <c r="CW31" s="339"/>
      <c r="CX31" s="339"/>
      <c r="CZ31" s="339"/>
      <c r="DA31" s="339"/>
      <c r="DC31" s="153"/>
      <c r="DE31" s="165"/>
      <c r="DG31" s="165"/>
      <c r="DI31" s="165"/>
      <c r="DK31" s="339"/>
      <c r="DL31" s="339"/>
      <c r="DN31" s="339"/>
      <c r="DO31" s="339"/>
      <c r="DQ31" s="153"/>
      <c r="DS31" s="165"/>
      <c r="DU31" s="165"/>
      <c r="DW31" s="165"/>
      <c r="DY31" s="339"/>
      <c r="DZ31" s="339"/>
      <c r="EB31" s="339"/>
      <c r="EC31" s="339"/>
      <c r="EE31" s="153"/>
      <c r="EG31" s="165"/>
      <c r="EI31" s="165"/>
      <c r="EK31" s="165"/>
      <c r="EM31" s="339"/>
      <c r="EN31" s="339"/>
      <c r="EP31" s="339"/>
      <c r="EQ31" s="339"/>
      <c r="ES31" s="153"/>
      <c r="EU31" s="165"/>
      <c r="EW31" s="165"/>
      <c r="EY31" s="165"/>
      <c r="FA31" s="339"/>
      <c r="FB31" s="339"/>
      <c r="FD31" s="339"/>
      <c r="FE31" s="339"/>
      <c r="FG31" s="153"/>
      <c r="FI31" s="165"/>
      <c r="FK31" s="165"/>
      <c r="FM31" s="165"/>
      <c r="FO31" s="339"/>
      <c r="FP31" s="339"/>
      <c r="FR31" s="339"/>
      <c r="FS31" s="339"/>
      <c r="FU31" s="153"/>
      <c r="FW31" s="165"/>
      <c r="FY31" s="165"/>
      <c r="GA31" s="165"/>
    </row>
    <row r="32" spans="1:183" s="152" customFormat="1" ht="15.75" customHeight="1">
      <c r="A32" s="130" t="s">
        <v>30</v>
      </c>
      <c r="C32" s="153" t="s">
        <v>103</v>
      </c>
      <c r="D32" s="152" t="s">
        <v>3</v>
      </c>
      <c r="E32" s="154">
        <f t="shared" si="4"/>
        <v>-52847.759999999995</v>
      </c>
      <c r="F32" s="307"/>
      <c r="G32" s="155">
        <f t="shared" si="5"/>
        <v>-3529.76</v>
      </c>
      <c r="H32" s="358"/>
      <c r="I32" s="155">
        <f t="shared" si="6"/>
        <v>-595.25</v>
      </c>
      <c r="J32" s="307"/>
      <c r="K32" s="155">
        <f t="shared" si="7"/>
        <v>-6914.880000000001</v>
      </c>
      <c r="L32" s="307"/>
      <c r="M32" s="155">
        <f t="shared" si="8"/>
        <v>-2102.3199999999997</v>
      </c>
      <c r="N32" s="307"/>
      <c r="O32" s="155">
        <f t="shared" si="9"/>
        <v>-49317.999999999993</v>
      </c>
      <c r="P32" s="156">
        <f t="shared" si="10"/>
        <v>13.972054757263948</v>
      </c>
      <c r="Q32" s="307"/>
      <c r="R32" s="155">
        <f t="shared" si="11"/>
        <v>-50745.439999999995</v>
      </c>
      <c r="S32" s="156">
        <f t="shared" si="12"/>
        <v>24.137828684500935</v>
      </c>
      <c r="V32" s="154">
        <v>-56972.77</v>
      </c>
      <c r="W32" s="154">
        <v>-4125.01</v>
      </c>
      <c r="X32" s="154">
        <v>-595.25</v>
      </c>
      <c r="Y32" s="154">
        <v>-30812.2</v>
      </c>
      <c r="Z32" s="154">
        <v>-23897.32</v>
      </c>
      <c r="AA32" s="154">
        <v>-21795</v>
      </c>
      <c r="AC32" s="359">
        <f t="shared" si="2"/>
        <v>0</v>
      </c>
      <c r="AD32" s="359">
        <f t="shared" si="3"/>
        <v>0</v>
      </c>
      <c r="AE32" s="339"/>
      <c r="AF32" s="339">
        <v>0</v>
      </c>
      <c r="AH32" s="339">
        <v>0</v>
      </c>
      <c r="AI32" s="339"/>
      <c r="AJ32" s="152">
        <v>0</v>
      </c>
      <c r="AK32" s="153"/>
      <c r="AL32" s="152">
        <v>0</v>
      </c>
      <c r="AM32" s="165"/>
      <c r="AN32" s="152">
        <v>0</v>
      </c>
      <c r="AO32" s="165"/>
      <c r="AP32" s="152">
        <v>0</v>
      </c>
      <c r="AQ32" s="165">
        <v>0</v>
      </c>
      <c r="AS32" s="339">
        <v>0</v>
      </c>
      <c r="AT32" s="339">
        <v>0</v>
      </c>
      <c r="AV32" s="339"/>
      <c r="AW32" s="339">
        <v>0</v>
      </c>
      <c r="AX32" s="152">
        <v>0</v>
      </c>
      <c r="AY32" s="153">
        <v>0</v>
      </c>
      <c r="AZ32" s="152">
        <v>0</v>
      </c>
      <c r="BA32" s="165">
        <v>0</v>
      </c>
      <c r="BB32" s="152">
        <v>0</v>
      </c>
      <c r="BC32" s="165"/>
      <c r="BE32" s="165"/>
      <c r="BG32" s="339"/>
      <c r="BH32" s="339"/>
      <c r="BJ32" s="339"/>
      <c r="BK32" s="339"/>
      <c r="BM32" s="153"/>
      <c r="BO32" s="165"/>
      <c r="BQ32" s="165"/>
      <c r="BS32" s="165"/>
      <c r="BU32" s="339"/>
      <c r="BV32" s="339"/>
      <c r="BX32" s="339"/>
      <c r="BY32" s="339"/>
      <c r="CA32" s="153"/>
      <c r="CC32" s="165"/>
      <c r="CE32" s="165"/>
      <c r="CG32" s="165"/>
      <c r="CI32" s="339"/>
      <c r="CJ32" s="339"/>
      <c r="CL32" s="339"/>
      <c r="CM32" s="339"/>
      <c r="CO32" s="153"/>
      <c r="CQ32" s="165"/>
      <c r="CS32" s="165"/>
      <c r="CU32" s="165"/>
      <c r="CW32" s="339"/>
      <c r="CX32" s="339"/>
      <c r="CZ32" s="339"/>
      <c r="DA32" s="339"/>
      <c r="DC32" s="153"/>
      <c r="DE32" s="165"/>
      <c r="DG32" s="165"/>
      <c r="DI32" s="165"/>
      <c r="DK32" s="339"/>
      <c r="DL32" s="339"/>
      <c r="DN32" s="339"/>
      <c r="DO32" s="339"/>
      <c r="DQ32" s="153"/>
      <c r="DS32" s="165"/>
      <c r="DU32" s="165"/>
      <c r="DW32" s="165"/>
      <c r="DY32" s="339"/>
      <c r="DZ32" s="339"/>
      <c r="EB32" s="339"/>
      <c r="EC32" s="339"/>
      <c r="EE32" s="153"/>
      <c r="EG32" s="165"/>
      <c r="EI32" s="165"/>
      <c r="EK32" s="165"/>
      <c r="EM32" s="339"/>
      <c r="EN32" s="339"/>
      <c r="EP32" s="339"/>
      <c r="EQ32" s="339"/>
      <c r="ES32" s="153"/>
      <c r="EU32" s="165"/>
      <c r="EW32" s="165"/>
      <c r="EY32" s="165"/>
      <c r="FA32" s="339"/>
      <c r="FB32" s="339"/>
      <c r="FD32" s="339"/>
      <c r="FE32" s="339"/>
      <c r="FG32" s="153"/>
      <c r="FI32" s="165"/>
      <c r="FK32" s="165"/>
      <c r="FM32" s="165"/>
      <c r="FO32" s="339"/>
      <c r="FP32" s="339"/>
      <c r="FR32" s="339"/>
      <c r="FS32" s="339"/>
      <c r="FU32" s="153"/>
      <c r="FW32" s="165"/>
      <c r="FY32" s="165"/>
      <c r="GA32" s="165"/>
    </row>
    <row r="33" spans="1:183" ht="15.75" customHeight="1">
      <c r="A33" s="130" t="s">
        <v>31</v>
      </c>
      <c r="C33" s="150" t="s">
        <v>36</v>
      </c>
      <c r="D33" s="149" t="s">
        <v>5</v>
      </c>
      <c r="E33" s="213">
        <f t="shared" si="4"/>
        <v>111984.91999999998</v>
      </c>
      <c r="F33" s="360"/>
      <c r="G33" s="213">
        <f t="shared" si="5"/>
        <v>97630.079999999987</v>
      </c>
      <c r="H33" s="361"/>
      <c r="I33" s="213">
        <f t="shared" si="6"/>
        <v>134856.6</v>
      </c>
      <c r="J33" s="360"/>
      <c r="K33" s="213">
        <f t="shared" si="7"/>
        <v>95740.82</v>
      </c>
      <c r="L33" s="360"/>
      <c r="M33" s="213">
        <f t="shared" si="8"/>
        <v>84907.62</v>
      </c>
      <c r="N33" s="360"/>
      <c r="O33" s="213">
        <f t="shared" si="9"/>
        <v>14354.839999999997</v>
      </c>
      <c r="P33" s="309">
        <f t="shared" si="10"/>
        <v>0.14703296361121487</v>
      </c>
      <c r="Q33" s="360"/>
      <c r="R33" s="213">
        <f t="shared" si="11"/>
        <v>27077.299999999988</v>
      </c>
      <c r="S33" s="309">
        <f t="shared" si="12"/>
        <v>0.31890306193955253</v>
      </c>
      <c r="T33" s="220"/>
      <c r="U33" s="220"/>
      <c r="V33" s="213">
        <v>344471.6</v>
      </c>
      <c r="W33" s="213">
        <v>232486.68</v>
      </c>
      <c r="X33" s="213">
        <v>134856.6</v>
      </c>
      <c r="Y33" s="213">
        <v>388724.44</v>
      </c>
      <c r="Z33" s="213">
        <v>292983.62</v>
      </c>
      <c r="AA33" s="213">
        <v>208076</v>
      </c>
      <c r="AB33" s="149"/>
      <c r="AC33" s="359">
        <f t="shared" si="2"/>
        <v>0</v>
      </c>
      <c r="AD33" s="359">
        <f t="shared" si="3"/>
        <v>0</v>
      </c>
      <c r="AE33" s="246"/>
      <c r="AF33" s="246">
        <v>0</v>
      </c>
      <c r="AG33" s="149"/>
      <c r="AH33" s="246">
        <v>0</v>
      </c>
      <c r="AI33" s="246"/>
      <c r="AJ33" s="132">
        <v>0</v>
      </c>
      <c r="AK33" s="341"/>
      <c r="AL33" s="149">
        <v>0</v>
      </c>
      <c r="AM33" s="265"/>
      <c r="AN33" s="149">
        <v>0</v>
      </c>
      <c r="AO33" s="265"/>
      <c r="AP33" s="149">
        <v>0</v>
      </c>
      <c r="AQ33" s="265">
        <v>0</v>
      </c>
      <c r="AR33" s="149"/>
      <c r="AS33" s="246">
        <v>0</v>
      </c>
      <c r="AT33" s="246">
        <v>0</v>
      </c>
      <c r="AU33" s="149"/>
      <c r="AV33" s="246"/>
      <c r="AW33" s="246">
        <v>0</v>
      </c>
      <c r="AX33" s="132">
        <v>0</v>
      </c>
      <c r="AY33" s="341">
        <v>0</v>
      </c>
      <c r="AZ33" s="149">
        <v>0</v>
      </c>
      <c r="BA33" s="265">
        <v>0</v>
      </c>
      <c r="BB33" s="149">
        <v>0</v>
      </c>
      <c r="BC33" s="265"/>
      <c r="BD33" s="149"/>
      <c r="BE33" s="265"/>
      <c r="BF33" s="149"/>
      <c r="BG33" s="246"/>
      <c r="BH33" s="246"/>
      <c r="BI33" s="149"/>
      <c r="BJ33" s="246"/>
      <c r="BK33" s="246"/>
      <c r="BM33" s="341"/>
      <c r="BN33" s="149"/>
      <c r="BO33" s="265"/>
      <c r="BP33" s="149"/>
      <c r="BQ33" s="265"/>
      <c r="BR33" s="149"/>
      <c r="BS33" s="265"/>
      <c r="BT33" s="149"/>
      <c r="BU33" s="246"/>
      <c r="BV33" s="246"/>
      <c r="BW33" s="149"/>
      <c r="BX33" s="246"/>
      <c r="BY33" s="246"/>
      <c r="CA33" s="341"/>
      <c r="CB33" s="149"/>
      <c r="CC33" s="265"/>
      <c r="CD33" s="149"/>
      <c r="CE33" s="265"/>
      <c r="CF33" s="149"/>
      <c r="CG33" s="265"/>
      <c r="CH33" s="149"/>
      <c r="CI33" s="246"/>
      <c r="CJ33" s="246"/>
      <c r="CK33" s="149"/>
      <c r="CL33" s="246"/>
      <c r="CM33" s="246"/>
      <c r="CO33" s="341"/>
      <c r="CP33" s="149"/>
      <c r="CQ33" s="265"/>
      <c r="CR33" s="149"/>
      <c r="CS33" s="265"/>
      <c r="CT33" s="149"/>
      <c r="CU33" s="265"/>
      <c r="CV33" s="149"/>
      <c r="CW33" s="246"/>
      <c r="CX33" s="246"/>
      <c r="CY33" s="149"/>
      <c r="CZ33" s="246"/>
      <c r="DA33" s="246"/>
      <c r="DC33" s="341"/>
      <c r="DD33" s="149"/>
      <c r="DE33" s="265"/>
      <c r="DF33" s="149"/>
      <c r="DG33" s="265"/>
      <c r="DH33" s="149"/>
      <c r="DI33" s="265"/>
      <c r="DJ33" s="149"/>
      <c r="DK33" s="246"/>
      <c r="DL33" s="246"/>
      <c r="DM33" s="149"/>
      <c r="DN33" s="246"/>
      <c r="DO33" s="246"/>
      <c r="DQ33" s="341"/>
      <c r="DR33" s="149"/>
      <c r="DS33" s="265"/>
      <c r="DT33" s="149"/>
      <c r="DU33" s="265"/>
      <c r="DV33" s="149"/>
      <c r="DW33" s="265"/>
      <c r="DX33" s="149"/>
      <c r="DY33" s="246"/>
      <c r="DZ33" s="246"/>
      <c r="EA33" s="149"/>
      <c r="EB33" s="246"/>
      <c r="EC33" s="246"/>
      <c r="EE33" s="341"/>
      <c r="EF33" s="149"/>
      <c r="EG33" s="265"/>
      <c r="EH33" s="149"/>
      <c r="EI33" s="265"/>
      <c r="EJ33" s="149"/>
      <c r="EK33" s="265"/>
      <c r="EL33" s="149"/>
      <c r="EM33" s="246"/>
      <c r="EN33" s="246"/>
      <c r="EO33" s="149"/>
      <c r="EP33" s="246"/>
      <c r="EQ33" s="246"/>
      <c r="ES33" s="341"/>
      <c r="ET33" s="149"/>
      <c r="EU33" s="265"/>
      <c r="EV33" s="149"/>
      <c r="EW33" s="265"/>
      <c r="EX33" s="149"/>
      <c r="EY33" s="265"/>
      <c r="EZ33" s="149"/>
      <c r="FA33" s="246"/>
      <c r="FB33" s="246"/>
      <c r="FC33" s="149"/>
      <c r="FD33" s="246"/>
      <c r="FE33" s="246"/>
      <c r="FG33" s="341"/>
      <c r="FH33" s="149"/>
      <c r="FI33" s="265"/>
      <c r="FJ33" s="149"/>
      <c r="FK33" s="265"/>
      <c r="FL33" s="149"/>
      <c r="FM33" s="265"/>
      <c r="FN33" s="149"/>
      <c r="FO33" s="246"/>
      <c r="FP33" s="246"/>
      <c r="FQ33" s="149"/>
      <c r="FR33" s="246"/>
      <c r="FS33" s="246"/>
      <c r="FU33" s="341"/>
      <c r="FV33" s="149"/>
      <c r="FW33" s="265"/>
      <c r="FX33" s="149"/>
      <c r="FY33" s="265"/>
      <c r="FZ33" s="149"/>
      <c r="GA33" s="265"/>
    </row>
    <row r="34" spans="1:183" s="152" customFormat="1" ht="15.75" customHeight="1">
      <c r="A34" s="130" t="s">
        <v>32</v>
      </c>
      <c r="C34" s="153" t="s">
        <v>71</v>
      </c>
      <c r="D34" s="152" t="s">
        <v>3</v>
      </c>
      <c r="E34" s="154">
        <f t="shared" si="4"/>
        <v>-26585.099999999991</v>
      </c>
      <c r="F34" s="307"/>
      <c r="G34" s="155">
        <f t="shared" si="5"/>
        <v>-10908.870000000003</v>
      </c>
      <c r="H34" s="358"/>
      <c r="I34" s="155">
        <f t="shared" si="6"/>
        <v>-43954.79</v>
      </c>
      <c r="J34" s="307"/>
      <c r="K34" s="155">
        <f t="shared" si="7"/>
        <v>-15453.36</v>
      </c>
      <c r="L34" s="307"/>
      <c r="M34" s="155">
        <f t="shared" si="8"/>
        <v>-13066.599999999999</v>
      </c>
      <c r="N34" s="307"/>
      <c r="O34" s="155">
        <f t="shared" si="9"/>
        <v>-15676.229999999989</v>
      </c>
      <c r="P34" s="156">
        <f t="shared" si="10"/>
        <v>1.437016849591203</v>
      </c>
      <c r="Q34" s="307"/>
      <c r="R34" s="155">
        <f t="shared" si="11"/>
        <v>-13518.499999999993</v>
      </c>
      <c r="S34" s="156">
        <f t="shared" si="12"/>
        <v>1.0345843601242861</v>
      </c>
      <c r="V34" s="154">
        <v>-81448.759999999995</v>
      </c>
      <c r="W34" s="154">
        <v>-54863.66</v>
      </c>
      <c r="X34" s="154">
        <v>-43954.79</v>
      </c>
      <c r="Y34" s="154">
        <v>-62463.96</v>
      </c>
      <c r="Z34" s="154">
        <v>-47010.6</v>
      </c>
      <c r="AA34" s="154">
        <v>-33944</v>
      </c>
      <c r="AC34" s="359">
        <f t="shared" si="2"/>
        <v>0</v>
      </c>
      <c r="AD34" s="359">
        <f t="shared" si="3"/>
        <v>0</v>
      </c>
      <c r="AE34" s="339"/>
      <c r="AF34" s="339">
        <v>0</v>
      </c>
      <c r="AH34" s="339">
        <v>0</v>
      </c>
      <c r="AI34" s="339"/>
      <c r="AJ34" s="152">
        <v>0</v>
      </c>
      <c r="AK34" s="153"/>
      <c r="AL34" s="152">
        <v>0</v>
      </c>
      <c r="AM34" s="165"/>
      <c r="AN34" s="152">
        <v>0</v>
      </c>
      <c r="AO34" s="165"/>
      <c r="AP34" s="152">
        <v>0</v>
      </c>
      <c r="AQ34" s="165">
        <v>0</v>
      </c>
      <c r="AS34" s="339">
        <v>0</v>
      </c>
      <c r="AT34" s="339">
        <v>0</v>
      </c>
      <c r="AV34" s="339"/>
      <c r="AW34" s="339">
        <v>0</v>
      </c>
      <c r="AX34" s="152">
        <v>0</v>
      </c>
      <c r="AY34" s="153">
        <v>0</v>
      </c>
      <c r="AZ34" s="152">
        <v>0</v>
      </c>
      <c r="BA34" s="165">
        <v>0</v>
      </c>
      <c r="BB34" s="152">
        <v>0</v>
      </c>
      <c r="BC34" s="165"/>
      <c r="BE34" s="165"/>
      <c r="BG34" s="339"/>
      <c r="BH34" s="339"/>
      <c r="BJ34" s="339"/>
      <c r="BK34" s="339"/>
      <c r="BM34" s="153"/>
      <c r="BO34" s="165"/>
      <c r="BQ34" s="165"/>
      <c r="BS34" s="165"/>
      <c r="BU34" s="339"/>
      <c r="BV34" s="339"/>
      <c r="BX34" s="339"/>
      <c r="BY34" s="339"/>
      <c r="CA34" s="153"/>
      <c r="CC34" s="165"/>
      <c r="CE34" s="165"/>
      <c r="CG34" s="165"/>
      <c r="CI34" s="339"/>
      <c r="CJ34" s="339"/>
      <c r="CL34" s="339"/>
      <c r="CM34" s="339"/>
      <c r="CO34" s="153"/>
      <c r="CQ34" s="165"/>
      <c r="CS34" s="165"/>
      <c r="CU34" s="165"/>
      <c r="CW34" s="339"/>
      <c r="CX34" s="339"/>
      <c r="CZ34" s="339"/>
      <c r="DA34" s="339"/>
      <c r="DC34" s="153"/>
      <c r="DE34" s="165"/>
      <c r="DG34" s="165"/>
      <c r="DI34" s="165"/>
      <c r="DK34" s="339"/>
      <c r="DL34" s="339"/>
      <c r="DN34" s="339"/>
      <c r="DO34" s="339"/>
      <c r="DQ34" s="153"/>
      <c r="DS34" s="165"/>
      <c r="DU34" s="165"/>
      <c r="DW34" s="165"/>
      <c r="DY34" s="339"/>
      <c r="DZ34" s="339"/>
      <c r="EB34" s="339"/>
      <c r="EC34" s="339"/>
      <c r="EE34" s="153"/>
      <c r="EG34" s="165"/>
      <c r="EI34" s="165"/>
      <c r="EK34" s="165"/>
      <c r="EM34" s="339"/>
      <c r="EN34" s="339"/>
      <c r="EP34" s="339"/>
      <c r="EQ34" s="339"/>
      <c r="ES34" s="153"/>
      <c r="EU34" s="165"/>
      <c r="EW34" s="165"/>
      <c r="EY34" s="165"/>
      <c r="FA34" s="339"/>
      <c r="FB34" s="339"/>
      <c r="FD34" s="339"/>
      <c r="FE34" s="339"/>
      <c r="FG34" s="153"/>
      <c r="FI34" s="165"/>
      <c r="FK34" s="165"/>
      <c r="FM34" s="165"/>
      <c r="FO34" s="339"/>
      <c r="FP34" s="339"/>
      <c r="FR34" s="339"/>
      <c r="FS34" s="339"/>
      <c r="FU34" s="153"/>
      <c r="FW34" s="165"/>
      <c r="FY34" s="165"/>
      <c r="GA34" s="165"/>
    </row>
    <row r="35" spans="1:183" ht="15.75" customHeight="1">
      <c r="A35" s="130" t="s">
        <v>33</v>
      </c>
      <c r="C35" s="150" t="s">
        <v>255</v>
      </c>
      <c r="D35" s="149" t="s">
        <v>3</v>
      </c>
      <c r="E35" s="213">
        <f t="shared" si="4"/>
        <v>85399.830000000016</v>
      </c>
      <c r="F35" s="360"/>
      <c r="G35" s="213">
        <f t="shared" si="5"/>
        <v>86721.200000000012</v>
      </c>
      <c r="H35" s="361"/>
      <c r="I35" s="213">
        <f t="shared" si="6"/>
        <v>90901.81</v>
      </c>
      <c r="J35" s="360"/>
      <c r="K35" s="213">
        <f t="shared" si="7"/>
        <v>80287.459999999992</v>
      </c>
      <c r="L35" s="360"/>
      <c r="M35" s="213">
        <f t="shared" si="8"/>
        <v>71841.01999999999</v>
      </c>
      <c r="N35" s="360"/>
      <c r="O35" s="213">
        <f t="shared" si="9"/>
        <v>-1321.3699999999953</v>
      </c>
      <c r="P35" s="309">
        <f t="shared" si="10"/>
        <v>-1.5236989340553397E-2</v>
      </c>
      <c r="Q35" s="360"/>
      <c r="R35" s="213">
        <f t="shared" si="11"/>
        <v>13558.810000000027</v>
      </c>
      <c r="S35" s="309">
        <f t="shared" si="12"/>
        <v>0.18873353969640227</v>
      </c>
      <c r="T35" s="220"/>
      <c r="U35" s="220"/>
      <c r="V35" s="213">
        <v>263022.84000000003</v>
      </c>
      <c r="W35" s="213">
        <v>177623.01</v>
      </c>
      <c r="X35" s="213">
        <v>90901.81</v>
      </c>
      <c r="Y35" s="213">
        <v>326260.47999999998</v>
      </c>
      <c r="Z35" s="213">
        <v>245973.02</v>
      </c>
      <c r="AA35" s="213">
        <v>174132</v>
      </c>
      <c r="AB35" s="149"/>
      <c r="AC35" s="359">
        <f t="shared" si="2"/>
        <v>0</v>
      </c>
      <c r="AD35" s="359">
        <f t="shared" si="3"/>
        <v>0</v>
      </c>
      <c r="AE35" s="246"/>
      <c r="AF35" s="246">
        <v>0</v>
      </c>
      <c r="AG35" s="149"/>
      <c r="AH35" s="246">
        <v>0</v>
      </c>
      <c r="AI35" s="246"/>
      <c r="AJ35" s="132">
        <v>0</v>
      </c>
      <c r="AK35" s="341"/>
      <c r="AL35" s="149">
        <v>0</v>
      </c>
      <c r="AM35" s="265"/>
      <c r="AN35" s="149">
        <v>0</v>
      </c>
      <c r="AO35" s="265"/>
      <c r="AP35" s="149">
        <v>0</v>
      </c>
      <c r="AQ35" s="265">
        <v>0</v>
      </c>
      <c r="AR35" s="149"/>
      <c r="AS35" s="246">
        <v>0</v>
      </c>
      <c r="AT35" s="246">
        <v>0</v>
      </c>
      <c r="AU35" s="149"/>
      <c r="AV35" s="246"/>
      <c r="AW35" s="246">
        <v>0</v>
      </c>
      <c r="AX35" s="132">
        <v>0</v>
      </c>
      <c r="AY35" s="341">
        <v>0</v>
      </c>
      <c r="AZ35" s="149">
        <v>0</v>
      </c>
      <c r="BA35" s="265">
        <v>0</v>
      </c>
      <c r="BB35" s="149">
        <v>0</v>
      </c>
      <c r="BC35" s="265"/>
      <c r="BD35" s="149"/>
      <c r="BE35" s="265"/>
      <c r="BF35" s="149"/>
      <c r="BG35" s="246"/>
      <c r="BH35" s="246"/>
      <c r="BI35" s="149"/>
      <c r="BJ35" s="246"/>
      <c r="BK35" s="246"/>
      <c r="BM35" s="341"/>
      <c r="BN35" s="149"/>
      <c r="BO35" s="265"/>
      <c r="BP35" s="149"/>
      <c r="BQ35" s="265"/>
      <c r="BR35" s="149"/>
      <c r="BS35" s="265"/>
      <c r="BT35" s="149"/>
      <c r="BU35" s="246"/>
      <c r="BV35" s="246"/>
      <c r="BW35" s="149"/>
      <c r="BX35" s="246"/>
      <c r="BY35" s="246"/>
      <c r="CA35" s="341"/>
      <c r="CB35" s="149"/>
      <c r="CC35" s="265"/>
      <c r="CD35" s="149"/>
      <c r="CE35" s="265"/>
      <c r="CF35" s="149"/>
      <c r="CG35" s="265"/>
      <c r="CH35" s="149"/>
      <c r="CI35" s="246"/>
      <c r="CJ35" s="246"/>
      <c r="CK35" s="149"/>
      <c r="CL35" s="246"/>
      <c r="CM35" s="246"/>
      <c r="CO35" s="341"/>
      <c r="CP35" s="149"/>
      <c r="CQ35" s="265"/>
      <c r="CR35" s="149"/>
      <c r="CS35" s="265"/>
      <c r="CT35" s="149"/>
      <c r="CU35" s="265"/>
      <c r="CV35" s="149"/>
      <c r="CW35" s="246"/>
      <c r="CX35" s="246"/>
      <c r="CY35" s="149"/>
      <c r="CZ35" s="246"/>
      <c r="DA35" s="246"/>
      <c r="DC35" s="341"/>
      <c r="DD35" s="149"/>
      <c r="DE35" s="265"/>
      <c r="DF35" s="149"/>
      <c r="DG35" s="265"/>
      <c r="DH35" s="149"/>
      <c r="DI35" s="265"/>
      <c r="DJ35" s="149"/>
      <c r="DK35" s="246"/>
      <c r="DL35" s="246"/>
      <c r="DM35" s="149"/>
      <c r="DN35" s="246"/>
      <c r="DO35" s="246"/>
      <c r="DQ35" s="341"/>
      <c r="DR35" s="149"/>
      <c r="DS35" s="265"/>
      <c r="DT35" s="149"/>
      <c r="DU35" s="265"/>
      <c r="DV35" s="149"/>
      <c r="DW35" s="265"/>
      <c r="DX35" s="149"/>
      <c r="DY35" s="246"/>
      <c r="DZ35" s="246"/>
      <c r="EA35" s="149"/>
      <c r="EB35" s="246"/>
      <c r="EC35" s="246"/>
      <c r="EE35" s="341"/>
      <c r="EF35" s="149"/>
      <c r="EG35" s="265"/>
      <c r="EH35" s="149"/>
      <c r="EI35" s="265"/>
      <c r="EJ35" s="149"/>
      <c r="EK35" s="265"/>
      <c r="EL35" s="149"/>
      <c r="EM35" s="246"/>
      <c r="EN35" s="246"/>
      <c r="EO35" s="149"/>
      <c r="EP35" s="246"/>
      <c r="EQ35" s="246"/>
      <c r="ES35" s="341"/>
      <c r="ET35" s="149"/>
      <c r="EU35" s="265"/>
      <c r="EV35" s="149"/>
      <c r="EW35" s="265"/>
      <c r="EX35" s="149"/>
      <c r="EY35" s="265"/>
      <c r="EZ35" s="149"/>
      <c r="FA35" s="246"/>
      <c r="FB35" s="246"/>
      <c r="FC35" s="149"/>
      <c r="FD35" s="246"/>
      <c r="FE35" s="246"/>
      <c r="FG35" s="341"/>
      <c r="FH35" s="149"/>
      <c r="FI35" s="265"/>
      <c r="FJ35" s="149"/>
      <c r="FK35" s="265"/>
      <c r="FL35" s="149"/>
      <c r="FM35" s="265"/>
      <c r="FN35" s="149"/>
      <c r="FO35" s="246"/>
      <c r="FP35" s="246"/>
      <c r="FQ35" s="149"/>
      <c r="FR35" s="246"/>
      <c r="FS35" s="246"/>
      <c r="FU35" s="341"/>
      <c r="FV35" s="149"/>
      <c r="FW35" s="265"/>
      <c r="FX35" s="149"/>
      <c r="FY35" s="265"/>
      <c r="FZ35" s="149"/>
      <c r="GA35" s="265"/>
    </row>
    <row r="36" spans="1:183">
      <c r="A36" s="130"/>
      <c r="E36" s="248"/>
      <c r="F36" s="149"/>
      <c r="H36" s="331"/>
      <c r="I36" s="248"/>
      <c r="J36" s="149"/>
      <c r="L36" s="149"/>
      <c r="M36" s="248"/>
      <c r="N36" s="149"/>
      <c r="Q36" s="149"/>
      <c r="V36" s="248"/>
      <c r="W36" s="248"/>
      <c r="X36" s="248"/>
      <c r="Y36" s="248"/>
      <c r="Z36" s="248"/>
      <c r="AA36" s="248"/>
    </row>
    <row r="37" spans="1:183">
      <c r="E37" s="267"/>
      <c r="F37" s="132"/>
      <c r="G37" s="267"/>
      <c r="H37" s="331"/>
      <c r="I37" s="267"/>
      <c r="J37" s="132"/>
      <c r="K37" s="267"/>
      <c r="L37" s="132"/>
      <c r="M37" s="267"/>
      <c r="N37" s="132"/>
      <c r="Q37" s="349"/>
      <c r="V37" s="267"/>
      <c r="W37" s="267"/>
      <c r="X37" s="267"/>
      <c r="Y37" s="267"/>
      <c r="Z37" s="267"/>
      <c r="AA37" s="267"/>
    </row>
    <row r="38" spans="1:183">
      <c r="E38" s="267"/>
      <c r="F38" s="349"/>
      <c r="H38" s="331"/>
      <c r="I38" s="267"/>
      <c r="J38" s="349"/>
      <c r="L38" s="349"/>
      <c r="M38" s="267"/>
      <c r="N38" s="349"/>
      <c r="Q38" s="349"/>
      <c r="V38" s="267"/>
      <c r="W38" s="267"/>
      <c r="X38" s="267"/>
      <c r="Y38" s="267"/>
      <c r="Z38" s="267"/>
      <c r="AA38" s="267"/>
    </row>
    <row r="39" spans="1:183">
      <c r="E39" s="267"/>
      <c r="F39" s="132"/>
      <c r="G39" s="267"/>
      <c r="H39" s="331"/>
      <c r="I39" s="267"/>
      <c r="J39" s="132"/>
      <c r="K39" s="267"/>
      <c r="L39" s="132"/>
      <c r="M39" s="267"/>
      <c r="N39" s="132"/>
      <c r="Q39" s="349"/>
      <c r="V39" s="267"/>
      <c r="W39" s="267"/>
      <c r="X39" s="267"/>
      <c r="Y39" s="267"/>
      <c r="Z39" s="267"/>
      <c r="AA39" s="267"/>
    </row>
    <row r="40" spans="1:183">
      <c r="E40" s="267"/>
      <c r="F40" s="132"/>
      <c r="G40" s="267"/>
      <c r="H40" s="331"/>
      <c r="I40" s="267"/>
      <c r="J40" s="132"/>
      <c r="K40" s="267"/>
      <c r="L40" s="132"/>
      <c r="M40" s="267"/>
      <c r="N40" s="132"/>
      <c r="Q40" s="349"/>
      <c r="V40" s="267"/>
      <c r="W40" s="267"/>
      <c r="X40" s="267"/>
      <c r="Y40" s="267"/>
      <c r="Z40" s="267"/>
      <c r="AA40" s="267"/>
    </row>
    <row r="41" spans="1:183">
      <c r="E41" s="267"/>
      <c r="F41" s="132"/>
      <c r="G41" s="267"/>
      <c r="H41" s="331"/>
      <c r="I41" s="267"/>
      <c r="J41" s="132"/>
      <c r="K41" s="267"/>
      <c r="L41" s="132"/>
      <c r="M41" s="267"/>
      <c r="N41" s="132"/>
      <c r="Q41" s="349"/>
      <c r="V41" s="267"/>
      <c r="W41" s="267"/>
      <c r="X41" s="267"/>
      <c r="Y41" s="267"/>
      <c r="Z41" s="267"/>
      <c r="AA41" s="267"/>
    </row>
    <row r="42" spans="1:183">
      <c r="E42" s="267"/>
      <c r="F42" s="132"/>
      <c r="G42" s="267"/>
      <c r="H42" s="331"/>
      <c r="I42" s="267"/>
      <c r="J42" s="132"/>
      <c r="K42" s="267"/>
      <c r="L42" s="132"/>
      <c r="M42" s="267"/>
      <c r="N42" s="132"/>
      <c r="Q42" s="349"/>
      <c r="V42" s="267"/>
      <c r="W42" s="267"/>
      <c r="X42" s="267"/>
      <c r="Y42" s="267"/>
      <c r="Z42" s="267"/>
      <c r="AA42" s="267"/>
    </row>
    <row r="43" spans="1:183">
      <c r="E43" s="267"/>
      <c r="F43" s="132"/>
      <c r="G43" s="267"/>
      <c r="H43" s="331"/>
      <c r="I43" s="267"/>
      <c r="J43" s="132"/>
      <c r="K43" s="267"/>
      <c r="L43" s="132"/>
      <c r="M43" s="267"/>
      <c r="N43" s="132"/>
      <c r="Q43" s="349"/>
      <c r="V43" s="267"/>
      <c r="W43" s="267"/>
      <c r="X43" s="267"/>
      <c r="Y43" s="267"/>
      <c r="Z43" s="267"/>
      <c r="AA43" s="267"/>
    </row>
    <row r="44" spans="1:183">
      <c r="E44" s="267"/>
      <c r="F44" s="132"/>
      <c r="G44" s="267"/>
      <c r="H44" s="331"/>
      <c r="I44" s="267"/>
      <c r="J44" s="132"/>
      <c r="K44" s="267"/>
      <c r="L44" s="132"/>
      <c r="M44" s="267"/>
      <c r="N44" s="132"/>
      <c r="Q44" s="349"/>
      <c r="V44" s="267"/>
      <c r="W44" s="267"/>
      <c r="X44" s="267"/>
      <c r="Y44" s="267"/>
      <c r="Z44" s="267"/>
      <c r="AA44" s="267"/>
    </row>
    <row r="45" spans="1:183">
      <c r="E45" s="267"/>
      <c r="F45" s="132"/>
      <c r="G45" s="267"/>
      <c r="H45" s="331"/>
      <c r="I45" s="267"/>
      <c r="J45" s="132"/>
      <c r="K45" s="267"/>
      <c r="L45" s="132"/>
      <c r="M45" s="267"/>
      <c r="N45" s="132"/>
      <c r="Q45" s="349"/>
      <c r="V45" s="267"/>
      <c r="W45" s="267"/>
      <c r="X45" s="267"/>
      <c r="Y45" s="267"/>
      <c r="Z45" s="267"/>
      <c r="AA45" s="267"/>
    </row>
    <row r="46" spans="1:183">
      <c r="E46" s="267"/>
      <c r="F46" s="132"/>
      <c r="G46" s="267"/>
      <c r="H46" s="331"/>
      <c r="I46" s="267"/>
      <c r="J46" s="132"/>
      <c r="K46" s="267"/>
      <c r="L46" s="132"/>
      <c r="M46" s="267"/>
      <c r="N46" s="132"/>
      <c r="Q46" s="349"/>
      <c r="V46" s="267"/>
      <c r="W46" s="267"/>
      <c r="X46" s="267"/>
      <c r="Y46" s="267"/>
      <c r="Z46" s="267"/>
      <c r="AA46" s="267"/>
    </row>
    <row r="47" spans="1:183">
      <c r="E47" s="267"/>
      <c r="F47" s="132"/>
      <c r="G47" s="267"/>
      <c r="H47" s="331"/>
      <c r="I47" s="267"/>
      <c r="J47" s="132"/>
      <c r="K47" s="267"/>
      <c r="L47" s="132"/>
      <c r="M47" s="267"/>
      <c r="N47" s="132"/>
      <c r="Q47" s="349"/>
      <c r="V47" s="267"/>
      <c r="W47" s="267"/>
      <c r="X47" s="267"/>
      <c r="Y47" s="267"/>
      <c r="Z47" s="267"/>
      <c r="AA47" s="267"/>
    </row>
    <row r="48" spans="1:183">
      <c r="E48" s="267"/>
      <c r="F48" s="132"/>
      <c r="G48" s="267"/>
      <c r="H48" s="331"/>
      <c r="I48" s="267"/>
      <c r="J48" s="132"/>
      <c r="K48" s="267"/>
      <c r="L48" s="132"/>
      <c r="M48" s="267"/>
      <c r="N48" s="132"/>
      <c r="Q48" s="349"/>
      <c r="V48" s="267"/>
      <c r="W48" s="267"/>
      <c r="X48" s="267"/>
      <c r="Y48" s="267"/>
      <c r="Z48" s="267"/>
      <c r="AA48" s="267"/>
    </row>
    <row r="49" spans="5:27">
      <c r="E49" s="267"/>
      <c r="F49" s="132"/>
      <c r="G49" s="267"/>
      <c r="H49" s="331"/>
      <c r="I49" s="267"/>
      <c r="J49" s="132"/>
      <c r="K49" s="267"/>
      <c r="L49" s="132"/>
      <c r="M49" s="267"/>
      <c r="N49" s="132"/>
      <c r="Q49" s="349"/>
      <c r="V49" s="267"/>
      <c r="W49" s="267"/>
      <c r="X49" s="267"/>
      <c r="Y49" s="267"/>
      <c r="Z49" s="267"/>
      <c r="AA49" s="267"/>
    </row>
    <row r="51" spans="5:27">
      <c r="E51" s="351">
        <f>E10+E11+E13+E14+E15+E16+E17+E18+E21+E24+E26+E27+E30+E31+E32+E34-E35+E29</f>
        <v>1.579999999870779</v>
      </c>
      <c r="G51" s="351">
        <f>G10+G11+G13+G14+G15+G16+G17+G18+G21+G24+G26+G27+G30+G31+G32+G34-G35+G29</f>
        <v>-1.5499999999883585</v>
      </c>
      <c r="I51" s="351">
        <f>I10+I11+I13+I14+I15+I16+I17+I18+I21+I24+I26+I27+I30+I31+I32+I34-I35+I29</f>
        <v>-1.9999999989522621E-2</v>
      </c>
      <c r="K51" s="351">
        <f>K10+K11+K13+K14+K15+K16+K17+K18+K21+K24+K26+K27+K30+K31+K32+K34-K35+K29</f>
        <v>-0.29000000000814907</v>
      </c>
      <c r="M51" s="351">
        <f>M10+M11+M13+M14+M15+M16+M17+M18+M21+M24+M26+M27+M30+M31+M32+M34-M35+M29</f>
        <v>-1.0000000067520887E-2</v>
      </c>
      <c r="O51" s="351">
        <f>O10+O11+O13+O14+O15+O16+O17+O18+O21+O24+O26+O27+O30+O31+O32+O34-O35+O29</f>
        <v>3.1299999999027932</v>
      </c>
      <c r="R51" s="351">
        <f>R10+R11+R13+R14+R15+R16+R17+R18+R21+R24+R26+R27+R30+R31+R32+R34-R35+R29</f>
        <v>1.5899999999382999</v>
      </c>
      <c r="V51" s="351">
        <f t="shared" ref="V51:AA51" si="13">V10+V11+V13+V14+V15+V16+V17+V18+V21+V24+V26+V27+V30+V31+V32+V34-V35+V29</f>
        <v>1.0000000125728548E-2</v>
      </c>
      <c r="W51" s="351">
        <f t="shared" si="13"/>
        <v>-1.5699999999487773</v>
      </c>
      <c r="X51" s="351">
        <f t="shared" si="13"/>
        <v>-1.9999999989522621E-2</v>
      </c>
      <c r="Y51" s="351">
        <f t="shared" si="13"/>
        <v>-0.30000000039581209</v>
      </c>
      <c r="Z51" s="351">
        <f t="shared" si="13"/>
        <v>-1.0000000067520887E-2</v>
      </c>
      <c r="AA51" s="351">
        <f t="shared" si="13"/>
        <v>0</v>
      </c>
    </row>
    <row r="52" spans="5:27">
      <c r="E52" s="351">
        <f>E12-E10-E11</f>
        <v>0</v>
      </c>
      <c r="G52" s="351">
        <f>G12-G10-G11</f>
        <v>0</v>
      </c>
      <c r="I52" s="351">
        <f>I12-I10-I11</f>
        <v>0</v>
      </c>
      <c r="K52" s="351">
        <f>K12-K10-K11</f>
        <v>0</v>
      </c>
      <c r="M52" s="351">
        <f>M12-M10-M11</f>
        <v>0</v>
      </c>
      <c r="O52" s="351">
        <f>O12-O10-O11</f>
        <v>1.1641532182693481E-10</v>
      </c>
      <c r="R52" s="351">
        <f>R12-R10-R11</f>
        <v>0</v>
      </c>
      <c r="V52" s="351">
        <f t="shared" ref="V52:AA52" si="14">V12-V10-V11</f>
        <v>0</v>
      </c>
      <c r="W52" s="351">
        <f t="shared" si="14"/>
        <v>0</v>
      </c>
      <c r="X52" s="351">
        <f t="shared" si="14"/>
        <v>0</v>
      </c>
      <c r="Y52" s="351">
        <f t="shared" si="14"/>
        <v>0</v>
      </c>
      <c r="Z52" s="351">
        <f t="shared" si="14"/>
        <v>0</v>
      </c>
      <c r="AA52" s="351">
        <f t="shared" si="14"/>
        <v>0</v>
      </c>
    </row>
    <row r="53" spans="5:27">
      <c r="E53" s="351">
        <f>E20-SUM(E12:E18)</f>
        <v>-0.99999999988358468</v>
      </c>
      <c r="G53" s="351">
        <f>G20-SUM(G12:G18)</f>
        <v>0.99999999994179234</v>
      </c>
      <c r="I53" s="351">
        <f>I20-SUM(I12:I18)</f>
        <v>0</v>
      </c>
      <c r="K53" s="351">
        <f>K20-SUM(K12:K18)</f>
        <v>0</v>
      </c>
      <c r="M53" s="351">
        <f>M20-SUM(M12:M18)</f>
        <v>0</v>
      </c>
      <c r="O53" s="351">
        <f>O20-SUM(O12:O18)</f>
        <v>-1.9999999998544808</v>
      </c>
      <c r="R53" s="351">
        <f>R20-SUM(R12:R18)</f>
        <v>-0.99999999983992893</v>
      </c>
      <c r="V53" s="351">
        <f t="shared" ref="V53:AA53" si="15">V20-SUM(V12:V18)</f>
        <v>0</v>
      </c>
      <c r="W53" s="351">
        <f t="shared" si="15"/>
        <v>0.99999999988358468</v>
      </c>
      <c r="X53" s="351">
        <f t="shared" si="15"/>
        <v>0</v>
      </c>
      <c r="Y53" s="351">
        <f t="shared" si="15"/>
        <v>0</v>
      </c>
      <c r="Z53" s="351">
        <f t="shared" si="15"/>
        <v>0</v>
      </c>
      <c r="AA53" s="351">
        <f t="shared" si="15"/>
        <v>0</v>
      </c>
    </row>
    <row r="54" spans="5:27">
      <c r="E54" s="351">
        <f>E25-E20-E22-E23-E24</f>
        <v>-1.0000000016589183E-2</v>
      </c>
      <c r="G54" s="351">
        <f>G25-G20-G22-G23-G24</f>
        <v>9.9999999874853529E-3</v>
      </c>
      <c r="I54" s="351">
        <f>I25-I20-I22-I23-I24</f>
        <v>-1.0000000002037268E-2</v>
      </c>
      <c r="K54" s="351">
        <f>K25-K20-K22-K23-K24</f>
        <v>-1.4551915228366852E-10</v>
      </c>
      <c r="M54" s="351">
        <f>M25-M20-M22-M23-M24</f>
        <v>2.9103830456733704E-11</v>
      </c>
      <c r="O54" s="351">
        <f>O25-O20-O22-O23-O24</f>
        <v>-2.0000000004074536E-2</v>
      </c>
      <c r="R54" s="351">
        <f>R25-R20-R22-R23-R24</f>
        <v>-1.0000000045693014E-2</v>
      </c>
      <c r="V54" s="351">
        <f t="shared" ref="V54:AA54" si="16">V25-V20-V22-V23-V24</f>
        <v>-1.0000000031141099E-2</v>
      </c>
      <c r="W54" s="351">
        <f t="shared" si="16"/>
        <v>0</v>
      </c>
      <c r="X54" s="351">
        <f t="shared" si="16"/>
        <v>-1.0000000002037268E-2</v>
      </c>
      <c r="Y54" s="351">
        <f t="shared" si="16"/>
        <v>-1.1641532182693481E-10</v>
      </c>
      <c r="Z54" s="351">
        <f t="shared" si="16"/>
        <v>0</v>
      </c>
      <c r="AA54" s="351">
        <f t="shared" si="16"/>
        <v>0</v>
      </c>
    </row>
    <row r="55" spans="5:27">
      <c r="E55" s="351">
        <f>E21-E22-E23</f>
        <v>-9.9999999802093953E-3</v>
      </c>
      <c r="G55" s="351">
        <f>G21-G22-G23</f>
        <v>9.9999999947613105E-3</v>
      </c>
      <c r="I55" s="351">
        <f>I21-I22-I23</f>
        <v>-9.9999999947613105E-3</v>
      </c>
      <c r="K55" s="351">
        <f>K21-K22-K23</f>
        <v>-5.8207660913467407E-11</v>
      </c>
      <c r="M55" s="351">
        <f>M21-M22-M23</f>
        <v>5.8207660913467407E-11</v>
      </c>
      <c r="O55" s="351">
        <f>O21-O22-O23</f>
        <v>-1.9999999974970706E-2</v>
      </c>
      <c r="R55" s="351">
        <f>R21-R22-R23</f>
        <v>-1.0000000038417056E-2</v>
      </c>
      <c r="V55" s="351">
        <f t="shared" ref="V55:AA55" si="17">V21-V22-V23</f>
        <v>-9.9999999802093953E-3</v>
      </c>
      <c r="W55" s="351">
        <f t="shared" si="17"/>
        <v>0</v>
      </c>
      <c r="X55" s="351">
        <f t="shared" si="17"/>
        <v>-9.9999999947613105E-3</v>
      </c>
      <c r="Y55" s="351">
        <f t="shared" si="17"/>
        <v>0</v>
      </c>
      <c r="Z55" s="351">
        <f t="shared" si="17"/>
        <v>0</v>
      </c>
      <c r="AA55" s="351">
        <f t="shared" si="17"/>
        <v>0</v>
      </c>
    </row>
    <row r="56" spans="5:27">
      <c r="E56" s="351">
        <f>E28-SUM(E25:E27)</f>
        <v>0</v>
      </c>
      <c r="G56" s="351">
        <f>G28-SUM(G25:G27)</f>
        <v>0</v>
      </c>
      <c r="I56" s="351">
        <f>I28-SUM(I25:I27)</f>
        <v>0</v>
      </c>
      <c r="K56" s="351">
        <f>K28-SUM(K25:K27)</f>
        <v>0</v>
      </c>
      <c r="M56" s="351">
        <f>M28-SUM(M25:M27)</f>
        <v>0</v>
      </c>
      <c r="O56" s="351">
        <f>O28-SUM(O25:O27)</f>
        <v>-1.4551915228366852E-10</v>
      </c>
      <c r="R56" s="351">
        <f>R28-SUM(R25:R27)</f>
        <v>-1.3096723705530167E-10</v>
      </c>
      <c r="V56" s="351">
        <f t="shared" ref="V56:AA56" si="18">V28-SUM(V25:V27)</f>
        <v>0</v>
      </c>
      <c r="W56" s="351">
        <f t="shared" si="18"/>
        <v>0</v>
      </c>
      <c r="X56" s="351">
        <f t="shared" si="18"/>
        <v>0</v>
      </c>
      <c r="Y56" s="351">
        <f t="shared" si="18"/>
        <v>0</v>
      </c>
      <c r="Z56" s="351">
        <f t="shared" si="18"/>
        <v>0</v>
      </c>
      <c r="AA56" s="351">
        <f t="shared" si="18"/>
        <v>0</v>
      </c>
    </row>
    <row r="57" spans="5:27">
      <c r="E57" s="351">
        <f>E33-SUM(E28:E32)</f>
        <v>-0.59000000001105946</v>
      </c>
      <c r="G57" s="351">
        <f>G33-SUM(G28:G32)</f>
        <v>0.55999999996856786</v>
      </c>
      <c r="I57" s="351">
        <f>I33-SUM(I28:I32)</f>
        <v>2.0000000018626451E-2</v>
      </c>
      <c r="K57" s="351">
        <f>K33-SUM(K28:K32)</f>
        <v>0.29000000005180482</v>
      </c>
      <c r="M57" s="351">
        <f>M33-SUM(M28:M32)</f>
        <v>9.9999999802093953E-3</v>
      </c>
      <c r="O57" s="351">
        <f>O33-SUM(O28:O32)</f>
        <v>-1.1499999999869033</v>
      </c>
      <c r="R57" s="351">
        <f>R33-SUM(R28:R32)</f>
        <v>-0.59999999998399289</v>
      </c>
      <c r="V57" s="351">
        <f t="shared" ref="V57:AA57" si="19">V33-SUM(V28:V32)</f>
        <v>-1.0000000009313226E-2</v>
      </c>
      <c r="W57" s="351">
        <f t="shared" si="19"/>
        <v>0.57999999998719431</v>
      </c>
      <c r="X57" s="351">
        <f t="shared" si="19"/>
        <v>2.0000000018626451E-2</v>
      </c>
      <c r="Y57" s="351">
        <f t="shared" si="19"/>
        <v>0.30000000004656613</v>
      </c>
      <c r="Z57" s="351">
        <f t="shared" si="19"/>
        <v>1.0000000009313226E-2</v>
      </c>
      <c r="AA57" s="351">
        <f t="shared" si="19"/>
        <v>0</v>
      </c>
    </row>
    <row r="58" spans="5:27">
      <c r="E58" s="351">
        <f>E35-SUM(E33:E34)</f>
        <v>1.0000000023865141E-2</v>
      </c>
      <c r="G58" s="351">
        <f>G35-SUM(G33:G34)</f>
        <v>-9.9999999802093953E-3</v>
      </c>
      <c r="I58" s="351">
        <f>I35-SUM(I33:I34)</f>
        <v>0</v>
      </c>
      <c r="K58" s="351">
        <f>K35-SUM(K33:K34)</f>
        <v>0</v>
      </c>
      <c r="M58" s="351">
        <f>M35-SUM(M33:M34)</f>
        <v>0</v>
      </c>
      <c r="O58" s="351">
        <f>O35-SUM(O33:O34)</f>
        <v>1.9999999996798579E-2</v>
      </c>
      <c r="R58" s="351">
        <f>R35-SUM(R33:R34)</f>
        <v>1.0000000031141099E-2</v>
      </c>
      <c r="V58" s="351">
        <f t="shared" ref="V58:AA58" si="20">V35-SUM(V33:V34)</f>
        <v>0</v>
      </c>
      <c r="W58" s="351">
        <f t="shared" si="20"/>
        <v>-9.9999999802093953E-3</v>
      </c>
      <c r="X58" s="351">
        <f t="shared" si="20"/>
        <v>0</v>
      </c>
      <c r="Y58" s="351">
        <f t="shared" si="20"/>
        <v>0</v>
      </c>
      <c r="Z58" s="351">
        <f t="shared" si="20"/>
        <v>0</v>
      </c>
      <c r="AA58" s="351">
        <f t="shared" si="20"/>
        <v>0</v>
      </c>
    </row>
    <row r="59" spans="5:27">
      <c r="E59" s="351"/>
      <c r="I59" s="351"/>
      <c r="M59" s="351"/>
      <c r="V59" s="351"/>
      <c r="W59" s="351"/>
      <c r="X59" s="351"/>
      <c r="Y59" s="351"/>
      <c r="Z59" s="351"/>
      <c r="AA59" s="351"/>
    </row>
    <row r="60" spans="5:27">
      <c r="E60" s="350">
        <f>E27+E30+E29</f>
        <v>-126923.56</v>
      </c>
      <c r="F60" s="349"/>
      <c r="G60" s="350">
        <f>G27+G30+G29</f>
        <v>-32745.880000000008</v>
      </c>
      <c r="I60" s="350">
        <f>I27+I30+I29</f>
        <v>-39947.440000000002</v>
      </c>
      <c r="J60" s="349"/>
      <c r="K60" s="350">
        <f>K27+K30+K29</f>
        <v>-55058.14</v>
      </c>
      <c r="L60" s="349"/>
      <c r="M60" s="350">
        <f>M27+M30+M29</f>
        <v>-47510.27</v>
      </c>
      <c r="N60" s="349"/>
      <c r="O60" s="154">
        <f>$E60-G60</f>
        <v>-94177.68</v>
      </c>
      <c r="P60" s="234">
        <f>IF(G60=0,1,E60/G60-1)</f>
        <v>2.8760161583686243</v>
      </c>
      <c r="Q60" s="349"/>
      <c r="R60" s="154">
        <f>$E60-J60</f>
        <v>-126923.56</v>
      </c>
      <c r="S60" s="234">
        <f>IF(J60=0,1,H60/J60-1)</f>
        <v>1</v>
      </c>
      <c r="V60" s="350">
        <f t="shared" ref="V60:AA60" si="21">V27+V30+V29</f>
        <v>-199616.88</v>
      </c>
      <c r="W60" s="350">
        <f t="shared" si="21"/>
        <v>-72693.320000000007</v>
      </c>
      <c r="X60" s="350">
        <f t="shared" si="21"/>
        <v>-39947.440000000002</v>
      </c>
      <c r="Y60" s="350">
        <f t="shared" si="21"/>
        <v>-196831.41</v>
      </c>
      <c r="Z60" s="350">
        <f t="shared" si="21"/>
        <v>-141773.26999999999</v>
      </c>
      <c r="AA60" s="350">
        <f t="shared" si="21"/>
        <v>-94263</v>
      </c>
    </row>
    <row r="61" spans="5:27">
      <c r="E61" s="350">
        <f>E26+E31+E32</f>
        <v>-77821.429999999993</v>
      </c>
      <c r="G61" s="350">
        <f>G26+G31+G32</f>
        <v>-34161.47</v>
      </c>
      <c r="I61" s="350">
        <f>I26+I31+I32</f>
        <v>-22385.4</v>
      </c>
      <c r="K61" s="350">
        <f>K26+K31+K32</f>
        <v>-19373.110000000011</v>
      </c>
      <c r="M61" s="350">
        <f>M26+M31+M32</f>
        <v>-87674.19</v>
      </c>
      <c r="O61" s="154">
        <f>$E61-G61</f>
        <v>-43659.959999999992</v>
      </c>
      <c r="P61" s="234">
        <f>IF(G61=0,1,E61/G61-1)</f>
        <v>1.2780468756174717</v>
      </c>
      <c r="Q61" s="349"/>
      <c r="R61" s="154">
        <f>$E61-J61</f>
        <v>-77821.429999999993</v>
      </c>
      <c r="S61" s="234">
        <f>IF(J61=0,1,H61/J61-1)</f>
        <v>1</v>
      </c>
      <c r="V61" s="350">
        <f t="shared" ref="V61:AA61" si="22">V26+V31+V32</f>
        <v>-134368.29999999999</v>
      </c>
      <c r="W61" s="350">
        <f t="shared" si="22"/>
        <v>-56546.87</v>
      </c>
      <c r="X61" s="350">
        <f t="shared" si="22"/>
        <v>-22385.4</v>
      </c>
      <c r="Y61" s="350">
        <f t="shared" si="22"/>
        <v>-233730.30000000002</v>
      </c>
      <c r="Z61" s="350">
        <f t="shared" si="22"/>
        <v>-214357.19</v>
      </c>
      <c r="AA61" s="350">
        <f t="shared" si="22"/>
        <v>-126683</v>
      </c>
    </row>
    <row r="62" spans="5:27">
      <c r="E62" s="350">
        <f>E21+E24</f>
        <v>-189258.96</v>
      </c>
      <c r="G62" s="350">
        <f>G21+G24</f>
        <v>-188655.42</v>
      </c>
      <c r="I62" s="350">
        <f>I21+I24</f>
        <v>-182864.91</v>
      </c>
      <c r="K62" s="350">
        <f>K21+K24</f>
        <v>-187762.88000000003</v>
      </c>
      <c r="M62" s="350">
        <f>M21+M24</f>
        <v>-185303.62999999998</v>
      </c>
      <c r="O62" s="154">
        <f>$E62-G62</f>
        <v>-603.53999999997905</v>
      </c>
      <c r="P62" s="234">
        <f>IF(G62=0,1,E62/G62-1)</f>
        <v>3.1991659714838416E-3</v>
      </c>
      <c r="Q62" s="349"/>
      <c r="R62" s="154">
        <f>$E62-J62</f>
        <v>-189258.96</v>
      </c>
      <c r="S62" s="234">
        <f>IF(J62=0,1,H62/J62-1)</f>
        <v>1</v>
      </c>
      <c r="V62" s="350">
        <f t="shared" ref="V62:AA62" si="23">V21+V24</f>
        <v>-560779.29</v>
      </c>
      <c r="W62" s="350">
        <f t="shared" si="23"/>
        <v>-371520.33</v>
      </c>
      <c r="X62" s="350">
        <f t="shared" si="23"/>
        <v>-182864.91</v>
      </c>
      <c r="Y62" s="350">
        <f t="shared" si="23"/>
        <v>-732955.51</v>
      </c>
      <c r="Z62" s="350">
        <f t="shared" si="23"/>
        <v>-545192.63</v>
      </c>
      <c r="AA62" s="350">
        <f t="shared" si="23"/>
        <v>-359889</v>
      </c>
    </row>
    <row r="63" spans="5:27">
      <c r="E63" s="350"/>
      <c r="G63" s="350"/>
      <c r="I63" s="350"/>
      <c r="K63" s="350"/>
      <c r="M63" s="350"/>
      <c r="O63" s="154"/>
      <c r="P63" s="234"/>
      <c r="Q63" s="349"/>
      <c r="R63" s="154"/>
      <c r="S63" s="234"/>
      <c r="V63" s="350"/>
      <c r="W63" s="350"/>
      <c r="X63" s="350"/>
      <c r="Y63" s="350"/>
      <c r="Z63" s="350"/>
      <c r="AA63" s="350"/>
    </row>
    <row r="64" spans="5:27">
      <c r="E64" s="351"/>
      <c r="I64" s="351"/>
      <c r="M64" s="351"/>
      <c r="V64" s="351"/>
      <c r="W64" s="351"/>
      <c r="X64" s="351"/>
      <c r="Y64" s="351"/>
      <c r="Z64" s="351"/>
      <c r="AA64" s="351"/>
    </row>
    <row r="65" spans="1:27">
      <c r="A65" s="157">
        <v>1</v>
      </c>
      <c r="B65" s="132">
        <f>A65+1</f>
        <v>2</v>
      </c>
      <c r="C65" s="132">
        <f t="shared" ref="C65:Q65" si="24">B65+1</f>
        <v>3</v>
      </c>
      <c r="D65" s="132">
        <f t="shared" ref="D65" si="25">C65+1</f>
        <v>4</v>
      </c>
      <c r="E65" s="132">
        <f t="shared" ref="E65" si="26">D65+1</f>
        <v>5</v>
      </c>
      <c r="F65" s="132">
        <f t="shared" ref="F65" si="27">E65+1</f>
        <v>6</v>
      </c>
      <c r="G65" s="132">
        <f t="shared" ref="G65" si="28">F65+1</f>
        <v>7</v>
      </c>
      <c r="H65" s="132">
        <f t="shared" ref="H65" si="29">G65+1</f>
        <v>8</v>
      </c>
      <c r="I65" s="132">
        <f t="shared" ref="I65" si="30">H65+1</f>
        <v>9</v>
      </c>
      <c r="J65" s="132">
        <f t="shared" ref="J65" si="31">I65+1</f>
        <v>10</v>
      </c>
      <c r="K65" s="132">
        <f t="shared" ref="K65" si="32">J65+1</f>
        <v>11</v>
      </c>
      <c r="L65" s="132">
        <f t="shared" ref="L65" si="33">K65+1</f>
        <v>12</v>
      </c>
      <c r="M65" s="132">
        <f t="shared" ref="M65" si="34">L65+1</f>
        <v>13</v>
      </c>
      <c r="N65" s="132">
        <f t="shared" ref="N65" si="35">M65+1</f>
        <v>14</v>
      </c>
      <c r="O65" s="132">
        <f t="shared" ref="O65" si="36">N65+1</f>
        <v>15</v>
      </c>
      <c r="P65" s="132">
        <f t="shared" ref="P65" si="37">O65+1</f>
        <v>16</v>
      </c>
      <c r="Q65" s="132">
        <f t="shared" si="24"/>
        <v>17</v>
      </c>
      <c r="R65" s="132">
        <f>K65+1</f>
        <v>12</v>
      </c>
      <c r="S65" s="132">
        <f t="shared" ref="S65:T65" si="38">R65+1</f>
        <v>13</v>
      </c>
      <c r="T65" s="132">
        <f t="shared" si="38"/>
        <v>14</v>
      </c>
      <c r="V65" s="132">
        <f t="shared" ref="V65:AA65" si="39">U65+1</f>
        <v>1</v>
      </c>
      <c r="W65" s="132">
        <f t="shared" si="39"/>
        <v>2</v>
      </c>
      <c r="X65" s="132">
        <f t="shared" si="39"/>
        <v>3</v>
      </c>
      <c r="Y65" s="132">
        <f t="shared" si="39"/>
        <v>4</v>
      </c>
      <c r="Z65" s="132">
        <f t="shared" si="39"/>
        <v>5</v>
      </c>
      <c r="AA65" s="132">
        <f t="shared" si="39"/>
        <v>6</v>
      </c>
    </row>
    <row r="66" spans="1:27">
      <c r="E66" s="351"/>
      <c r="I66" s="351"/>
      <c r="M66" s="351"/>
      <c r="V66" s="351"/>
      <c r="W66" s="351"/>
      <c r="X66" s="351"/>
      <c r="Y66" s="351"/>
      <c r="Z66" s="351"/>
      <c r="AA66" s="351"/>
    </row>
    <row r="67" spans="1:27">
      <c r="E67" s="142">
        <f>E15/E20</f>
        <v>0.15798696676409033</v>
      </c>
      <c r="G67" s="142">
        <f>G15/G20</f>
        <v>0.23362780654130355</v>
      </c>
      <c r="I67" s="142">
        <f>I15/I20</f>
        <v>0.22478054650765328</v>
      </c>
      <c r="K67" s="142">
        <f>K15/K20</f>
        <v>0.21692931329980725</v>
      </c>
      <c r="M67" s="142">
        <f>M15/M20</f>
        <v>0.19806406432036652</v>
      </c>
      <c r="O67" s="142"/>
      <c r="R67" s="142"/>
      <c r="V67" s="142">
        <f t="shared" ref="V67:AA67" si="40">V15/V20</f>
        <v>0.20002976349752502</v>
      </c>
      <c r="W67" s="142">
        <f t="shared" si="40"/>
        <v>0.22904211955317297</v>
      </c>
      <c r="X67" s="142">
        <f t="shared" si="40"/>
        <v>0.22478054650765328</v>
      </c>
      <c r="Y67" s="142">
        <f t="shared" si="40"/>
        <v>0.19851155106445559</v>
      </c>
      <c r="Z67" s="142">
        <f t="shared" si="40"/>
        <v>0.19299173319550164</v>
      </c>
      <c r="AA67" s="142">
        <f t="shared" si="40"/>
        <v>0.19038522723095508</v>
      </c>
    </row>
    <row r="68" spans="1:27">
      <c r="E68" s="142">
        <f>E15/E21</f>
        <v>-0.47775406331331727</v>
      </c>
      <c r="G68" s="142">
        <f>G15/G21</f>
        <v>-0.49245871391979457</v>
      </c>
      <c r="I68" s="142">
        <f>I15/I21</f>
        <v>-0.52531951434299506</v>
      </c>
      <c r="K68" s="142">
        <f>K15/K21</f>
        <v>-0.46706193566960591</v>
      </c>
      <c r="M68" s="142">
        <f>M15/M21</f>
        <v>-0.49013061653575968</v>
      </c>
      <c r="O68" s="142"/>
      <c r="R68" s="142"/>
      <c r="V68" s="142">
        <f t="shared" ref="V68:AA68" si="41">V15/V21</f>
        <v>-0.49825457002515677</v>
      </c>
      <c r="W68" s="142">
        <f t="shared" si="41"/>
        <v>-0.50864350473594955</v>
      </c>
      <c r="X68" s="142">
        <f t="shared" si="41"/>
        <v>-0.52531951434299506</v>
      </c>
      <c r="Y68" s="142">
        <f t="shared" si="41"/>
        <v>-0.47409331287725487</v>
      </c>
      <c r="Z68" s="142">
        <f t="shared" si="41"/>
        <v>-0.47650991573850376</v>
      </c>
      <c r="AA68" s="142">
        <f t="shared" si="41"/>
        <v>-0.46953436391203091</v>
      </c>
    </row>
    <row r="69" spans="1:27">
      <c r="E69" s="142">
        <v>7.1814491063689742E-2</v>
      </c>
      <c r="I69" s="142">
        <v>7.0629755353684154E-2</v>
      </c>
      <c r="M69" s="142"/>
      <c r="V69" s="142" t="e">
        <v>#DIV/0!</v>
      </c>
      <c r="W69" s="142" t="e">
        <v>#DIV/0!</v>
      </c>
      <c r="X69" s="142" t="e">
        <v>#DIV/0!</v>
      </c>
      <c r="Y69" s="142">
        <v>0.27681804015205275</v>
      </c>
      <c r="Z69" s="142" t="e">
        <v>#DIV/0!</v>
      </c>
      <c r="AA69" s="142">
        <v>0.19830928582765472</v>
      </c>
    </row>
    <row r="70" spans="1:27">
      <c r="E70" s="142">
        <v>0.24200207478974076</v>
      </c>
      <c r="G70" s="142">
        <v>0.22037160098288416</v>
      </c>
      <c r="I70" s="142">
        <v>0.22662318543075285</v>
      </c>
      <c r="K70" s="142" t="e">
        <v>#DIV/0!</v>
      </c>
      <c r="M70" s="142" t="e">
        <v>#DIV/0!</v>
      </c>
      <c r="V70" s="142" t="e">
        <v>#DIV/0!</v>
      </c>
      <c r="W70" s="142" t="e">
        <v>#DIV/0!</v>
      </c>
      <c r="X70" s="142" t="e">
        <v>#DIV/0!</v>
      </c>
      <c r="Y70" s="142">
        <v>1.091776036102313</v>
      </c>
      <c r="Z70" s="142" t="e">
        <v>#DIV/0!</v>
      </c>
      <c r="AA70" s="142">
        <v>0.81065094765278911</v>
      </c>
    </row>
    <row r="73" spans="1:27">
      <c r="E73" s="365"/>
    </row>
    <row r="74" spans="1:27">
      <c r="E74" s="424">
        <f>E1</f>
        <v>45930</v>
      </c>
      <c r="F74" s="224"/>
      <c r="G74" s="424">
        <f>G1</f>
        <v>45838</v>
      </c>
      <c r="H74" s="331"/>
      <c r="I74" s="424">
        <f>I1</f>
        <v>45747</v>
      </c>
      <c r="J74" s="224"/>
      <c r="K74" s="424">
        <f>K1</f>
        <v>45657</v>
      </c>
      <c r="L74" s="224"/>
      <c r="M74" s="424">
        <f>M1</f>
        <v>45565</v>
      </c>
      <c r="N74" s="224"/>
      <c r="O74" s="428" t="s">
        <v>252</v>
      </c>
      <c r="P74" s="428"/>
      <c r="Q74" s="224"/>
      <c r="R74" s="428" t="s">
        <v>252</v>
      </c>
      <c r="S74" s="428"/>
    </row>
    <row r="75" spans="1:27">
      <c r="C75" s="219" t="s">
        <v>253</v>
      </c>
      <c r="E75" s="425"/>
      <c r="F75" s="224"/>
      <c r="G75" s="425"/>
      <c r="H75" s="331"/>
      <c r="I75" s="425"/>
      <c r="J75" s="224"/>
      <c r="K75" s="425"/>
      <c r="L75" s="224"/>
      <c r="M75" s="425"/>
      <c r="N75" s="224"/>
      <c r="O75" s="352" t="s">
        <v>8</v>
      </c>
      <c r="P75" s="353" t="s">
        <v>4</v>
      </c>
      <c r="Q75" s="224"/>
      <c r="R75" s="352" t="s">
        <v>8</v>
      </c>
      <c r="S75" s="353" t="s">
        <v>4</v>
      </c>
    </row>
    <row r="76" spans="1:27">
      <c r="C76" s="354" t="s">
        <v>99</v>
      </c>
      <c r="E76" s="366">
        <v>-309152.78799999994</v>
      </c>
      <c r="G76" s="366">
        <v>-354402.64599999995</v>
      </c>
      <c r="I76" s="366">
        <v>-391274.03199999983</v>
      </c>
      <c r="K76" s="366">
        <v>-386708.43000000017</v>
      </c>
      <c r="M76" s="366">
        <v>-379059.18999999994</v>
      </c>
      <c r="O76" s="366">
        <v>45249.858000000007</v>
      </c>
      <c r="P76" s="366">
        <v>10.507688680594441</v>
      </c>
      <c r="R76" s="366">
        <v>69906.402000000002</v>
      </c>
      <c r="S76" s="366">
        <v>12.09930553176013</v>
      </c>
    </row>
    <row r="77" spans="1:27">
      <c r="C77" s="354" t="s">
        <v>100</v>
      </c>
      <c r="E77" s="366">
        <v>195780.80099999998</v>
      </c>
      <c r="G77" s="366">
        <v>216349.29300000001</v>
      </c>
      <c r="I77" s="366">
        <v>227043.21000000002</v>
      </c>
      <c r="K77" s="366">
        <v>225651.91</v>
      </c>
      <c r="M77" s="366">
        <v>226488.22</v>
      </c>
      <c r="O77" s="366">
        <v>-20568.491999999998</v>
      </c>
      <c r="P77" s="366">
        <v>-6.3627167749480851</v>
      </c>
      <c r="R77" s="366">
        <v>-30707.419000000009</v>
      </c>
      <c r="S77" s="366">
        <v>-15.688458035403563</v>
      </c>
    </row>
    <row r="78" spans="1:27">
      <c r="C78" s="150" t="s">
        <v>63</v>
      </c>
      <c r="E78" s="366">
        <v>-113371.98699999996</v>
      </c>
      <c r="G78" s="366">
        <v>-138053.35299999994</v>
      </c>
      <c r="I78" s="366">
        <v>-164230.82200000004</v>
      </c>
      <c r="K78" s="366">
        <v>-161056.52000000002</v>
      </c>
      <c r="M78" s="366">
        <v>-152570.96999999997</v>
      </c>
      <c r="O78" s="366">
        <v>24681.36599999998</v>
      </c>
      <c r="P78" s="366">
        <v>11.38304785680263</v>
      </c>
      <c r="R78" s="366">
        <v>39198.983000000007</v>
      </c>
      <c r="S78" s="366">
        <v>15.473146707421826</v>
      </c>
      <c r="V78" s="366"/>
      <c r="W78" s="355"/>
      <c r="X78" s="355"/>
      <c r="Y78" s="355"/>
      <c r="Z78" s="355"/>
      <c r="AA78" s="355"/>
    </row>
    <row r="79" spans="1:27">
      <c r="C79" s="354" t="s">
        <v>101</v>
      </c>
      <c r="E79" s="366">
        <v>830.34499999999935</v>
      </c>
      <c r="G79" s="366">
        <v>1712.5560000000005</v>
      </c>
      <c r="I79" s="366">
        <v>601.54399999999987</v>
      </c>
      <c r="K79" s="366">
        <v>-956.82999999999993</v>
      </c>
      <c r="M79" s="366">
        <v>1684.5900000000001</v>
      </c>
      <c r="O79" s="366">
        <v>-882.21100000000115</v>
      </c>
      <c r="P79" s="366">
        <v>-57.268016461658021</v>
      </c>
      <c r="R79" s="366">
        <v>-854.2450000000008</v>
      </c>
      <c r="S79" s="366">
        <v>-116.83343446956711</v>
      </c>
      <c r="V79" s="366"/>
      <c r="W79" s="355"/>
      <c r="X79" s="355"/>
      <c r="Y79" s="355"/>
      <c r="Z79" s="355"/>
      <c r="AA79" s="355"/>
    </row>
    <row r="80" spans="1:27">
      <c r="C80" s="354" t="s">
        <v>64</v>
      </c>
      <c r="E80" s="366">
        <v>-1333.5589999999993</v>
      </c>
      <c r="G80" s="366">
        <v>-3999.0180000000037</v>
      </c>
      <c r="I80" s="366">
        <v>150.93900000000212</v>
      </c>
      <c r="K80" s="366">
        <v>-5237.260000000002</v>
      </c>
      <c r="M80" s="366">
        <v>4835.9500000000007</v>
      </c>
      <c r="O80" s="366">
        <v>2665.4590000000044</v>
      </c>
      <c r="P80" s="366">
        <v>28.757482079370757</v>
      </c>
      <c r="R80" s="366">
        <v>-6169.509</v>
      </c>
      <c r="S80" s="366">
        <v>-46.106911440554619</v>
      </c>
      <c r="V80" s="366"/>
      <c r="W80" s="355"/>
      <c r="X80" s="355"/>
      <c r="Y80" s="355"/>
      <c r="Z80" s="355"/>
      <c r="AA80" s="355"/>
    </row>
    <row r="81" spans="3:27">
      <c r="C81" s="354" t="s">
        <v>65</v>
      </c>
      <c r="E81" s="366">
        <v>-29979.789000000019</v>
      </c>
      <c r="G81" s="366">
        <v>-22821.313000000009</v>
      </c>
      <c r="I81" s="366">
        <v>-28907.199999999997</v>
      </c>
      <c r="K81" s="366">
        <v>-18821.990000000005</v>
      </c>
      <c r="M81" s="366">
        <v>-5816.6100000000006</v>
      </c>
      <c r="O81" s="366">
        <v>-7158.4760000000097</v>
      </c>
      <c r="P81" s="366">
        <v>-8.884887065429826</v>
      </c>
      <c r="R81" s="366">
        <v>-24163.179000000018</v>
      </c>
      <c r="S81" s="366">
        <v>-36.438709359484669</v>
      </c>
      <c r="V81" s="366"/>
      <c r="W81" s="355"/>
      <c r="X81" s="355"/>
      <c r="Y81" s="355"/>
      <c r="Z81" s="355"/>
      <c r="AA81" s="355"/>
    </row>
    <row r="82" spans="3:27">
      <c r="C82" s="354" t="s">
        <v>66</v>
      </c>
      <c r="E82" s="366">
        <v>6006.8210000000136</v>
      </c>
      <c r="G82" s="366">
        <v>28611.606999999982</v>
      </c>
      <c r="I82" s="366">
        <v>179876.05499999999</v>
      </c>
      <c r="K82" s="366">
        <v>16930.349999999999</v>
      </c>
      <c r="M82" s="366">
        <v>-4962.92</v>
      </c>
      <c r="O82" s="366">
        <v>-22604.785999999967</v>
      </c>
      <c r="P82" s="366">
        <v>122.71519187482983</v>
      </c>
      <c r="R82" s="366">
        <v>10969.741000000013</v>
      </c>
      <c r="S82" s="366">
        <v>-1724.4805896317648</v>
      </c>
      <c r="V82" s="366"/>
      <c r="W82" s="355"/>
      <c r="X82" s="355"/>
      <c r="Y82" s="355"/>
      <c r="Z82" s="355"/>
      <c r="AA82" s="355"/>
    </row>
    <row r="83" spans="3:27">
      <c r="C83" s="354" t="s">
        <v>102</v>
      </c>
      <c r="E83" s="366">
        <v>292.78700000000003</v>
      </c>
      <c r="G83" s="366">
        <v>206.21099999999979</v>
      </c>
      <c r="I83" s="366">
        <v>205.69500000000005</v>
      </c>
      <c r="K83" s="366">
        <v>-977.91</v>
      </c>
      <c r="M83" s="366">
        <v>1178.24</v>
      </c>
      <c r="O83" s="366">
        <v>86.576000000000249</v>
      </c>
      <c r="P83" s="366">
        <v>33.233959048847758</v>
      </c>
      <c r="R83" s="366">
        <v>-885.45299999999997</v>
      </c>
      <c r="S83" s="366">
        <v>-55.341686851968696</v>
      </c>
      <c r="V83" s="366"/>
      <c r="W83" s="355"/>
      <c r="X83" s="355"/>
      <c r="Y83" s="355"/>
      <c r="Z83" s="355"/>
      <c r="AA83" s="355"/>
    </row>
    <row r="84" spans="3:27">
      <c r="C84" s="354" t="s">
        <v>67</v>
      </c>
      <c r="E84" s="366">
        <v>-16865.393</v>
      </c>
      <c r="G84" s="366">
        <v>-11107.850999999999</v>
      </c>
      <c r="I84" s="366">
        <v>-13144.418000000001</v>
      </c>
      <c r="K84" s="366">
        <v>-1916.9699999999993</v>
      </c>
      <c r="M84" s="366">
        <v>-3860.01</v>
      </c>
      <c r="O84" s="366">
        <v>-5757.5419999999995</v>
      </c>
      <c r="P84" s="366">
        <v>191.57619913892572</v>
      </c>
      <c r="R84" s="366">
        <v>-13005.382999999998</v>
      </c>
      <c r="S84" s="366">
        <v>341.58239141595095</v>
      </c>
      <c r="V84" s="366"/>
      <c r="W84" s="355"/>
      <c r="X84" s="355"/>
      <c r="Y84" s="355"/>
      <c r="Z84" s="355"/>
      <c r="AA84" s="355"/>
    </row>
    <row r="85" spans="3:27">
      <c r="C85" s="233" t="s">
        <v>122</v>
      </c>
      <c r="E85" s="366">
        <v>3945.4859999999999</v>
      </c>
      <c r="G85" s="366">
        <v>8078.2509999999993</v>
      </c>
      <c r="I85" s="366">
        <v>2815.2140000000013</v>
      </c>
      <c r="K85" s="366">
        <v>4716.4099999999989</v>
      </c>
      <c r="M85" s="366">
        <v>4510.6400000000003</v>
      </c>
      <c r="O85" s="366">
        <v>-4132.7649999999994</v>
      </c>
      <c r="P85" s="366">
        <v>-26.578064727061246</v>
      </c>
      <c r="R85" s="366">
        <v>-565.15400000000022</v>
      </c>
      <c r="S85" s="366">
        <v>-1195.8779178293862</v>
      </c>
      <c r="V85" s="366"/>
      <c r="W85" s="355"/>
      <c r="X85" s="355"/>
      <c r="Y85" s="355"/>
      <c r="Z85" s="355"/>
      <c r="AA85" s="355"/>
    </row>
    <row r="86" spans="3:27">
      <c r="C86" s="150" t="s">
        <v>68</v>
      </c>
      <c r="E86" s="366">
        <v>-154420.77500000008</v>
      </c>
      <c r="G86" s="366">
        <v>-145451.1610000002</v>
      </c>
      <c r="I86" s="366">
        <v>-25448.206999999937</v>
      </c>
      <c r="K86" s="366">
        <v>-172037.13</v>
      </c>
      <c r="M86" s="366">
        <v>-159511.72999999998</v>
      </c>
      <c r="O86" s="366">
        <v>-8969.613999999885</v>
      </c>
      <c r="P86" s="366">
        <v>8.9355418355641092E-3</v>
      </c>
      <c r="R86" s="366">
        <v>5090.9549999998999</v>
      </c>
      <c r="S86" s="366">
        <v>1.2051986343974641</v>
      </c>
      <c r="V86" s="366"/>
      <c r="W86" s="355"/>
      <c r="X86" s="355"/>
      <c r="Y86" s="355"/>
      <c r="Z86" s="355"/>
      <c r="AA86" s="355"/>
    </row>
    <row r="87" spans="3:27">
      <c r="C87" s="354" t="s">
        <v>105</v>
      </c>
      <c r="E87" s="366">
        <v>33125.775999999983</v>
      </c>
      <c r="G87" s="366">
        <v>37288.934000000037</v>
      </c>
      <c r="I87" s="366">
        <v>40117.023999999947</v>
      </c>
      <c r="K87" s="366">
        <v>37864.040000000037</v>
      </c>
      <c r="M87" s="366">
        <v>23993.359999999986</v>
      </c>
      <c r="O87" s="366">
        <v>-4163.158000000054</v>
      </c>
      <c r="P87" s="366">
        <v>2.5983640948644693</v>
      </c>
      <c r="R87" s="366">
        <v>9132.4159999999974</v>
      </c>
      <c r="S87" s="366">
        <v>-5.9200776799393395</v>
      </c>
      <c r="V87" s="366"/>
      <c r="W87" s="355"/>
      <c r="X87" s="355"/>
      <c r="Y87" s="355"/>
      <c r="Z87" s="355"/>
      <c r="AA87" s="355"/>
    </row>
    <row r="88" spans="3:27">
      <c r="C88" s="233" t="s">
        <v>124</v>
      </c>
      <c r="E88" s="366">
        <v>20562.167999999991</v>
      </c>
      <c r="G88" s="366">
        <v>26850.104999999981</v>
      </c>
      <c r="I88" s="366">
        <v>21553.991000000009</v>
      </c>
      <c r="K88" s="366">
        <v>27832.53</v>
      </c>
      <c r="M88" s="366">
        <v>14445.380000000005</v>
      </c>
      <c r="O88" s="366">
        <v>-6287.9369999999908</v>
      </c>
      <c r="P88" s="366">
        <v>6.4843847121974889</v>
      </c>
      <c r="R88" s="366">
        <v>6116.7879999999859</v>
      </c>
      <c r="S88" s="366">
        <v>-6.2480167493434324</v>
      </c>
      <c r="V88" s="366"/>
      <c r="W88" s="355"/>
      <c r="X88" s="355"/>
      <c r="Y88" s="355"/>
      <c r="Z88" s="355"/>
      <c r="AA88" s="355"/>
    </row>
    <row r="89" spans="3:27">
      <c r="C89" s="233" t="s">
        <v>106</v>
      </c>
      <c r="E89" s="366">
        <v>12563.597999999998</v>
      </c>
      <c r="G89" s="366">
        <v>10438.828999999998</v>
      </c>
      <c r="I89" s="366">
        <v>18564.023000000016</v>
      </c>
      <c r="K89" s="366">
        <v>10030.510000000002</v>
      </c>
      <c r="M89" s="366">
        <v>9547.989999999998</v>
      </c>
      <c r="O89" s="366">
        <v>2124.7690000000002</v>
      </c>
      <c r="P89" s="366">
        <v>-4.2353996338710616</v>
      </c>
      <c r="R89" s="366">
        <v>3015.6080000000002</v>
      </c>
      <c r="S89" s="366">
        <v>-5.341935756242977</v>
      </c>
      <c r="V89" s="366"/>
      <c r="W89" s="355"/>
      <c r="X89" s="355"/>
      <c r="Y89" s="355"/>
      <c r="Z89" s="355"/>
      <c r="AA89" s="355"/>
    </row>
    <row r="90" spans="3:27">
      <c r="C90" s="354" t="s">
        <v>123</v>
      </c>
      <c r="E90" s="366">
        <v>3069.247000000003</v>
      </c>
      <c r="G90" s="366">
        <v>5437.9970000000067</v>
      </c>
      <c r="I90" s="366">
        <v>6297.9379999999983</v>
      </c>
      <c r="K90" s="366">
        <v>5708.23</v>
      </c>
      <c r="M90" s="366">
        <v>5042.66</v>
      </c>
      <c r="O90" s="366">
        <v>-2368.7500000000036</v>
      </c>
      <c r="P90" s="366">
        <v>12.725471498174123</v>
      </c>
      <c r="R90" s="366">
        <v>-1973.4129999999968</v>
      </c>
      <c r="S90" s="366">
        <v>14.381168432080216</v>
      </c>
      <c r="V90" s="366"/>
      <c r="W90" s="355"/>
      <c r="X90" s="355"/>
      <c r="Y90" s="355"/>
      <c r="Z90" s="355"/>
      <c r="AA90" s="355"/>
    </row>
    <row r="91" spans="3:27">
      <c r="C91" s="150" t="s">
        <v>225</v>
      </c>
      <c r="E91" s="366">
        <v>-118225.75200000001</v>
      </c>
      <c r="G91" s="366">
        <v>-102724.23000000004</v>
      </c>
      <c r="I91" s="366">
        <v>20966.755000000063</v>
      </c>
      <c r="K91" s="366">
        <v>-128464.86000000002</v>
      </c>
      <c r="M91" s="366">
        <v>-130475.70999999999</v>
      </c>
      <c r="O91" s="366">
        <v>-15501.521999999968</v>
      </c>
      <c r="P91" s="366">
        <v>1.1974963409591588</v>
      </c>
      <c r="R91" s="366">
        <v>12249.957999999984</v>
      </c>
      <c r="S91" s="366">
        <v>3.1577282176022958</v>
      </c>
      <c r="V91" s="366"/>
      <c r="W91" s="355"/>
      <c r="X91" s="355"/>
      <c r="Y91" s="355"/>
      <c r="Z91" s="355"/>
      <c r="AA91" s="355"/>
    </row>
    <row r="92" spans="3:27">
      <c r="C92" s="356" t="s">
        <v>104</v>
      </c>
      <c r="E92" s="366">
        <v>10367.491000000002</v>
      </c>
      <c r="G92" s="366">
        <v>7620.6740000000136</v>
      </c>
      <c r="I92" s="366">
        <v>58176.283999999985</v>
      </c>
      <c r="K92" s="366">
        <v>56211.21</v>
      </c>
      <c r="M92" s="366">
        <v>53169.62</v>
      </c>
      <c r="O92" s="366">
        <v>2746.8169999999882</v>
      </c>
      <c r="P92" s="366">
        <v>244.78638696456483</v>
      </c>
      <c r="R92" s="366">
        <v>-42802.129000000001</v>
      </c>
      <c r="S92" s="366">
        <v>-182.04591419302804</v>
      </c>
      <c r="V92" s="366"/>
      <c r="W92" s="355"/>
      <c r="X92" s="355"/>
      <c r="Y92" s="355"/>
      <c r="Z92" s="355"/>
      <c r="AA92" s="355"/>
    </row>
    <row r="93" spans="3:27">
      <c r="C93" s="356" t="s">
        <v>223</v>
      </c>
      <c r="E93" s="366">
        <v>-26911.741999999991</v>
      </c>
      <c r="G93" s="366">
        <v>19533.83600000001</v>
      </c>
      <c r="I93" s="366">
        <v>-101872.79700000001</v>
      </c>
      <c r="K93" s="366">
        <v>-18066.199999999997</v>
      </c>
      <c r="M93" s="366">
        <v>-22887.940000000002</v>
      </c>
      <c r="O93" s="366">
        <v>-46445.578000000001</v>
      </c>
      <c r="P93" s="366">
        <v>112.82520948148647</v>
      </c>
      <c r="R93" s="366">
        <v>-4023.8019999999888</v>
      </c>
      <c r="S93" s="366">
        <v>13.560939178087139</v>
      </c>
      <c r="V93" s="366"/>
      <c r="W93" s="355"/>
      <c r="X93" s="355"/>
      <c r="Y93" s="355"/>
      <c r="Z93" s="355"/>
      <c r="AA93" s="355"/>
    </row>
    <row r="94" spans="3:27">
      <c r="C94" s="150" t="s">
        <v>69</v>
      </c>
      <c r="E94" s="366">
        <v>-134770.003</v>
      </c>
      <c r="G94" s="366">
        <v>-75569.719999999958</v>
      </c>
      <c r="I94" s="366">
        <v>-22729.758000000016</v>
      </c>
      <c r="K94" s="366">
        <v>-90319.85</v>
      </c>
      <c r="M94" s="366">
        <v>-100194.03</v>
      </c>
      <c r="O94" s="366">
        <v>-59200.283000000039</v>
      </c>
      <c r="P94" s="366">
        <v>-123.79815000944836</v>
      </c>
      <c r="R94" s="366">
        <v>-34575.972999999998</v>
      </c>
      <c r="S94" s="366">
        <v>-104.77710775190604</v>
      </c>
      <c r="V94" s="366"/>
      <c r="W94" s="355"/>
      <c r="X94" s="355"/>
      <c r="Y94" s="355"/>
      <c r="Z94" s="355"/>
      <c r="AA94" s="355"/>
    </row>
    <row r="95" spans="3:27">
      <c r="C95" s="354" t="s">
        <v>164</v>
      </c>
      <c r="E95" s="366">
        <v>0</v>
      </c>
      <c r="G95" s="366">
        <v>0</v>
      </c>
      <c r="I95" s="366">
        <v>0</v>
      </c>
      <c r="K95" s="366">
        <v>0</v>
      </c>
      <c r="M95" s="366">
        <v>0</v>
      </c>
      <c r="O95" s="366">
        <v>0</v>
      </c>
      <c r="P95" s="366">
        <v>0</v>
      </c>
      <c r="R95" s="366">
        <v>0</v>
      </c>
      <c r="S95" s="366">
        <v>0</v>
      </c>
      <c r="V95" s="366"/>
      <c r="W95" s="355"/>
      <c r="X95" s="355"/>
      <c r="Y95" s="355"/>
      <c r="Z95" s="355"/>
      <c r="AA95" s="355"/>
    </row>
    <row r="96" spans="3:27">
      <c r="C96" s="354" t="s">
        <v>222</v>
      </c>
      <c r="E96" s="366">
        <v>-5484.4319999999971</v>
      </c>
      <c r="G96" s="366">
        <v>-29614.328999999998</v>
      </c>
      <c r="I96" s="366">
        <v>-33373.442999999999</v>
      </c>
      <c r="K96" s="366">
        <v>-393.12000000000012</v>
      </c>
      <c r="M96" s="366">
        <v>-3694.17</v>
      </c>
      <c r="O96" s="366">
        <v>24129.897000000001</v>
      </c>
      <c r="P96" s="366">
        <v>84.561947038726132</v>
      </c>
      <c r="R96" s="366">
        <v>-1790.2619999999965</v>
      </c>
      <c r="S96" s="366">
        <v>256.88974218945043</v>
      </c>
      <c r="V96" s="366"/>
      <c r="W96" s="355"/>
      <c r="X96" s="355"/>
      <c r="Y96" s="355"/>
      <c r="Z96" s="355"/>
      <c r="AA96" s="355"/>
    </row>
    <row r="97" spans="3:27">
      <c r="C97" s="354" t="s">
        <v>107</v>
      </c>
      <c r="E97" s="366">
        <v>1816.5169999999994</v>
      </c>
      <c r="G97" s="366">
        <v>4548.4579999999987</v>
      </c>
      <c r="I97" s="366">
        <v>-11162.938999999998</v>
      </c>
      <c r="K97" s="366">
        <v>-6088.58</v>
      </c>
      <c r="M97" s="366">
        <v>-3060.76</v>
      </c>
      <c r="O97" s="366">
        <v>-2731.9409999999993</v>
      </c>
      <c r="P97" s="366">
        <v>4.9439198648453475</v>
      </c>
      <c r="R97" s="366">
        <v>4877.2769999999991</v>
      </c>
      <c r="S97" s="366">
        <v>-99.155155455108542</v>
      </c>
      <c r="V97" s="366"/>
      <c r="W97" s="355"/>
      <c r="X97" s="355"/>
      <c r="Y97" s="355"/>
      <c r="Z97" s="355"/>
      <c r="AA97" s="355"/>
    </row>
    <row r="98" spans="3:27">
      <c r="C98" s="354" t="s">
        <v>103</v>
      </c>
      <c r="E98" s="366">
        <v>-2283.2570000000014</v>
      </c>
      <c r="G98" s="366">
        <v>4972.1310000000012</v>
      </c>
      <c r="I98" s="366">
        <v>-7392.9570000000022</v>
      </c>
      <c r="K98" s="366">
        <v>10907.2</v>
      </c>
      <c r="M98" s="366">
        <v>4886.13</v>
      </c>
      <c r="O98" s="366">
        <v>-7255.3880000000026</v>
      </c>
      <c r="P98" s="366">
        <v>139.55844802831086</v>
      </c>
      <c r="R98" s="366">
        <v>-7169.3870000000015</v>
      </c>
      <c r="S98" s="366">
        <v>86.251199162641797</v>
      </c>
      <c r="V98" s="366"/>
      <c r="W98" s="355"/>
      <c r="X98" s="355"/>
      <c r="Y98" s="355"/>
      <c r="Z98" s="355"/>
      <c r="AA98" s="355"/>
    </row>
    <row r="99" spans="3:27">
      <c r="C99" s="150" t="s">
        <v>70</v>
      </c>
      <c r="E99" s="366">
        <v>-140721.196</v>
      </c>
      <c r="G99" s="366">
        <v>-95663.748000000007</v>
      </c>
      <c r="I99" s="366">
        <v>-74659.127999999997</v>
      </c>
      <c r="K99" s="366">
        <v>-85894.33</v>
      </c>
      <c r="M99" s="366">
        <v>-102063.83</v>
      </c>
      <c r="O99" s="366">
        <v>-45057.447999999997</v>
      </c>
      <c r="P99" s="366">
        <v>-7750.0992115644267</v>
      </c>
      <c r="R99" s="366">
        <v>-38657.366000000002</v>
      </c>
      <c r="S99" s="366">
        <v>-522.76670993156506</v>
      </c>
      <c r="V99" s="366"/>
      <c r="W99" s="355"/>
      <c r="X99" s="355"/>
      <c r="Y99" s="355"/>
      <c r="Z99" s="355"/>
      <c r="AA99" s="355"/>
    </row>
    <row r="100" spans="3:27">
      <c r="C100" s="354" t="s">
        <v>71</v>
      </c>
      <c r="E100" s="366">
        <v>58992.887999999999</v>
      </c>
      <c r="G100" s="366">
        <v>11715.865000000002</v>
      </c>
      <c r="I100" s="366">
        <v>3803.9669999999987</v>
      </c>
      <c r="K100" s="366">
        <v>15754.09</v>
      </c>
      <c r="M100" s="366">
        <v>25772.05</v>
      </c>
      <c r="O100" s="366">
        <v>47277.023000000001</v>
      </c>
      <c r="P100" s="366">
        <v>-686.79284030400368</v>
      </c>
      <c r="R100" s="366">
        <v>33220.838000000003</v>
      </c>
      <c r="S100" s="366">
        <v>-93.097705751793129</v>
      </c>
      <c r="V100" s="366"/>
      <c r="W100" s="355"/>
      <c r="X100" s="355"/>
      <c r="Y100" s="355"/>
      <c r="Z100" s="355"/>
      <c r="AA100" s="355"/>
    </row>
    <row r="101" spans="3:27">
      <c r="C101" s="150" t="s">
        <v>72</v>
      </c>
      <c r="E101" s="366">
        <v>-81728.30799999999</v>
      </c>
      <c r="G101" s="366">
        <v>-83947.882999999987</v>
      </c>
      <c r="I101" s="366">
        <v>-70855.160999999993</v>
      </c>
      <c r="K101" s="366">
        <v>-70140.23</v>
      </c>
      <c r="M101" s="366">
        <v>-76291.911999999997</v>
      </c>
      <c r="O101" s="366">
        <v>2219.5749999999971</v>
      </c>
      <c r="P101" s="366">
        <v>-363.83360001739595</v>
      </c>
      <c r="R101" s="366">
        <v>-5436.3959999999988</v>
      </c>
      <c r="S101" s="366">
        <v>-16.930919674475696</v>
      </c>
      <c r="V101" s="366"/>
      <c r="W101" s="355"/>
      <c r="X101" s="355"/>
      <c r="Y101" s="355"/>
      <c r="Z101" s="355"/>
      <c r="AA101" s="355"/>
    </row>
  </sheetData>
  <mergeCells count="22">
    <mergeCell ref="O74:P74"/>
    <mergeCell ref="R74:S74"/>
    <mergeCell ref="E74:E75"/>
    <mergeCell ref="G74:G75"/>
    <mergeCell ref="I74:I75"/>
    <mergeCell ref="K74:K75"/>
    <mergeCell ref="M74:M75"/>
    <mergeCell ref="AA7:AA8"/>
    <mergeCell ref="O6:P6"/>
    <mergeCell ref="R6:S6"/>
    <mergeCell ref="E7:E8"/>
    <mergeCell ref="G7:G8"/>
    <mergeCell ref="I7:I8"/>
    <mergeCell ref="K7:K8"/>
    <mergeCell ref="M7:M8"/>
    <mergeCell ref="O7:P7"/>
    <mergeCell ref="R7:S7"/>
    <mergeCell ref="V7:V8"/>
    <mergeCell ref="W7:W8"/>
    <mergeCell ref="X7:X8"/>
    <mergeCell ref="Y7:Y8"/>
    <mergeCell ref="Z7:Z8"/>
  </mergeCells>
  <pageMargins left="0.2" right="0.2" top="0.17" bottom="0.15748031496062992" header="0" footer="0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L139"/>
  <sheetViews>
    <sheetView showGridLines="0" topLeftCell="A3" zoomScaleNormal="100" workbookViewId="0">
      <selection activeCell="I23" sqref="I23"/>
    </sheetView>
  </sheetViews>
  <sheetFormatPr baseColWidth="10" defaultColWidth="11.44140625" defaultRowHeight="13.2"/>
  <cols>
    <col min="1" max="1" width="10.5546875" style="67" bestFit="1" customWidth="1"/>
    <col min="2" max="2" width="3.109375" style="67" customWidth="1"/>
    <col min="3" max="3" width="59.88671875" style="17" customWidth="1"/>
    <col min="4" max="4" width="1.88671875" style="17" customWidth="1"/>
    <col min="5" max="5" width="13.88671875" style="31" customWidth="1"/>
    <col min="6" max="6" width="1.88671875" style="17" customWidth="1"/>
    <col min="7" max="7" width="13.88671875" style="31" customWidth="1"/>
    <col min="8" max="8" width="1.88671875" style="17" customWidth="1"/>
    <col min="9" max="9" width="13.88671875" style="31" customWidth="1"/>
    <col min="10" max="10" width="1.88671875" style="17" customWidth="1"/>
    <col min="11" max="11" width="10.88671875" style="31" customWidth="1"/>
    <col min="12" max="12" width="7.88671875" style="31" customWidth="1"/>
    <col min="13" max="13" width="1.88671875" style="17" customWidth="1"/>
    <col min="14" max="14" width="10.88671875" style="31" customWidth="1"/>
    <col min="15" max="15" width="7.88671875" style="31" customWidth="1"/>
    <col min="16" max="16" width="8.109375" style="17" customWidth="1"/>
    <col min="17" max="17" width="6.109375" style="17" customWidth="1"/>
    <col min="18" max="18" width="6.88671875" style="17" customWidth="1"/>
    <col min="19" max="19" width="11.44140625" style="17"/>
    <col min="20" max="20" width="1.109375" style="17" customWidth="1"/>
    <col min="21" max="21" width="11.44140625" style="17"/>
    <col min="22" max="22" width="1.109375" style="17" customWidth="1"/>
    <col min="23" max="23" width="11.44140625" style="17"/>
    <col min="24" max="24" width="1.109375" style="17" customWidth="1"/>
    <col min="25" max="25" width="11.44140625" style="17"/>
    <col min="26" max="26" width="1.109375" style="17" customWidth="1"/>
    <col min="27" max="27" width="11.44140625" style="17"/>
    <col min="28" max="28" width="1.109375" style="17" customWidth="1"/>
    <col min="29" max="29" width="11.44140625" style="17"/>
    <col min="30" max="30" width="1.109375" style="17" customWidth="1"/>
    <col min="31" max="31" width="11.44140625" style="17"/>
    <col min="32" max="32" width="1.109375" style="17" customWidth="1"/>
    <col min="33" max="33" width="11.44140625" style="17"/>
    <col min="34" max="34" width="1.109375" style="17" customWidth="1"/>
    <col min="35" max="37" width="11.44140625" style="17"/>
    <col min="38" max="53" width="2.88671875" style="17" customWidth="1"/>
    <col min="54" max="54" width="4.5546875" style="17" bestFit="1" customWidth="1"/>
    <col min="55" max="55" width="4.88671875" style="17" customWidth="1"/>
    <col min="56" max="56" width="2.88671875" style="17" customWidth="1"/>
    <col min="57" max="57" width="1.88671875" style="17" customWidth="1"/>
    <col min="58" max="58" width="2.88671875" style="17" customWidth="1"/>
    <col min="59" max="59" width="1.88671875" style="17" customWidth="1"/>
    <col min="60" max="60" width="2.88671875" style="17" customWidth="1"/>
    <col min="61" max="61" width="1.88671875" style="17" customWidth="1"/>
    <col min="62" max="62" width="2.88671875" style="17" customWidth="1"/>
    <col min="63" max="63" width="1.109375" style="17" customWidth="1"/>
    <col min="64" max="64" width="2.88671875" style="17" customWidth="1"/>
    <col min="65" max="16384" width="11.44140625" style="17"/>
  </cols>
  <sheetData>
    <row r="1" spans="1:64" s="28" customFormat="1" ht="13.8">
      <c r="A1" s="66"/>
      <c r="B1" s="66"/>
      <c r="E1" s="91">
        <f>'Most significant figures'!E1</f>
        <v>0</v>
      </c>
      <c r="F1" s="92"/>
      <c r="G1" s="91">
        <f>DATE(YEAR(E1)-1,12,31)</f>
        <v>693962</v>
      </c>
      <c r="H1" s="92"/>
      <c r="I1" s="91">
        <f>DATE(YEAR(E1)-1,MONTH(E1)+1,1)-1</f>
        <v>693628</v>
      </c>
      <c r="K1" s="29"/>
      <c r="L1" s="29"/>
      <c r="N1" s="29"/>
      <c r="O1" s="29"/>
      <c r="S1" s="4" t="e">
        <v>#REF!</v>
      </c>
      <c r="T1" s="4"/>
      <c r="U1" s="4" t="e">
        <f>DATE(YEAR(S1),MONTH(S1)-2,1)-1</f>
        <v>#REF!</v>
      </c>
      <c r="V1" s="4"/>
      <c r="W1" s="4" t="e">
        <f>DATE(YEAR(U1),MONTH(U1)-2,1)-1</f>
        <v>#REF!</v>
      </c>
      <c r="X1" s="4"/>
      <c r="Y1" s="4" t="e">
        <f>DATE(YEAR(W1),MONTH(W1)-2,1)-1</f>
        <v>#REF!</v>
      </c>
      <c r="Z1" s="4"/>
      <c r="AA1" s="4" t="e">
        <f>DATE(YEAR(Y1),MONTH(Y1)-2,1)-1</f>
        <v>#REF!</v>
      </c>
      <c r="AB1" s="4"/>
      <c r="AC1" s="4" t="e">
        <f>DATE(YEAR(AA1),MONTH(AA1)-2,1)-1</f>
        <v>#REF!</v>
      </c>
      <c r="AD1" s="4"/>
      <c r="AE1" s="4" t="e">
        <f t="shared" ref="AE1" si="0">DATE(YEAR(AC1),MONTH(AC1)-2,1)-1</f>
        <v>#REF!</v>
      </c>
      <c r="AF1" s="4"/>
      <c r="AG1" s="4" t="e">
        <f>DATE(YEAR(AE1),MONTH(AE1)-2,1)-1</f>
        <v>#REF!</v>
      </c>
      <c r="AH1" s="4"/>
      <c r="AI1" s="4" t="e">
        <f t="shared" ref="AI1" si="1">DATE(YEAR(AG1),MONTH(AG1)-2,1)-1</f>
        <v>#REF!</v>
      </c>
      <c r="AJ1"/>
      <c r="AK1"/>
    </row>
    <row r="2" spans="1:64">
      <c r="B2" s="30"/>
    </row>
    <row r="3" spans="1:64" s="33" customFormat="1" ht="66" customHeight="1">
      <c r="A3" s="68"/>
      <c r="B3" s="68"/>
      <c r="C3" s="32"/>
      <c r="E3" s="34"/>
      <c r="G3" s="34"/>
      <c r="I3" s="34"/>
      <c r="K3" s="34"/>
      <c r="L3" s="35"/>
      <c r="N3" s="34"/>
      <c r="O3" s="35"/>
    </row>
    <row r="4" spans="1:64" s="21" customFormat="1">
      <c r="A4" s="68"/>
      <c r="B4" s="68"/>
      <c r="E4" s="36"/>
      <c r="G4" s="36"/>
      <c r="I4" s="36"/>
      <c r="K4" s="36"/>
      <c r="L4" s="36"/>
      <c r="N4" s="36"/>
      <c r="O4" s="36"/>
    </row>
    <row r="5" spans="1:64" s="16" customFormat="1" ht="25.2">
      <c r="A5" s="95" t="s">
        <v>151</v>
      </c>
      <c r="B5" s="37"/>
      <c r="C5" s="38" t="s">
        <v>239</v>
      </c>
      <c r="D5" s="39"/>
      <c r="E5" s="40"/>
      <c r="F5" s="41"/>
      <c r="G5" s="42"/>
      <c r="H5" s="42"/>
      <c r="I5" s="42"/>
      <c r="J5" s="42"/>
      <c r="K5" s="42"/>
      <c r="L5" s="42"/>
      <c r="M5" s="42"/>
    </row>
    <row r="6" spans="1:64" s="16" customFormat="1" ht="16.5" customHeight="1">
      <c r="A6" s="69" t="s">
        <v>152</v>
      </c>
      <c r="B6" s="37"/>
      <c r="C6" s="43" t="s">
        <v>35</v>
      </c>
      <c r="D6" s="39"/>
      <c r="E6" s="40"/>
      <c r="F6" s="40"/>
      <c r="G6" s="40"/>
      <c r="H6" s="40"/>
      <c r="I6" s="40"/>
      <c r="J6" s="40"/>
      <c r="K6" s="434"/>
      <c r="L6" s="434"/>
      <c r="M6" s="434"/>
    </row>
    <row r="7" spans="1:64" s="47" customFormat="1" ht="15" customHeight="1">
      <c r="A7" s="69" t="s">
        <v>153</v>
      </c>
      <c r="B7" s="44"/>
      <c r="C7" s="45"/>
      <c r="D7" s="46"/>
      <c r="E7" s="429">
        <f>E1</f>
        <v>0</v>
      </c>
      <c r="F7" s="46"/>
      <c r="G7" s="429">
        <f>G1</f>
        <v>693962</v>
      </c>
      <c r="H7" s="46"/>
      <c r="I7" s="429">
        <f>I1</f>
        <v>693628</v>
      </c>
      <c r="J7" s="46"/>
      <c r="K7" s="433" t="s">
        <v>50</v>
      </c>
      <c r="L7" s="433"/>
      <c r="M7" s="5"/>
      <c r="N7" s="433" t="s">
        <v>51</v>
      </c>
      <c r="O7" s="433"/>
      <c r="S7" s="429" t="e">
        <f>S1</f>
        <v>#REF!</v>
      </c>
      <c r="U7" s="429" t="e">
        <f>U1</f>
        <v>#REF!</v>
      </c>
      <c r="W7" s="429" t="e">
        <f>W1</f>
        <v>#REF!</v>
      </c>
      <c r="Y7" s="429" t="e">
        <f>Y1</f>
        <v>#REF!</v>
      </c>
      <c r="AA7" s="429" t="e">
        <f>AA1</f>
        <v>#REF!</v>
      </c>
      <c r="AC7" s="429" t="e">
        <f>AC1</f>
        <v>#REF!</v>
      </c>
      <c r="AE7" s="429" t="e">
        <f>AE1</f>
        <v>#REF!</v>
      </c>
      <c r="AG7" s="429" t="e">
        <f>AG1</f>
        <v>#REF!</v>
      </c>
      <c r="AI7" s="429" t="e">
        <f>AI1</f>
        <v>#REF!</v>
      </c>
    </row>
    <row r="8" spans="1:64" s="47" customFormat="1" ht="15" customHeight="1">
      <c r="A8" s="44"/>
      <c r="B8" s="44"/>
      <c r="C8" s="48"/>
      <c r="D8" s="46"/>
      <c r="E8" s="430"/>
      <c r="F8" s="46" t="s">
        <v>3</v>
      </c>
      <c r="G8" s="430"/>
      <c r="H8" s="46"/>
      <c r="I8" s="430"/>
      <c r="J8" s="46"/>
      <c r="K8" s="120" t="s">
        <v>8</v>
      </c>
      <c r="L8" s="121" t="s">
        <v>4</v>
      </c>
      <c r="M8" s="5"/>
      <c r="N8" s="120" t="s">
        <v>8</v>
      </c>
      <c r="O8" s="122" t="s">
        <v>4</v>
      </c>
      <c r="S8" s="430"/>
      <c r="U8" s="430"/>
      <c r="W8" s="430"/>
      <c r="Y8" s="430"/>
      <c r="AA8" s="430"/>
      <c r="AC8" s="430"/>
      <c r="AE8" s="430"/>
      <c r="AG8" s="430"/>
      <c r="AI8" s="430"/>
    </row>
    <row r="9" spans="1:64" ht="8.1" customHeight="1">
      <c r="E9" s="17"/>
      <c r="G9" s="17"/>
      <c r="I9" s="17"/>
      <c r="K9" s="17"/>
      <c r="L9" s="17"/>
      <c r="N9" s="17"/>
      <c r="O9" s="17"/>
    </row>
    <row r="10" spans="1:64" s="49" customFormat="1" ht="14.4">
      <c r="A10" s="96" t="s">
        <v>162</v>
      </c>
      <c r="B10" s="97"/>
      <c r="C10" s="13" t="s">
        <v>209</v>
      </c>
      <c r="D10" s="98"/>
      <c r="E10" s="14" t="e">
        <v>#N/A</v>
      </c>
      <c r="F10" s="99"/>
      <c r="G10" s="14" t="e">
        <v>#N/A</v>
      </c>
      <c r="H10" s="99"/>
      <c r="I10" s="14" t="e">
        <v>#N/A</v>
      </c>
      <c r="J10" s="99"/>
      <c r="K10" s="14" t="e">
        <f t="shared" ref="K10:K12" si="2">$E10-I10</f>
        <v>#N/A</v>
      </c>
      <c r="L10" s="100" t="e">
        <f t="shared" ref="L10:L12" si="3">IF(I10=0,1,E10/I10-1)</f>
        <v>#N/A</v>
      </c>
      <c r="M10" s="101"/>
      <c r="N10" s="14" t="e">
        <f t="shared" ref="N10:N12" si="4">$E10-G10</f>
        <v>#N/A</v>
      </c>
      <c r="O10" s="100" t="e">
        <f t="shared" ref="O10:O12" si="5">IF(G10=0,1,E10/G10-1)</f>
        <v>#N/A</v>
      </c>
      <c r="S10" s="14" t="e">
        <f>HLOOKUP(S$1,#REF!,ROWS(S$1:S10),FALSE)</f>
        <v>#REF!</v>
      </c>
      <c r="U10" s="14" t="e">
        <f>HLOOKUP(U$1,#REF!,ROWS(U$1:U10),FALSE)</f>
        <v>#REF!</v>
      </c>
      <c r="W10" s="14" t="e">
        <f>HLOOKUP(W$1,#REF!,ROWS(W$1:W10),FALSE)</f>
        <v>#REF!</v>
      </c>
      <c r="Y10" s="14" t="e">
        <f>HLOOKUP(Y$1,#REF!,ROWS(Y$1:Y10),FALSE)</f>
        <v>#REF!</v>
      </c>
      <c r="AA10" s="14" t="e">
        <f>HLOOKUP(AA$1,#REF!,ROWS(AA$1:AA10),FALSE)</f>
        <v>#REF!</v>
      </c>
      <c r="AC10" s="14" t="e">
        <f>HLOOKUP(AC$1,#REF!,ROWS(AC$1:AC10),FALSE)</f>
        <v>#REF!</v>
      </c>
      <c r="AE10" s="14" t="e">
        <f>HLOOKUP(AE$1,#REF!,ROWS(AE$1:AE10),FALSE)</f>
        <v>#REF!</v>
      </c>
      <c r="AG10" s="14" t="e">
        <f>HLOOKUP(AG$1,#REF!,ROWS(AG$1:AG10),FALSE)</f>
        <v>#REF!</v>
      </c>
      <c r="AI10" s="14" t="e">
        <f>HLOOKUP(AI$1,#REF!,ROWS(AI$1:AI10),FALSE)</f>
        <v>#REF!</v>
      </c>
      <c r="AL10" s="24" t="e">
        <f>S10-#REF!</f>
        <v>#REF!</v>
      </c>
      <c r="AM10" s="24"/>
      <c r="AN10" s="24" t="e">
        <f>U10-#REF!</f>
        <v>#REF!</v>
      </c>
      <c r="AP10" s="24" t="e">
        <f>W10-#REF!</f>
        <v>#REF!</v>
      </c>
      <c r="AR10" s="24" t="e">
        <f>Y10-#REF!</f>
        <v>#REF!</v>
      </c>
      <c r="AT10" s="24" t="e">
        <f>AA10-#REF!</f>
        <v>#REF!</v>
      </c>
      <c r="AV10" s="24" t="e">
        <f>AC10-#REF!</f>
        <v>#REF!</v>
      </c>
      <c r="AX10" s="24" t="e">
        <f>AE10-#REF!</f>
        <v>#REF!</v>
      </c>
      <c r="AZ10" s="24" t="e">
        <f>AG10-#REF!</f>
        <v>#REF!</v>
      </c>
      <c r="BB10" s="24" t="e">
        <f>AI10-#REF!</f>
        <v>#REF!</v>
      </c>
      <c r="BD10" s="24" t="e">
        <f>E10-#REF!</f>
        <v>#N/A</v>
      </c>
      <c r="BF10" s="24" t="e">
        <f>G10-#REF!</f>
        <v>#N/A</v>
      </c>
      <c r="BH10" s="24" t="e">
        <f>I10-#REF!</f>
        <v>#N/A</v>
      </c>
      <c r="BJ10" s="24" t="e">
        <f>K10-#REF!</f>
        <v>#N/A</v>
      </c>
      <c r="BL10" s="24" t="e">
        <f>N10-#REF!</f>
        <v>#N/A</v>
      </c>
    </row>
    <row r="11" spans="1:64" s="49" customFormat="1" ht="15" customHeight="1">
      <c r="A11" s="117" t="s">
        <v>231</v>
      </c>
      <c r="B11" s="97"/>
      <c r="C11" s="13" t="s">
        <v>237</v>
      </c>
      <c r="D11" s="98"/>
      <c r="E11" s="14" t="e">
        <v>#N/A</v>
      </c>
      <c r="F11" s="99"/>
      <c r="G11" s="14" t="e">
        <v>#N/A</v>
      </c>
      <c r="H11" s="99"/>
      <c r="I11" s="14" t="e">
        <v>#N/A</v>
      </c>
      <c r="J11" s="99"/>
      <c r="K11" s="14" t="e">
        <f t="shared" si="2"/>
        <v>#N/A</v>
      </c>
      <c r="L11" s="100" t="e">
        <f t="shared" si="3"/>
        <v>#N/A</v>
      </c>
      <c r="M11" s="101"/>
      <c r="N11" s="14" t="e">
        <f t="shared" si="4"/>
        <v>#N/A</v>
      </c>
      <c r="O11" s="100" t="e">
        <f t="shared" si="5"/>
        <v>#N/A</v>
      </c>
      <c r="S11" s="14" t="e">
        <f>HLOOKUP(S$1,#REF!,ROWS(S$1:S11),FALSE)</f>
        <v>#REF!</v>
      </c>
      <c r="U11" s="14" t="e">
        <f>HLOOKUP(U$1,#REF!,ROWS(U$1:U11),FALSE)</f>
        <v>#REF!</v>
      </c>
      <c r="W11" s="14" t="e">
        <f>HLOOKUP(W$1,#REF!,ROWS(W$1:W11),FALSE)</f>
        <v>#REF!</v>
      </c>
      <c r="Y11" s="14" t="e">
        <f>HLOOKUP(Y$1,#REF!,ROWS(Y$1:Y11),FALSE)</f>
        <v>#REF!</v>
      </c>
      <c r="AA11" s="14" t="e">
        <f>HLOOKUP(AA$1,#REF!,ROWS(AA$1:AA11),FALSE)</f>
        <v>#REF!</v>
      </c>
      <c r="AC11" s="14" t="e">
        <f>HLOOKUP(AC$1,#REF!,ROWS(AC$1:AC11),FALSE)</f>
        <v>#REF!</v>
      </c>
      <c r="AE11" s="14" t="e">
        <f>HLOOKUP(AE$1,#REF!,ROWS(AE$1:AE11),FALSE)</f>
        <v>#REF!</v>
      </c>
      <c r="AG11" s="14" t="e">
        <f>HLOOKUP(AG$1,#REF!,ROWS(AG$1:AG11),FALSE)</f>
        <v>#REF!</v>
      </c>
      <c r="AI11" s="14" t="e">
        <f>HLOOKUP(AI$1,#REF!,ROWS(AI$1:AI11),FALSE)</f>
        <v>#REF!</v>
      </c>
      <c r="AL11" s="24" t="e">
        <f>S11-#REF!</f>
        <v>#REF!</v>
      </c>
      <c r="AM11" s="24"/>
      <c r="AN11" s="24" t="e">
        <f>U11-#REF!</f>
        <v>#REF!</v>
      </c>
      <c r="AP11" s="24" t="e">
        <f>W11-#REF!</f>
        <v>#REF!</v>
      </c>
      <c r="AR11" s="24" t="e">
        <f>Y11-#REF!</f>
        <v>#REF!</v>
      </c>
      <c r="AT11" s="24" t="e">
        <f>AA11-#REF!</f>
        <v>#REF!</v>
      </c>
      <c r="AV11" s="24" t="e">
        <f>AC11-#REF!</f>
        <v>#REF!</v>
      </c>
      <c r="AX11" s="24" t="e">
        <f>AE11-#REF!</f>
        <v>#REF!</v>
      </c>
      <c r="AZ11" s="24" t="e">
        <f>AG11-#REF!</f>
        <v>#REF!</v>
      </c>
      <c r="BB11" s="24" t="e">
        <f>AI11-#REF!</f>
        <v>#REF!</v>
      </c>
      <c r="BD11" s="24" t="e">
        <f>E11-#REF!</f>
        <v>#N/A</v>
      </c>
      <c r="BF11" s="24" t="e">
        <f>G11-#REF!</f>
        <v>#N/A</v>
      </c>
      <c r="BH11" s="24" t="e">
        <f>I11-#REF!</f>
        <v>#N/A</v>
      </c>
      <c r="BJ11" s="24" t="e">
        <f>K11-#REF!</f>
        <v>#N/A</v>
      </c>
      <c r="BL11" s="24" t="e">
        <f>N11-#REF!</f>
        <v>#N/A</v>
      </c>
    </row>
    <row r="12" spans="1:64" s="49" customFormat="1" ht="15" customHeight="1">
      <c r="A12" s="96" t="s">
        <v>162</v>
      </c>
      <c r="B12" s="97"/>
      <c r="C12" s="13" t="s">
        <v>210</v>
      </c>
      <c r="D12" s="98"/>
      <c r="E12" s="14" t="e">
        <v>#N/A</v>
      </c>
      <c r="F12" s="99"/>
      <c r="G12" s="14" t="e">
        <v>#N/A</v>
      </c>
      <c r="H12" s="99"/>
      <c r="I12" s="14" t="e">
        <v>#N/A</v>
      </c>
      <c r="J12" s="99"/>
      <c r="K12" s="14" t="e">
        <f t="shared" si="2"/>
        <v>#N/A</v>
      </c>
      <c r="L12" s="100" t="e">
        <f t="shared" si="3"/>
        <v>#N/A</v>
      </c>
      <c r="M12" s="101"/>
      <c r="N12" s="14" t="e">
        <f t="shared" si="4"/>
        <v>#N/A</v>
      </c>
      <c r="O12" s="100" t="e">
        <f t="shared" si="5"/>
        <v>#N/A</v>
      </c>
      <c r="S12" s="14" t="e">
        <f>HLOOKUP(S$1,#REF!,ROWS(S$1:S12),FALSE)</f>
        <v>#REF!</v>
      </c>
      <c r="U12" s="14" t="e">
        <f>HLOOKUP(U$1,#REF!,ROWS(U$1:U12),FALSE)</f>
        <v>#REF!</v>
      </c>
      <c r="W12" s="14" t="e">
        <f>HLOOKUP(W$1,#REF!,ROWS(W$1:W12),FALSE)</f>
        <v>#REF!</v>
      </c>
      <c r="Y12" s="14" t="e">
        <f>HLOOKUP(Y$1,#REF!,ROWS(Y$1:Y12),FALSE)</f>
        <v>#REF!</v>
      </c>
      <c r="AA12" s="14" t="e">
        <f>HLOOKUP(AA$1,#REF!,ROWS(AA$1:AA12),FALSE)</f>
        <v>#REF!</v>
      </c>
      <c r="AC12" s="14" t="e">
        <f>HLOOKUP(AC$1,#REF!,ROWS(AC$1:AC12),FALSE)</f>
        <v>#REF!</v>
      </c>
      <c r="AE12" s="14" t="e">
        <f>HLOOKUP(AE$1,#REF!,ROWS(AE$1:AE12),FALSE)</f>
        <v>#REF!</v>
      </c>
      <c r="AG12" s="14" t="e">
        <f>HLOOKUP(AG$1,#REF!,ROWS(AG$1:AG12),FALSE)</f>
        <v>#REF!</v>
      </c>
      <c r="AI12" s="14" t="e">
        <f>HLOOKUP(AI$1,#REF!,ROWS(AI$1:AI12),FALSE)</f>
        <v>#REF!</v>
      </c>
      <c r="AL12" s="24" t="e">
        <f>S12-#REF!</f>
        <v>#REF!</v>
      </c>
      <c r="AM12" s="24"/>
      <c r="AN12" s="24" t="e">
        <f>U12-#REF!</f>
        <v>#REF!</v>
      </c>
      <c r="AP12" s="24" t="e">
        <f>W12-#REF!</f>
        <v>#REF!</v>
      </c>
      <c r="AR12" s="24" t="e">
        <f>Y12-#REF!</f>
        <v>#REF!</v>
      </c>
      <c r="AT12" s="24" t="e">
        <f>AA12-#REF!</f>
        <v>#REF!</v>
      </c>
      <c r="AV12" s="24" t="e">
        <f>AC12-#REF!</f>
        <v>#REF!</v>
      </c>
      <c r="AX12" s="24" t="e">
        <f>AE12-#REF!</f>
        <v>#REF!</v>
      </c>
      <c r="AZ12" s="24" t="e">
        <f>AG12-#REF!</f>
        <v>#REF!</v>
      </c>
      <c r="BB12" s="24" t="e">
        <f>AI12-#REF!</f>
        <v>#REF!</v>
      </c>
      <c r="BD12" s="24" t="e">
        <f>E12-#REF!</f>
        <v>#N/A</v>
      </c>
      <c r="BF12" s="24" t="e">
        <f>G12-#REF!</f>
        <v>#N/A</v>
      </c>
      <c r="BH12" s="24" t="e">
        <f>I12-#REF!</f>
        <v>#N/A</v>
      </c>
      <c r="BJ12" s="24" t="e">
        <f>K12-#REF!</f>
        <v>#N/A</v>
      </c>
      <c r="BL12" s="24" t="e">
        <f>N12-#REF!</f>
        <v>#N/A</v>
      </c>
    </row>
    <row r="13" spans="1:64" s="104" customFormat="1" ht="4.3499999999999996" customHeight="1">
      <c r="A13" s="18"/>
      <c r="B13" s="102"/>
      <c r="C13" s="103"/>
      <c r="E13" s="20"/>
      <c r="G13" s="20"/>
      <c r="I13" s="20"/>
      <c r="K13" s="20"/>
      <c r="L13" s="26"/>
      <c r="M13" s="105"/>
      <c r="N13" s="20"/>
      <c r="O13" s="26"/>
      <c r="P13" s="106"/>
      <c r="Q13" s="106"/>
      <c r="R13" s="106"/>
      <c r="S13" s="20"/>
      <c r="U13" s="20"/>
      <c r="W13" s="20"/>
      <c r="Y13" s="20"/>
      <c r="AA13" s="20"/>
      <c r="AC13" s="20"/>
      <c r="AE13" s="20"/>
      <c r="AG13" s="20"/>
      <c r="AI13" s="20"/>
    </row>
    <row r="14" spans="1:64" s="23" customFormat="1" ht="15" customHeight="1">
      <c r="A14" s="96" t="s">
        <v>162</v>
      </c>
      <c r="B14" s="44"/>
      <c r="C14" s="52" t="s">
        <v>208</v>
      </c>
      <c r="D14" s="39"/>
      <c r="E14" s="62" t="e">
        <v>#N/A</v>
      </c>
      <c r="F14" s="39"/>
      <c r="G14" s="62" t="e">
        <v>#N/A</v>
      </c>
      <c r="H14" s="39"/>
      <c r="I14" s="62" t="e">
        <v>#N/A</v>
      </c>
      <c r="J14" s="39"/>
      <c r="K14" s="15" t="e">
        <f>($E14-I14)*100</f>
        <v>#N/A</v>
      </c>
      <c r="L14" s="15"/>
      <c r="M14" s="39"/>
      <c r="N14" s="15" t="e">
        <f>($E14-G14)*100</f>
        <v>#N/A</v>
      </c>
      <c r="O14" s="15"/>
      <c r="S14" s="62" t="e">
        <f>HLOOKUP(S$1,#REF!,ROWS(S$1:S14),FALSE)</f>
        <v>#REF!</v>
      </c>
      <c r="U14" s="62" t="e">
        <f>HLOOKUP(U$1,#REF!,ROWS(U$1:U14),FALSE)</f>
        <v>#REF!</v>
      </c>
      <c r="W14" s="62" t="e">
        <f>HLOOKUP(W$1,#REF!,ROWS(W$1:W14),FALSE)</f>
        <v>#REF!</v>
      </c>
      <c r="Y14" s="62" t="e">
        <f>HLOOKUP(Y$1,#REF!,ROWS(Y$1:Y14),FALSE)</f>
        <v>#REF!</v>
      </c>
      <c r="AA14" s="62" t="e">
        <f>HLOOKUP(AA$1,#REF!,ROWS(AA$1:AA14),FALSE)</f>
        <v>#REF!</v>
      </c>
      <c r="AC14" s="62" t="e">
        <f>HLOOKUP(AC$1,#REF!,ROWS(AC$1:AC14),FALSE)</f>
        <v>#REF!</v>
      </c>
      <c r="AE14" s="62" t="e">
        <f>HLOOKUP(AE$1,#REF!,ROWS(AE$1:AE14),FALSE)</f>
        <v>#REF!</v>
      </c>
      <c r="AG14" s="62" t="e">
        <f>HLOOKUP(AG$1,#REF!,ROWS(AG$1:AG14),FALSE)</f>
        <v>#REF!</v>
      </c>
      <c r="AI14" s="62" t="e">
        <f>HLOOKUP(AI$1,#REF!,ROWS(AI$1:AI14),FALSE)</f>
        <v>#REF!</v>
      </c>
    </row>
    <row r="15" spans="1:64" customFormat="1" ht="13.8">
      <c r="A15" s="19" t="s">
        <v>162</v>
      </c>
      <c r="B15" s="27"/>
      <c r="C15" s="127" t="s">
        <v>238</v>
      </c>
      <c r="D15" s="10"/>
      <c r="E15" s="124" t="e">
        <v>#N/A</v>
      </c>
      <c r="F15" s="10"/>
      <c r="G15" s="124" t="e">
        <v>#N/A</v>
      </c>
      <c r="H15" s="10"/>
      <c r="I15" s="124" t="e">
        <v>#N/A</v>
      </c>
      <c r="J15" s="10"/>
      <c r="K15" s="125" t="e">
        <f>($E15-I15)*100</f>
        <v>#N/A</v>
      </c>
      <c r="L15" s="125"/>
      <c r="M15" s="10"/>
      <c r="N15" s="125" t="e">
        <f>($E15-G15)*100</f>
        <v>#N/A</v>
      </c>
      <c r="O15" s="125"/>
      <c r="P15" s="123"/>
      <c r="S15" s="124" t="e">
        <f>HLOOKUP(S$1,#REF!,ROWS(S$1:S15),FALSE)</f>
        <v>#REF!</v>
      </c>
      <c r="U15" s="124" t="e">
        <f>HLOOKUP(U$1,#REF!,ROWS(U$1:U15),FALSE)</f>
        <v>#REF!</v>
      </c>
      <c r="W15" s="124" t="e">
        <f>HLOOKUP(W$1,#REF!,ROWS(W$1:W15),FALSE)</f>
        <v>#REF!</v>
      </c>
      <c r="Y15" s="124" t="e">
        <f>HLOOKUP(Y$1,#REF!,ROWS(Y$1:Y15),FALSE)</f>
        <v>#REF!</v>
      </c>
      <c r="AA15" s="124" t="e">
        <f>HLOOKUP(AA$1,#REF!,ROWS(AA$1:AA15),FALSE)</f>
        <v>#REF!</v>
      </c>
      <c r="AC15" s="124" t="e">
        <f>HLOOKUP(AC$1,#REF!,ROWS(AC$1:AC15),FALSE)</f>
        <v>#REF!</v>
      </c>
      <c r="AE15" s="124" t="e">
        <f>HLOOKUP(AE$1,#REF!,ROWS(AE$1:AE15),FALSE)</f>
        <v>#REF!</v>
      </c>
      <c r="AG15" s="124" t="e">
        <f>HLOOKUP(AG$1,#REF!,ROWS(AG$1:AG15),FALSE)</f>
        <v>#REF!</v>
      </c>
      <c r="AI15" s="124" t="e">
        <f>HLOOKUP(AI$1,#REF!,ROWS(AI$1:AI15),FALSE)</f>
        <v>#REF!</v>
      </c>
    </row>
    <row r="16" spans="1:64" ht="9.75" customHeight="1">
      <c r="C16" s="2"/>
      <c r="D16" s="61"/>
      <c r="E16" s="3"/>
      <c r="F16" s="61"/>
      <c r="G16" s="50"/>
      <c r="H16" s="61"/>
      <c r="I16" s="50"/>
      <c r="J16" s="61"/>
      <c r="K16" s="50"/>
      <c r="M16" s="61"/>
      <c r="N16" s="50"/>
      <c r="O16" s="17"/>
      <c r="S16" s="3"/>
      <c r="U16" s="3"/>
      <c r="W16" s="3"/>
      <c r="Y16" s="3"/>
      <c r="AA16" s="3"/>
      <c r="AC16" s="3"/>
      <c r="AE16" s="3"/>
      <c r="AG16" s="3"/>
      <c r="AI16" s="3"/>
    </row>
    <row r="17" spans="1:64" s="16" customFormat="1" ht="18">
      <c r="A17" s="95"/>
      <c r="B17" s="37"/>
      <c r="C17" s="107" t="s">
        <v>233</v>
      </c>
      <c r="D17" s="39"/>
      <c r="E17" s="40"/>
      <c r="F17" s="41"/>
      <c r="G17" s="42"/>
      <c r="H17" s="42"/>
      <c r="I17" s="42"/>
      <c r="J17" s="42"/>
      <c r="K17" s="42"/>
      <c r="L17" s="42"/>
      <c r="M17" s="42"/>
    </row>
    <row r="18" spans="1:64" s="21" customFormat="1" ht="9.6" customHeight="1">
      <c r="A18" s="68" t="s">
        <v>156</v>
      </c>
      <c r="B18" s="68"/>
      <c r="C18" s="54"/>
      <c r="D18" s="22"/>
      <c r="E18" s="53"/>
      <c r="F18" s="22"/>
      <c r="G18" s="53"/>
      <c r="H18" s="22"/>
      <c r="I18" s="53"/>
      <c r="J18" s="22"/>
      <c r="K18" s="36"/>
      <c r="L18" s="36"/>
      <c r="M18" s="22"/>
      <c r="N18" s="36"/>
      <c r="O18" s="36"/>
      <c r="S18" s="53"/>
      <c r="U18" s="53"/>
      <c r="W18" s="53"/>
      <c r="Y18" s="53"/>
      <c r="AA18" s="53"/>
      <c r="AC18" s="53"/>
      <c r="AE18" s="53"/>
      <c r="AG18" s="53"/>
      <c r="AI18" s="53"/>
    </row>
    <row r="19" spans="1:64" s="57" customFormat="1" ht="15.6">
      <c r="A19" s="96" t="s">
        <v>162</v>
      </c>
      <c r="B19" s="69"/>
      <c r="C19" s="90" t="s">
        <v>209</v>
      </c>
      <c r="D19" s="39"/>
      <c r="E19" s="55" t="e">
        <v>#N/A</v>
      </c>
      <c r="F19" s="56"/>
      <c r="G19" s="55" t="e">
        <v>#N/A</v>
      </c>
      <c r="H19" s="56"/>
      <c r="I19" s="55" t="e">
        <v>#N/A</v>
      </c>
      <c r="J19" s="56"/>
      <c r="K19" s="128" t="e">
        <f t="shared" ref="K19:K26" si="6">$E19-I19</f>
        <v>#N/A</v>
      </c>
      <c r="L19" s="93" t="e">
        <f t="shared" ref="L19:L26" si="7">IF(I19=0,1,E19/I19-1)</f>
        <v>#N/A</v>
      </c>
      <c r="M19" s="56"/>
      <c r="N19" s="9" t="e">
        <f t="shared" ref="N19:N26" si="8">$E19-G19</f>
        <v>#N/A</v>
      </c>
      <c r="O19" s="93" t="e">
        <f t="shared" ref="O19:O26" si="9">IF(G19=0,1,E19/G19-1)</f>
        <v>#N/A</v>
      </c>
      <c r="S19" s="55" t="e">
        <f>HLOOKUP(S$1,#REF!,ROWS(S$1:S19),FALSE)</f>
        <v>#REF!</v>
      </c>
      <c r="U19" s="55" t="e">
        <f>HLOOKUP(U$1,#REF!,ROWS(U$1:U19),FALSE)</f>
        <v>#REF!</v>
      </c>
      <c r="W19" s="55" t="e">
        <f>HLOOKUP(W$1,#REF!,ROWS(W$1:W19),FALSE)</f>
        <v>#REF!</v>
      </c>
      <c r="Y19" s="55" t="e">
        <f>HLOOKUP(Y$1,#REF!,ROWS(Y$1:Y19),FALSE)</f>
        <v>#REF!</v>
      </c>
      <c r="AA19" s="55" t="e">
        <f>HLOOKUP(AA$1,#REF!,ROWS(AA$1:AA19),FALSE)</f>
        <v>#REF!</v>
      </c>
      <c r="AC19" s="55" t="e">
        <f>HLOOKUP(AC$1,#REF!,ROWS(AC$1:AC19),FALSE)</f>
        <v>#REF!</v>
      </c>
      <c r="AE19" s="55" t="e">
        <f>HLOOKUP(AE$1,#REF!,ROWS(AE$1:AE19),FALSE)</f>
        <v>#REF!</v>
      </c>
      <c r="AG19" s="55" t="e">
        <f>HLOOKUP(AG$1,#REF!,ROWS(AG$1:AG19),FALSE)</f>
        <v>#REF!</v>
      </c>
      <c r="AI19" s="55" t="e">
        <f>HLOOKUP(AI$1,#REF!,ROWS(AI$1:AI19),FALSE)</f>
        <v>#REF!</v>
      </c>
      <c r="AL19" s="24" t="e">
        <f>S19-#REF!</f>
        <v>#REF!</v>
      </c>
      <c r="AM19" s="24"/>
      <c r="AN19" s="24" t="e">
        <f>U19-#REF!</f>
        <v>#REF!</v>
      </c>
      <c r="AO19" s="49"/>
      <c r="AP19" s="24" t="e">
        <f>W19-#REF!</f>
        <v>#REF!</v>
      </c>
      <c r="AQ19" s="49"/>
      <c r="AR19" s="24" t="e">
        <f>Y19-#REF!</f>
        <v>#REF!</v>
      </c>
      <c r="AS19" s="49"/>
      <c r="AT19" s="24" t="e">
        <f>AA19-#REF!</f>
        <v>#REF!</v>
      </c>
      <c r="AU19" s="49"/>
      <c r="AV19" s="24" t="e">
        <f>AC19-#REF!</f>
        <v>#REF!</v>
      </c>
      <c r="AW19" s="49"/>
      <c r="AX19" s="24" t="e">
        <f>AE19-#REF!</f>
        <v>#REF!</v>
      </c>
      <c r="AY19" s="49"/>
      <c r="AZ19" s="24" t="e">
        <f>AG19-#REF!</f>
        <v>#REF!</v>
      </c>
      <c r="BA19" s="49"/>
      <c r="BB19" s="24" t="e">
        <f>AI19-#REF!</f>
        <v>#REF!</v>
      </c>
      <c r="BC19" s="49"/>
      <c r="BD19" s="24" t="e">
        <f>E19-#REF!</f>
        <v>#N/A</v>
      </c>
      <c r="BF19" s="24" t="e">
        <f>G19-#REF!</f>
        <v>#N/A</v>
      </c>
      <c r="BH19" s="24" t="e">
        <f>I19-#REF!</f>
        <v>#N/A</v>
      </c>
      <c r="BJ19" s="24" t="e">
        <f>K19-#REF!</f>
        <v>#N/A</v>
      </c>
      <c r="BL19" s="24" t="e">
        <f>N19-#REF!</f>
        <v>#N/A</v>
      </c>
    </row>
    <row r="20" spans="1:64" s="57" customFormat="1" ht="15" customHeight="1">
      <c r="A20" s="95" t="s">
        <v>150</v>
      </c>
      <c r="B20" s="69"/>
      <c r="C20" s="58" t="s">
        <v>134</v>
      </c>
      <c r="D20" s="59"/>
      <c r="E20" s="11" t="e">
        <v>#N/A</v>
      </c>
      <c r="F20" s="59"/>
      <c r="G20" s="11" t="e">
        <v>#N/A</v>
      </c>
      <c r="H20" s="59"/>
      <c r="I20" s="11" t="e">
        <v>#N/A</v>
      </c>
      <c r="J20" s="59"/>
      <c r="K20" s="11" t="e">
        <f t="shared" si="6"/>
        <v>#N/A</v>
      </c>
      <c r="L20" s="12" t="e">
        <f t="shared" si="7"/>
        <v>#N/A</v>
      </c>
      <c r="M20" s="59"/>
      <c r="N20" s="11" t="e">
        <f t="shared" si="8"/>
        <v>#N/A</v>
      </c>
      <c r="O20" s="12" t="e">
        <f t="shared" si="9"/>
        <v>#N/A</v>
      </c>
      <c r="S20" s="11" t="e">
        <f>HLOOKUP(S$1,#REF!,ROWS(S$1:S20),FALSE)</f>
        <v>#REF!</v>
      </c>
      <c r="U20" s="11" t="e">
        <f>HLOOKUP(U$1,#REF!,ROWS(U$1:U20),FALSE)</f>
        <v>#REF!</v>
      </c>
      <c r="W20" s="11" t="e">
        <f>HLOOKUP(W$1,#REF!,ROWS(W$1:W20),FALSE)</f>
        <v>#REF!</v>
      </c>
      <c r="Y20" s="11" t="e">
        <f>HLOOKUP(Y$1,#REF!,ROWS(Y$1:Y20),FALSE)</f>
        <v>#REF!</v>
      </c>
      <c r="AA20" s="11" t="e">
        <f>HLOOKUP(AA$1,#REF!,ROWS(AA$1:AA20),FALSE)</f>
        <v>#REF!</v>
      </c>
      <c r="AC20" s="11" t="e">
        <f>HLOOKUP(AC$1,#REF!,ROWS(AC$1:AC20),FALSE)</f>
        <v>#REF!</v>
      </c>
      <c r="AE20" s="11" t="e">
        <f>HLOOKUP(AE$1,#REF!,ROWS(AE$1:AE20),FALSE)</f>
        <v>#REF!</v>
      </c>
      <c r="AG20" s="11" t="e">
        <f>HLOOKUP(AG$1,#REF!,ROWS(AG$1:AG20),FALSE)</f>
        <v>#REF!</v>
      </c>
      <c r="AI20" s="11" t="e">
        <f>HLOOKUP(AI$1,#REF!,ROWS(AI$1:AI20),FALSE)</f>
        <v>#REF!</v>
      </c>
      <c r="AL20" s="24" t="e">
        <f>S20-#REF!</f>
        <v>#REF!</v>
      </c>
      <c r="AM20" s="24"/>
      <c r="AN20" s="24" t="e">
        <f>U20-#REF!</f>
        <v>#REF!</v>
      </c>
      <c r="AO20" s="49"/>
      <c r="AP20" s="24" t="e">
        <f>W20-#REF!</f>
        <v>#REF!</v>
      </c>
      <c r="AQ20" s="49"/>
      <c r="AR20" s="24" t="e">
        <f>Y20-#REF!</f>
        <v>#REF!</v>
      </c>
      <c r="AS20" s="49"/>
      <c r="AT20" s="24" t="e">
        <f>AA20-#REF!</f>
        <v>#REF!</v>
      </c>
      <c r="AU20" s="49"/>
      <c r="AV20" s="24" t="e">
        <f>AC20-#REF!</f>
        <v>#REF!</v>
      </c>
      <c r="AW20" s="49"/>
      <c r="AX20" s="24" t="e">
        <f>AE20-#REF!</f>
        <v>#REF!</v>
      </c>
      <c r="AY20" s="49"/>
      <c r="AZ20" s="24" t="e">
        <f>AG20-#REF!</f>
        <v>#REF!</v>
      </c>
      <c r="BA20" s="49"/>
      <c r="BB20" s="24" t="e">
        <f>AI20-#REF!</f>
        <v>#REF!</v>
      </c>
      <c r="BC20" s="49"/>
      <c r="BD20" s="24" t="e">
        <f>E20-#REF!</f>
        <v>#N/A</v>
      </c>
      <c r="BF20" s="24" t="e">
        <f>G20-#REF!</f>
        <v>#N/A</v>
      </c>
      <c r="BH20" s="24" t="e">
        <f>I20-#REF!</f>
        <v>#N/A</v>
      </c>
      <c r="BJ20" s="24" t="e">
        <f>K20-#REF!</f>
        <v>#N/A</v>
      </c>
      <c r="BL20" s="24" t="e">
        <f>N20-#REF!</f>
        <v>#N/A</v>
      </c>
    </row>
    <row r="21" spans="1:64" s="57" customFormat="1" ht="15" customHeight="1">
      <c r="A21" s="69" t="s">
        <v>153</v>
      </c>
      <c r="B21" s="69"/>
      <c r="C21" s="60" t="s">
        <v>135</v>
      </c>
      <c r="D21" s="59"/>
      <c r="E21" s="7" t="e">
        <v>#N/A</v>
      </c>
      <c r="F21" s="59"/>
      <c r="G21" s="7" t="e">
        <v>#N/A</v>
      </c>
      <c r="H21" s="59"/>
      <c r="I21" s="7" t="e">
        <v>#N/A</v>
      </c>
      <c r="J21" s="59"/>
      <c r="K21" s="7" t="e">
        <f t="shared" si="6"/>
        <v>#N/A</v>
      </c>
      <c r="L21" s="8" t="e">
        <f t="shared" si="7"/>
        <v>#N/A</v>
      </c>
      <c r="M21" s="59"/>
      <c r="N21" s="7" t="e">
        <f t="shared" si="8"/>
        <v>#N/A</v>
      </c>
      <c r="O21" s="8" t="e">
        <f t="shared" si="9"/>
        <v>#N/A</v>
      </c>
      <c r="S21" s="7" t="e">
        <f>HLOOKUP(S$1,#REF!,ROWS(S$1:S21),FALSE)</f>
        <v>#REF!</v>
      </c>
      <c r="U21" s="7" t="e">
        <f>HLOOKUP(U$1,#REF!,ROWS(U$1:U21),FALSE)</f>
        <v>#REF!</v>
      </c>
      <c r="W21" s="7" t="e">
        <f>HLOOKUP(W$1,#REF!,ROWS(W$1:W21),FALSE)</f>
        <v>#REF!</v>
      </c>
      <c r="Y21" s="7" t="e">
        <f>HLOOKUP(Y$1,#REF!,ROWS(Y$1:Y21),FALSE)</f>
        <v>#REF!</v>
      </c>
      <c r="AA21" s="7" t="e">
        <f>HLOOKUP(AA$1,#REF!,ROWS(AA$1:AA21),FALSE)</f>
        <v>#REF!</v>
      </c>
      <c r="AC21" s="7" t="e">
        <f>HLOOKUP(AC$1,#REF!,ROWS(AC$1:AC21),FALSE)</f>
        <v>#REF!</v>
      </c>
      <c r="AE21" s="7" t="e">
        <f>HLOOKUP(AE$1,#REF!,ROWS(AE$1:AE21),FALSE)</f>
        <v>#REF!</v>
      </c>
      <c r="AG21" s="7" t="e">
        <f>HLOOKUP(AG$1,#REF!,ROWS(AG$1:AG21),FALSE)</f>
        <v>#REF!</v>
      </c>
      <c r="AI21" s="7" t="e">
        <f>HLOOKUP(AI$1,#REF!,ROWS(AI$1:AI21),FALSE)</f>
        <v>#REF!</v>
      </c>
      <c r="AL21" s="24" t="e">
        <f>S21-#REF!</f>
        <v>#REF!</v>
      </c>
      <c r="AM21" s="24"/>
      <c r="AN21" s="24" t="e">
        <f>U21-#REF!</f>
        <v>#REF!</v>
      </c>
      <c r="AO21" s="49"/>
      <c r="AP21" s="24" t="e">
        <f>W21-#REF!</f>
        <v>#REF!</v>
      </c>
      <c r="AQ21" s="49"/>
      <c r="AR21" s="24" t="e">
        <f>Y21-#REF!</f>
        <v>#REF!</v>
      </c>
      <c r="AS21" s="49"/>
      <c r="AT21" s="24" t="e">
        <f>AA21-#REF!</f>
        <v>#REF!</v>
      </c>
      <c r="AU21" s="49"/>
      <c r="AV21" s="24" t="e">
        <f>AC21-#REF!</f>
        <v>#REF!</v>
      </c>
      <c r="AW21" s="49"/>
      <c r="AX21" s="24" t="e">
        <f>AE21-#REF!</f>
        <v>#REF!</v>
      </c>
      <c r="AY21" s="49"/>
      <c r="AZ21" s="24" t="e">
        <f>AG21-#REF!</f>
        <v>#REF!</v>
      </c>
      <c r="BA21" s="49"/>
      <c r="BB21" s="24" t="e">
        <f>AI21-#REF!</f>
        <v>#REF!</v>
      </c>
      <c r="BC21" s="49"/>
      <c r="BD21" s="24" t="e">
        <f>E21-#REF!</f>
        <v>#N/A</v>
      </c>
      <c r="BF21" s="24" t="e">
        <f>G21-#REF!</f>
        <v>#N/A</v>
      </c>
      <c r="BH21" s="24" t="e">
        <f>I21-#REF!</f>
        <v>#N/A</v>
      </c>
      <c r="BJ21" s="24" t="e">
        <f>K21-#REF!</f>
        <v>#N/A</v>
      </c>
      <c r="BL21" s="24" t="e">
        <f>N21-#REF!</f>
        <v>#N/A</v>
      </c>
    </row>
    <row r="22" spans="1:64" s="57" customFormat="1" ht="15" customHeight="1">
      <c r="A22" s="95" t="s">
        <v>151</v>
      </c>
      <c r="B22" s="69"/>
      <c r="C22" s="60" t="s">
        <v>136</v>
      </c>
      <c r="D22" s="59"/>
      <c r="E22" s="7" t="e">
        <v>#N/A</v>
      </c>
      <c r="F22" s="59"/>
      <c r="G22" s="7" t="e">
        <v>#N/A</v>
      </c>
      <c r="H22" s="59"/>
      <c r="I22" s="7" t="e">
        <v>#N/A</v>
      </c>
      <c r="J22" s="59"/>
      <c r="K22" s="7" t="e">
        <f t="shared" si="6"/>
        <v>#N/A</v>
      </c>
      <c r="L22" s="8" t="e">
        <f t="shared" si="7"/>
        <v>#N/A</v>
      </c>
      <c r="M22" s="59"/>
      <c r="N22" s="7" t="e">
        <f t="shared" si="8"/>
        <v>#N/A</v>
      </c>
      <c r="O22" s="8" t="e">
        <f t="shared" si="9"/>
        <v>#N/A</v>
      </c>
      <c r="S22" s="7" t="e">
        <f>HLOOKUP(S$1,#REF!,ROWS(S$1:S22),FALSE)</f>
        <v>#REF!</v>
      </c>
      <c r="U22" s="7" t="e">
        <f>HLOOKUP(U$1,#REF!,ROWS(U$1:U22),FALSE)</f>
        <v>#REF!</v>
      </c>
      <c r="W22" s="7" t="e">
        <f>HLOOKUP(W$1,#REF!,ROWS(W$1:W22),FALSE)</f>
        <v>#REF!</v>
      </c>
      <c r="Y22" s="7" t="e">
        <f>HLOOKUP(Y$1,#REF!,ROWS(Y$1:Y22),FALSE)</f>
        <v>#REF!</v>
      </c>
      <c r="AA22" s="7" t="e">
        <f>HLOOKUP(AA$1,#REF!,ROWS(AA$1:AA22),FALSE)</f>
        <v>#REF!</v>
      </c>
      <c r="AC22" s="7" t="e">
        <f>HLOOKUP(AC$1,#REF!,ROWS(AC$1:AC22),FALSE)</f>
        <v>#REF!</v>
      </c>
      <c r="AE22" s="7" t="e">
        <f>HLOOKUP(AE$1,#REF!,ROWS(AE$1:AE22),FALSE)</f>
        <v>#REF!</v>
      </c>
      <c r="AG22" s="7" t="e">
        <f>HLOOKUP(AG$1,#REF!,ROWS(AG$1:AG22),FALSE)</f>
        <v>#REF!</v>
      </c>
      <c r="AI22" s="7" t="e">
        <f>HLOOKUP(AI$1,#REF!,ROWS(AI$1:AI22),FALSE)</f>
        <v>#REF!</v>
      </c>
      <c r="AL22" s="24" t="e">
        <f>S22-#REF!</f>
        <v>#REF!</v>
      </c>
      <c r="AM22" s="24"/>
      <c r="AN22" s="24" t="e">
        <f>U22-#REF!</f>
        <v>#REF!</v>
      </c>
      <c r="AO22" s="49"/>
      <c r="AP22" s="24" t="e">
        <f>W22-#REF!</f>
        <v>#REF!</v>
      </c>
      <c r="AQ22" s="49"/>
      <c r="AR22" s="24" t="e">
        <f>Y22-#REF!</f>
        <v>#REF!</v>
      </c>
      <c r="AS22" s="49"/>
      <c r="AT22" s="24" t="e">
        <f>AA22-#REF!</f>
        <v>#REF!</v>
      </c>
      <c r="AU22" s="49"/>
      <c r="AV22" s="24" t="e">
        <f>AC22-#REF!</f>
        <v>#REF!</v>
      </c>
      <c r="AW22" s="49"/>
      <c r="AX22" s="24" t="e">
        <f>AE22-#REF!</f>
        <v>#REF!</v>
      </c>
      <c r="AY22" s="49"/>
      <c r="AZ22" s="24" t="e">
        <f>AG22-#REF!</f>
        <v>#REF!</v>
      </c>
      <c r="BA22" s="49"/>
      <c r="BB22" s="24" t="e">
        <f>AI22-#REF!</f>
        <v>#REF!</v>
      </c>
      <c r="BC22" s="49"/>
      <c r="BD22" s="24" t="e">
        <f>E22-#REF!</f>
        <v>#N/A</v>
      </c>
      <c r="BF22" s="24" t="e">
        <f>G22-#REF!</f>
        <v>#N/A</v>
      </c>
      <c r="BH22" s="24" t="e">
        <f>I22-#REF!</f>
        <v>#N/A</v>
      </c>
      <c r="BJ22" s="24" t="e">
        <f>K22-#REF!</f>
        <v>#N/A</v>
      </c>
      <c r="BL22" s="24" t="e">
        <f>N22-#REF!</f>
        <v>#N/A</v>
      </c>
    </row>
    <row r="23" spans="1:64" s="57" customFormat="1" ht="15" customHeight="1">
      <c r="A23" s="69" t="s">
        <v>152</v>
      </c>
      <c r="B23" s="69"/>
      <c r="C23" s="60" t="s">
        <v>137</v>
      </c>
      <c r="D23" s="59"/>
      <c r="E23" s="7" t="e">
        <v>#N/A</v>
      </c>
      <c r="F23" s="59"/>
      <c r="G23" s="7" t="e">
        <v>#N/A</v>
      </c>
      <c r="H23" s="59"/>
      <c r="I23" s="7" t="e">
        <v>#N/A</v>
      </c>
      <c r="J23" s="59"/>
      <c r="K23" s="7" t="e">
        <f t="shared" si="6"/>
        <v>#N/A</v>
      </c>
      <c r="L23" s="8" t="e">
        <f t="shared" si="7"/>
        <v>#N/A</v>
      </c>
      <c r="M23" s="59"/>
      <c r="N23" s="7" t="e">
        <f t="shared" si="8"/>
        <v>#N/A</v>
      </c>
      <c r="O23" s="8" t="e">
        <f t="shared" si="9"/>
        <v>#N/A</v>
      </c>
      <c r="S23" s="7" t="e">
        <f>HLOOKUP(S$1,#REF!,ROWS(S$1:S23),FALSE)</f>
        <v>#REF!</v>
      </c>
      <c r="U23" s="7" t="e">
        <f>HLOOKUP(U$1,#REF!,ROWS(U$1:U23),FALSE)</f>
        <v>#REF!</v>
      </c>
      <c r="W23" s="7" t="e">
        <f>HLOOKUP(W$1,#REF!,ROWS(W$1:W23),FALSE)</f>
        <v>#REF!</v>
      </c>
      <c r="Y23" s="7" t="e">
        <f>HLOOKUP(Y$1,#REF!,ROWS(Y$1:Y23),FALSE)</f>
        <v>#REF!</v>
      </c>
      <c r="AA23" s="7" t="e">
        <f>HLOOKUP(AA$1,#REF!,ROWS(AA$1:AA23),FALSE)</f>
        <v>#REF!</v>
      </c>
      <c r="AC23" s="7" t="e">
        <f>HLOOKUP(AC$1,#REF!,ROWS(AC$1:AC23),FALSE)</f>
        <v>#REF!</v>
      </c>
      <c r="AE23" s="7" t="e">
        <f>HLOOKUP(AE$1,#REF!,ROWS(AE$1:AE23),FALSE)</f>
        <v>#REF!</v>
      </c>
      <c r="AG23" s="7" t="e">
        <f>HLOOKUP(AG$1,#REF!,ROWS(AG$1:AG23),FALSE)</f>
        <v>#REF!</v>
      </c>
      <c r="AI23" s="7" t="e">
        <f>HLOOKUP(AI$1,#REF!,ROWS(AI$1:AI23),FALSE)</f>
        <v>#REF!</v>
      </c>
      <c r="AL23" s="24" t="e">
        <f>S23-#REF!</f>
        <v>#REF!</v>
      </c>
      <c r="AM23" s="24"/>
      <c r="AN23" s="24" t="e">
        <f>U23-#REF!</f>
        <v>#REF!</v>
      </c>
      <c r="AO23" s="49"/>
      <c r="AP23" s="24" t="e">
        <f>W23-#REF!</f>
        <v>#REF!</v>
      </c>
      <c r="AQ23" s="49"/>
      <c r="AR23" s="24" t="e">
        <f>Y23-#REF!</f>
        <v>#REF!</v>
      </c>
      <c r="AS23" s="49"/>
      <c r="AT23" s="24" t="e">
        <f>AA23-#REF!</f>
        <v>#REF!</v>
      </c>
      <c r="AU23" s="49"/>
      <c r="AV23" s="24" t="e">
        <f>AC23-#REF!</f>
        <v>#REF!</v>
      </c>
      <c r="AW23" s="49"/>
      <c r="AX23" s="24" t="e">
        <f>AE23-#REF!</f>
        <v>#REF!</v>
      </c>
      <c r="AY23" s="49"/>
      <c r="AZ23" s="24" t="e">
        <f>AG23-#REF!</f>
        <v>#REF!</v>
      </c>
      <c r="BA23" s="49"/>
      <c r="BB23" s="24" t="e">
        <f>AI23-#REF!</f>
        <v>#REF!</v>
      </c>
      <c r="BC23" s="49"/>
      <c r="BD23" s="24" t="e">
        <f>E23-#REF!</f>
        <v>#N/A</v>
      </c>
      <c r="BF23" s="24" t="e">
        <f>G23-#REF!</f>
        <v>#N/A</v>
      </c>
      <c r="BH23" s="24" t="e">
        <f>I23-#REF!</f>
        <v>#N/A</v>
      </c>
      <c r="BJ23" s="24" t="e">
        <f>K23-#REF!</f>
        <v>#N/A</v>
      </c>
      <c r="BL23" s="24" t="e">
        <f>N23-#REF!</f>
        <v>#N/A</v>
      </c>
    </row>
    <row r="24" spans="1:64" s="57" customFormat="1" ht="15" customHeight="1">
      <c r="A24" s="69" t="s">
        <v>154</v>
      </c>
      <c r="B24" s="69"/>
      <c r="C24" s="58" t="s">
        <v>149</v>
      </c>
      <c r="D24" s="59"/>
      <c r="E24" s="11" t="e">
        <v>#N/A</v>
      </c>
      <c r="F24" s="59"/>
      <c r="G24" s="11" t="e">
        <v>#N/A</v>
      </c>
      <c r="H24" s="59"/>
      <c r="I24" s="11" t="e">
        <v>#N/A</v>
      </c>
      <c r="J24" s="59"/>
      <c r="K24" s="11" t="e">
        <f t="shared" si="6"/>
        <v>#N/A</v>
      </c>
      <c r="L24" s="12" t="e">
        <f t="shared" si="7"/>
        <v>#N/A</v>
      </c>
      <c r="M24" s="59"/>
      <c r="N24" s="11" t="e">
        <f t="shared" si="8"/>
        <v>#N/A</v>
      </c>
      <c r="O24" s="12" t="e">
        <f t="shared" si="9"/>
        <v>#N/A</v>
      </c>
      <c r="S24" s="11" t="e">
        <f>HLOOKUP(S$1,#REF!,ROWS(S$1:S24),FALSE)</f>
        <v>#REF!</v>
      </c>
      <c r="U24" s="11" t="e">
        <f>HLOOKUP(U$1,#REF!,ROWS(U$1:U24),FALSE)</f>
        <v>#REF!</v>
      </c>
      <c r="W24" s="11" t="e">
        <f>HLOOKUP(W$1,#REF!,ROWS(W$1:W24),FALSE)</f>
        <v>#REF!</v>
      </c>
      <c r="Y24" s="11" t="e">
        <f>HLOOKUP(Y$1,#REF!,ROWS(Y$1:Y24),FALSE)</f>
        <v>#REF!</v>
      </c>
      <c r="AA24" s="11" t="e">
        <f>HLOOKUP(AA$1,#REF!,ROWS(AA$1:AA24),FALSE)</f>
        <v>#REF!</v>
      </c>
      <c r="AC24" s="11" t="e">
        <f>HLOOKUP(AC$1,#REF!,ROWS(AC$1:AC24),FALSE)</f>
        <v>#REF!</v>
      </c>
      <c r="AE24" s="11" t="e">
        <f>HLOOKUP(AE$1,#REF!,ROWS(AE$1:AE24),FALSE)</f>
        <v>#REF!</v>
      </c>
      <c r="AG24" s="11" t="e">
        <f>HLOOKUP(AG$1,#REF!,ROWS(AG$1:AG24),FALSE)</f>
        <v>#REF!</v>
      </c>
      <c r="AI24" s="11" t="e">
        <f>HLOOKUP(AI$1,#REF!,ROWS(AI$1:AI24),FALSE)</f>
        <v>#REF!</v>
      </c>
      <c r="AL24" s="24" t="e">
        <f>S24-#REF!</f>
        <v>#REF!</v>
      </c>
      <c r="AM24" s="24"/>
      <c r="AN24" s="24" t="e">
        <f>U24-#REF!</f>
        <v>#REF!</v>
      </c>
      <c r="AO24" s="49"/>
      <c r="AP24" s="24" t="e">
        <f>W24-#REF!</f>
        <v>#REF!</v>
      </c>
      <c r="AQ24" s="49"/>
      <c r="AR24" s="24" t="e">
        <f>Y24-#REF!</f>
        <v>#REF!</v>
      </c>
      <c r="AS24" s="49"/>
      <c r="AT24" s="24" t="e">
        <f>AA24-#REF!</f>
        <v>#REF!</v>
      </c>
      <c r="AU24" s="49"/>
      <c r="AV24" s="24" t="e">
        <f>AC24-#REF!</f>
        <v>#REF!</v>
      </c>
      <c r="AW24" s="49"/>
      <c r="AX24" s="24" t="e">
        <f>AE24-#REF!</f>
        <v>#REF!</v>
      </c>
      <c r="AY24" s="49"/>
      <c r="AZ24" s="24" t="e">
        <f>AG24-#REF!</f>
        <v>#REF!</v>
      </c>
      <c r="BA24" s="49"/>
      <c r="BB24" s="24" t="e">
        <f>AI24-#REF!</f>
        <v>#REF!</v>
      </c>
      <c r="BC24" s="49"/>
      <c r="BD24" s="24" t="e">
        <f>E24-#REF!</f>
        <v>#N/A</v>
      </c>
      <c r="BF24" s="24" t="e">
        <f>G24-#REF!</f>
        <v>#N/A</v>
      </c>
      <c r="BH24" s="24" t="e">
        <f>I24-#REF!</f>
        <v>#N/A</v>
      </c>
      <c r="BJ24" s="24" t="e">
        <f>K24-#REF!</f>
        <v>#N/A</v>
      </c>
      <c r="BL24" s="24" t="e">
        <f>N24-#REF!</f>
        <v>#N/A</v>
      </c>
    </row>
    <row r="25" spans="1:64" s="57" customFormat="1" ht="15" customHeight="1">
      <c r="A25" s="95" t="s">
        <v>155</v>
      </c>
      <c r="B25" s="69"/>
      <c r="C25" s="58" t="s">
        <v>138</v>
      </c>
      <c r="D25" s="59"/>
      <c r="E25" s="11" t="e">
        <v>#N/A</v>
      </c>
      <c r="F25" s="59"/>
      <c r="G25" s="11" t="e">
        <v>#N/A</v>
      </c>
      <c r="H25" s="59"/>
      <c r="I25" s="11" t="e">
        <v>#N/A</v>
      </c>
      <c r="J25" s="59"/>
      <c r="K25" s="11" t="e">
        <f t="shared" si="6"/>
        <v>#N/A</v>
      </c>
      <c r="L25" s="12" t="e">
        <f t="shared" si="7"/>
        <v>#N/A</v>
      </c>
      <c r="M25" s="59"/>
      <c r="N25" s="11" t="e">
        <f t="shared" si="8"/>
        <v>#N/A</v>
      </c>
      <c r="O25" s="12" t="e">
        <f t="shared" si="9"/>
        <v>#N/A</v>
      </c>
      <c r="S25" s="11" t="e">
        <f>HLOOKUP(S$1,#REF!,ROWS(S$1:S25),FALSE)</f>
        <v>#REF!</v>
      </c>
      <c r="U25" s="11" t="e">
        <f>HLOOKUP(U$1,#REF!,ROWS(U$1:U25),FALSE)</f>
        <v>#REF!</v>
      </c>
      <c r="W25" s="11" t="e">
        <f>HLOOKUP(W$1,#REF!,ROWS(W$1:W25),FALSE)</f>
        <v>#REF!</v>
      </c>
      <c r="Y25" s="11" t="e">
        <f>HLOOKUP(Y$1,#REF!,ROWS(Y$1:Y25),FALSE)</f>
        <v>#REF!</v>
      </c>
      <c r="AA25" s="11" t="e">
        <f>HLOOKUP(AA$1,#REF!,ROWS(AA$1:AA25),FALSE)</f>
        <v>#REF!</v>
      </c>
      <c r="AC25" s="11" t="e">
        <f>HLOOKUP(AC$1,#REF!,ROWS(AC$1:AC25),FALSE)</f>
        <v>#REF!</v>
      </c>
      <c r="AE25" s="11" t="e">
        <f>HLOOKUP(AE$1,#REF!,ROWS(AE$1:AE25),FALSE)</f>
        <v>#REF!</v>
      </c>
      <c r="AG25" s="11" t="e">
        <f>HLOOKUP(AG$1,#REF!,ROWS(AG$1:AG25),FALSE)</f>
        <v>#REF!</v>
      </c>
      <c r="AI25" s="11" t="e">
        <f>HLOOKUP(AI$1,#REF!,ROWS(AI$1:AI25),FALSE)</f>
        <v>#REF!</v>
      </c>
      <c r="AL25" s="24" t="e">
        <f>S25-#REF!</f>
        <v>#REF!</v>
      </c>
      <c r="AM25" s="24"/>
      <c r="AN25" s="24" t="e">
        <f>U25-#REF!</f>
        <v>#REF!</v>
      </c>
      <c r="AO25" s="49"/>
      <c r="AP25" s="24" t="e">
        <f>W25-#REF!</f>
        <v>#REF!</v>
      </c>
      <c r="AQ25" s="49"/>
      <c r="AR25" s="24" t="e">
        <f>Y25-#REF!</f>
        <v>#REF!</v>
      </c>
      <c r="AS25" s="49"/>
      <c r="AT25" s="24" t="e">
        <f>AA25-#REF!</f>
        <v>#REF!</v>
      </c>
      <c r="AU25" s="49"/>
      <c r="AV25" s="24" t="e">
        <f>AC25-#REF!</f>
        <v>#REF!</v>
      </c>
      <c r="AW25" s="49"/>
      <c r="AX25" s="24" t="e">
        <f>AE25-#REF!</f>
        <v>#REF!</v>
      </c>
      <c r="AY25" s="49"/>
      <c r="AZ25" s="24" t="e">
        <f>AG25-#REF!</f>
        <v>#REF!</v>
      </c>
      <c r="BA25" s="49"/>
      <c r="BB25" s="24" t="e">
        <f>AI25-#REF!</f>
        <v>#REF!</v>
      </c>
      <c r="BC25" s="49"/>
      <c r="BD25" s="24" t="e">
        <f>E25-#REF!</f>
        <v>#N/A</v>
      </c>
      <c r="BF25" s="24" t="e">
        <f>G25-#REF!</f>
        <v>#N/A</v>
      </c>
      <c r="BH25" s="24" t="e">
        <f>I25-#REF!</f>
        <v>#N/A</v>
      </c>
      <c r="BJ25" s="24" t="e">
        <f>K25-#REF!</f>
        <v>#N/A</v>
      </c>
      <c r="BL25" s="24" t="e">
        <f>N25-#REF!</f>
        <v>#N/A</v>
      </c>
    </row>
    <row r="26" spans="1:64" s="57" customFormat="1" ht="26.1" hidden="1" customHeight="1">
      <c r="A26" s="108" t="s">
        <v>163</v>
      </c>
      <c r="B26" s="69"/>
      <c r="C26" s="78" t="s">
        <v>161</v>
      </c>
      <c r="D26" s="59"/>
      <c r="E26" s="79" t="e">
        <v>#N/A</v>
      </c>
      <c r="F26" s="80"/>
      <c r="G26" s="79" t="e">
        <v>#N/A</v>
      </c>
      <c r="H26" s="80"/>
      <c r="I26" s="79" t="e">
        <v>#N/A</v>
      </c>
      <c r="J26" s="80"/>
      <c r="K26" s="79" t="e">
        <f t="shared" si="6"/>
        <v>#N/A</v>
      </c>
      <c r="L26" s="81" t="e">
        <f t="shared" si="7"/>
        <v>#N/A</v>
      </c>
      <c r="M26" s="80"/>
      <c r="N26" s="79" t="e">
        <f t="shared" si="8"/>
        <v>#N/A</v>
      </c>
      <c r="O26" s="81" t="e">
        <f t="shared" si="9"/>
        <v>#N/A</v>
      </c>
      <c r="S26" s="79" t="e">
        <f>HLOOKUP(S$1,#REF!,ROWS(S$1:S26),FALSE)</f>
        <v>#REF!</v>
      </c>
      <c r="U26" s="79" t="e">
        <f>HLOOKUP(U$1,#REF!,ROWS(U$1:U26),FALSE)</f>
        <v>#REF!</v>
      </c>
      <c r="W26" s="79" t="e">
        <f>HLOOKUP(W$1,#REF!,ROWS(W$1:W26),FALSE)</f>
        <v>#REF!</v>
      </c>
      <c r="Y26" s="79" t="e">
        <f>HLOOKUP(Y$1,#REF!,ROWS(Y$1:Y26),FALSE)</f>
        <v>#REF!</v>
      </c>
      <c r="AA26" s="79" t="e">
        <f>HLOOKUP(AA$1,#REF!,ROWS(AA$1:AA26),FALSE)</f>
        <v>#REF!</v>
      </c>
      <c r="AC26" s="79" t="e">
        <f>HLOOKUP(AC$1,#REF!,ROWS(AC$1:AC26),FALSE)</f>
        <v>#REF!</v>
      </c>
      <c r="AE26" s="79" t="e">
        <f>HLOOKUP(AE$1,#REF!,ROWS(AE$1:AE26),FALSE)</f>
        <v>#REF!</v>
      </c>
      <c r="AG26" s="79" t="e">
        <f>HLOOKUP(AG$1,#REF!,ROWS(AG$1:AG26),FALSE)</f>
        <v>#REF!</v>
      </c>
      <c r="AI26" s="79" t="e">
        <f>HLOOKUP(AI$1,#REF!,ROWS(AI$1:AI26),FALSE)</f>
        <v>#REF!</v>
      </c>
      <c r="AL26" s="24" t="e">
        <f>S26-#REF!</f>
        <v>#REF!</v>
      </c>
      <c r="AM26" s="24"/>
      <c r="AN26" s="24" t="e">
        <f>U26-#REF!</f>
        <v>#REF!</v>
      </c>
      <c r="AO26" s="49"/>
      <c r="AP26" s="24" t="e">
        <f>W26-#REF!</f>
        <v>#REF!</v>
      </c>
      <c r="AQ26" s="49"/>
      <c r="AR26" s="24" t="e">
        <f>Y26-#REF!</f>
        <v>#REF!</v>
      </c>
      <c r="AS26" s="49"/>
      <c r="AT26" s="24" t="e">
        <f>AA26-#REF!</f>
        <v>#REF!</v>
      </c>
      <c r="AU26" s="49"/>
      <c r="AV26" s="24" t="e">
        <f>AC26-#REF!</f>
        <v>#REF!</v>
      </c>
      <c r="AW26" s="49"/>
      <c r="AX26" s="24" t="e">
        <f>AE26-#REF!</f>
        <v>#REF!</v>
      </c>
      <c r="AY26" s="49"/>
      <c r="AZ26" s="24" t="e">
        <f>AG26-#REF!</f>
        <v>#REF!</v>
      </c>
      <c r="BA26" s="49"/>
      <c r="BB26" s="24" t="e">
        <f>AI26-#REF!</f>
        <v>#REF!</v>
      </c>
      <c r="BC26" s="49"/>
      <c r="BD26" s="24" t="e">
        <f>E26-#REF!</f>
        <v>#N/A</v>
      </c>
      <c r="BF26" s="24" t="e">
        <f>G26-#REF!</f>
        <v>#N/A</v>
      </c>
      <c r="BH26" s="24" t="e">
        <f>I26-#REF!</f>
        <v>#N/A</v>
      </c>
      <c r="BJ26" s="24" t="e">
        <f>K26-#REF!</f>
        <v>#N/A</v>
      </c>
      <c r="BL26" s="24" t="e">
        <f>N26-#REF!</f>
        <v>#N/A</v>
      </c>
    </row>
    <row r="27" spans="1:64" ht="3" customHeight="1">
      <c r="C27" s="2"/>
      <c r="D27" s="61"/>
      <c r="E27" s="50"/>
      <c r="F27" s="61"/>
      <c r="G27" s="50"/>
      <c r="H27" s="61"/>
      <c r="I27" s="50"/>
      <c r="J27" s="61"/>
      <c r="K27" s="50"/>
      <c r="L27" s="51"/>
      <c r="M27" s="61"/>
      <c r="N27" s="50"/>
      <c r="O27" s="51"/>
      <c r="S27" s="50"/>
      <c r="U27" s="50"/>
      <c r="W27" s="50"/>
      <c r="Y27" s="50"/>
      <c r="AA27" s="50"/>
      <c r="AC27" s="50"/>
      <c r="AE27" s="50"/>
      <c r="AG27" s="50"/>
      <c r="AI27" s="50"/>
    </row>
    <row r="28" spans="1:64" ht="12" customHeight="1">
      <c r="C28" s="2"/>
      <c r="D28" s="61"/>
      <c r="E28" s="3"/>
      <c r="F28" s="61"/>
      <c r="G28" s="50"/>
      <c r="H28" s="61"/>
      <c r="I28" s="50"/>
      <c r="J28" s="61"/>
      <c r="K28" s="50"/>
      <c r="M28" s="61"/>
      <c r="N28" s="50"/>
      <c r="O28" s="17"/>
      <c r="S28" s="3"/>
      <c r="U28" s="3"/>
      <c r="W28" s="3"/>
      <c r="Y28" s="3"/>
      <c r="AA28" s="3"/>
      <c r="AC28" s="3"/>
      <c r="AE28" s="3"/>
      <c r="AG28" s="3"/>
      <c r="AI28" s="3"/>
    </row>
    <row r="29" spans="1:64" s="57" customFormat="1" ht="15.6">
      <c r="A29" s="96"/>
      <c r="B29" s="69"/>
      <c r="C29" s="90" t="s">
        <v>190</v>
      </c>
      <c r="D29" s="39"/>
      <c r="E29" s="109" t="e">
        <f>E39-E19</f>
        <v>#N/A</v>
      </c>
      <c r="F29" s="56"/>
      <c r="G29" s="109" t="e">
        <f>G39-G19</f>
        <v>#N/A</v>
      </c>
      <c r="H29" s="56"/>
      <c r="I29" s="109" t="e">
        <f>I39-I19</f>
        <v>#N/A</v>
      </c>
      <c r="J29" s="56"/>
      <c r="K29" s="109" t="e">
        <f t="shared" ref="K29:K36" si="10">$E29-I29</f>
        <v>#N/A</v>
      </c>
      <c r="L29" s="93" t="e">
        <f t="shared" ref="L29:L36" si="11">IF(I29=0,1,E29/I29-1)</f>
        <v>#N/A</v>
      </c>
      <c r="M29" s="56"/>
      <c r="N29" s="9" t="e">
        <f t="shared" ref="N29:N36" si="12">$E29-G29</f>
        <v>#N/A</v>
      </c>
      <c r="O29" s="93" t="e">
        <f t="shared" ref="O29:O36" si="13">IF(G29=0,1,E29/G29-1)</f>
        <v>#N/A</v>
      </c>
      <c r="S29" s="109" t="e">
        <f>HLOOKUP(S$1,#REF!,ROWS(S$1:S29),FALSE)</f>
        <v>#REF!</v>
      </c>
      <c r="U29" s="109" t="e">
        <f>HLOOKUP(U$1,#REF!,ROWS(U$1:U29),FALSE)</f>
        <v>#REF!</v>
      </c>
      <c r="W29" s="109" t="e">
        <f>HLOOKUP(W$1,#REF!,ROWS(W$1:W29),FALSE)</f>
        <v>#REF!</v>
      </c>
      <c r="Y29" s="109" t="e">
        <f>HLOOKUP(Y$1,#REF!,ROWS(Y$1:Y29),FALSE)</f>
        <v>#REF!</v>
      </c>
      <c r="AA29" s="109" t="e">
        <f>HLOOKUP(AA$1,#REF!,ROWS(AA$1:AA29),FALSE)</f>
        <v>#REF!</v>
      </c>
      <c r="AC29" s="109" t="e">
        <f>HLOOKUP(AC$1,#REF!,ROWS(AC$1:AC29),FALSE)</f>
        <v>#REF!</v>
      </c>
      <c r="AE29" s="109" t="e">
        <f>HLOOKUP(AE$1,#REF!,ROWS(AE$1:AE29),FALSE)</f>
        <v>#REF!</v>
      </c>
      <c r="AG29" s="109" t="e">
        <f>HLOOKUP(AG$1,#REF!,ROWS(AG$1:AG29),FALSE)</f>
        <v>#REF!</v>
      </c>
      <c r="AI29" s="109" t="e">
        <f>HLOOKUP(AI$1,#REF!,ROWS(AI$1:AI29),FALSE)</f>
        <v>#REF!</v>
      </c>
      <c r="AL29" s="24" t="e">
        <f>S29-#REF!</f>
        <v>#REF!</v>
      </c>
      <c r="AM29" s="24"/>
      <c r="AN29" s="24" t="e">
        <f>U29-#REF!</f>
        <v>#REF!</v>
      </c>
      <c r="AO29" s="49"/>
      <c r="AP29" s="24" t="e">
        <f>W29-#REF!</f>
        <v>#REF!</v>
      </c>
      <c r="AQ29" s="49"/>
      <c r="AR29" s="24" t="e">
        <f>Y29-#REF!</f>
        <v>#REF!</v>
      </c>
      <c r="AS29" s="49"/>
      <c r="AT29" s="24" t="e">
        <f>AA29-#REF!</f>
        <v>#REF!</v>
      </c>
      <c r="AU29" s="49"/>
      <c r="AV29" s="24" t="e">
        <f>AC29-#REF!</f>
        <v>#REF!</v>
      </c>
      <c r="AW29" s="49"/>
      <c r="AX29" s="24" t="e">
        <f>AE29-#REF!</f>
        <v>#REF!</v>
      </c>
      <c r="AY29" s="49"/>
      <c r="AZ29" s="24" t="e">
        <f>AG29-#REF!</f>
        <v>#REF!</v>
      </c>
      <c r="BA29" s="49"/>
      <c r="BB29" s="24" t="e">
        <f>AI29-#REF!</f>
        <v>#REF!</v>
      </c>
      <c r="BC29" s="49"/>
      <c r="BD29" s="24" t="e">
        <f>E29-#REF!</f>
        <v>#N/A</v>
      </c>
      <c r="BF29" s="24" t="e">
        <f>G29-#REF!</f>
        <v>#N/A</v>
      </c>
      <c r="BH29" s="24" t="e">
        <f>I29-#REF!</f>
        <v>#N/A</v>
      </c>
      <c r="BJ29" s="24" t="e">
        <f>K29-#REF!</f>
        <v>#N/A</v>
      </c>
      <c r="BL29" s="24" t="e">
        <f>N29-#REF!</f>
        <v>#N/A</v>
      </c>
    </row>
    <row r="30" spans="1:64" s="57" customFormat="1" ht="15" customHeight="1">
      <c r="A30" s="95"/>
      <c r="B30" s="69"/>
      <c r="C30" s="58" t="s">
        <v>134</v>
      </c>
      <c r="D30" s="59"/>
      <c r="E30" s="110" t="e">
        <f t="shared" ref="E30:G36" si="14">E40-E20</f>
        <v>#N/A</v>
      </c>
      <c r="F30" s="59"/>
      <c r="G30" s="110" t="e">
        <f t="shared" si="14"/>
        <v>#N/A</v>
      </c>
      <c r="H30" s="59"/>
      <c r="I30" s="110" t="e">
        <f t="shared" ref="I30:I36" si="15">I40-I20</f>
        <v>#N/A</v>
      </c>
      <c r="J30" s="59"/>
      <c r="K30" s="110" t="e">
        <f t="shared" si="10"/>
        <v>#N/A</v>
      </c>
      <c r="L30" s="12" t="e">
        <f t="shared" si="11"/>
        <v>#N/A</v>
      </c>
      <c r="M30" s="59"/>
      <c r="N30" s="11" t="e">
        <f t="shared" si="12"/>
        <v>#N/A</v>
      </c>
      <c r="O30" s="12" t="e">
        <f t="shared" si="13"/>
        <v>#N/A</v>
      </c>
      <c r="S30" s="110" t="e">
        <f>HLOOKUP(S$1,#REF!,ROWS(S$1:S30),FALSE)</f>
        <v>#REF!</v>
      </c>
      <c r="U30" s="110" t="e">
        <f>HLOOKUP(U$1,#REF!,ROWS(U$1:U30),FALSE)</f>
        <v>#REF!</v>
      </c>
      <c r="W30" s="110" t="e">
        <f>HLOOKUP(W$1,#REF!,ROWS(W$1:W30),FALSE)</f>
        <v>#REF!</v>
      </c>
      <c r="Y30" s="110" t="e">
        <f>HLOOKUP(Y$1,#REF!,ROWS(Y$1:Y30),FALSE)</f>
        <v>#REF!</v>
      </c>
      <c r="AA30" s="110" t="e">
        <f>HLOOKUP(AA$1,#REF!,ROWS(AA$1:AA30),FALSE)</f>
        <v>#REF!</v>
      </c>
      <c r="AC30" s="110" t="e">
        <f>HLOOKUP(AC$1,#REF!,ROWS(AC$1:AC30),FALSE)</f>
        <v>#REF!</v>
      </c>
      <c r="AE30" s="110" t="e">
        <f>HLOOKUP(AE$1,#REF!,ROWS(AE$1:AE30),FALSE)</f>
        <v>#REF!</v>
      </c>
      <c r="AG30" s="110" t="e">
        <f>HLOOKUP(AG$1,#REF!,ROWS(AG$1:AG30),FALSE)</f>
        <v>#REF!</v>
      </c>
      <c r="AI30" s="110" t="e">
        <f>HLOOKUP(AI$1,#REF!,ROWS(AI$1:AI30),FALSE)</f>
        <v>#REF!</v>
      </c>
      <c r="AL30" s="24" t="e">
        <f>S30-#REF!</f>
        <v>#REF!</v>
      </c>
      <c r="AM30" s="24"/>
      <c r="AN30" s="24" t="e">
        <f>U30-#REF!</f>
        <v>#REF!</v>
      </c>
      <c r="AO30" s="49"/>
      <c r="AP30" s="24" t="e">
        <f>W30-#REF!</f>
        <v>#REF!</v>
      </c>
      <c r="AQ30" s="49"/>
      <c r="AR30" s="24" t="e">
        <f>Y30-#REF!</f>
        <v>#REF!</v>
      </c>
      <c r="AS30" s="49"/>
      <c r="AT30" s="24" t="e">
        <f>AA30-#REF!</f>
        <v>#REF!</v>
      </c>
      <c r="AU30" s="49"/>
      <c r="AV30" s="24" t="e">
        <f>AC30-#REF!</f>
        <v>#REF!</v>
      </c>
      <c r="AW30" s="49"/>
      <c r="AX30" s="24" t="e">
        <f>AE30-#REF!</f>
        <v>#REF!</v>
      </c>
      <c r="AY30" s="49"/>
      <c r="AZ30" s="24" t="e">
        <f>AG30-#REF!</f>
        <v>#REF!</v>
      </c>
      <c r="BA30" s="49"/>
      <c r="BB30" s="24" t="e">
        <f>AI30-#REF!</f>
        <v>#REF!</v>
      </c>
      <c r="BC30" s="49"/>
      <c r="BD30" s="24" t="e">
        <f>E30-#REF!</f>
        <v>#N/A</v>
      </c>
      <c r="BF30" s="24" t="e">
        <f>G30-#REF!</f>
        <v>#N/A</v>
      </c>
      <c r="BH30" s="24" t="e">
        <f>I30-#REF!</f>
        <v>#N/A</v>
      </c>
      <c r="BJ30" s="24" t="e">
        <f>K30-#REF!</f>
        <v>#N/A</v>
      </c>
      <c r="BL30" s="24" t="e">
        <f>N30-#REF!</f>
        <v>#N/A</v>
      </c>
    </row>
    <row r="31" spans="1:64" s="57" customFormat="1" ht="15" customHeight="1">
      <c r="A31" s="69"/>
      <c r="B31" s="69"/>
      <c r="C31" s="60" t="s">
        <v>135</v>
      </c>
      <c r="D31" s="59"/>
      <c r="E31" s="111" t="e">
        <f t="shared" si="14"/>
        <v>#N/A</v>
      </c>
      <c r="F31" s="59"/>
      <c r="G31" s="111" t="e">
        <f t="shared" si="14"/>
        <v>#N/A</v>
      </c>
      <c r="H31" s="59"/>
      <c r="I31" s="111" t="e">
        <f t="shared" si="15"/>
        <v>#N/A</v>
      </c>
      <c r="J31" s="59"/>
      <c r="K31" s="111" t="e">
        <f t="shared" si="10"/>
        <v>#N/A</v>
      </c>
      <c r="L31" s="8" t="e">
        <f t="shared" si="11"/>
        <v>#N/A</v>
      </c>
      <c r="M31" s="59"/>
      <c r="N31" s="7" t="e">
        <f t="shared" si="12"/>
        <v>#N/A</v>
      </c>
      <c r="O31" s="8" t="e">
        <f t="shared" si="13"/>
        <v>#N/A</v>
      </c>
      <c r="S31" s="111" t="e">
        <f>HLOOKUP(S$1,#REF!,ROWS(S$1:S31),FALSE)</f>
        <v>#REF!</v>
      </c>
      <c r="U31" s="111" t="e">
        <f>HLOOKUP(U$1,#REF!,ROWS(U$1:U31),FALSE)</f>
        <v>#REF!</v>
      </c>
      <c r="W31" s="111" t="e">
        <f>HLOOKUP(W$1,#REF!,ROWS(W$1:W31),FALSE)</f>
        <v>#REF!</v>
      </c>
      <c r="Y31" s="111" t="e">
        <f>HLOOKUP(Y$1,#REF!,ROWS(Y$1:Y31),FALSE)</f>
        <v>#REF!</v>
      </c>
      <c r="AA31" s="111" t="e">
        <f>HLOOKUP(AA$1,#REF!,ROWS(AA$1:AA31),FALSE)</f>
        <v>#REF!</v>
      </c>
      <c r="AC31" s="111" t="e">
        <f>HLOOKUP(AC$1,#REF!,ROWS(AC$1:AC31),FALSE)</f>
        <v>#REF!</v>
      </c>
      <c r="AE31" s="111" t="e">
        <f>HLOOKUP(AE$1,#REF!,ROWS(AE$1:AE31),FALSE)</f>
        <v>#REF!</v>
      </c>
      <c r="AG31" s="111" t="e">
        <f>HLOOKUP(AG$1,#REF!,ROWS(AG$1:AG31),FALSE)</f>
        <v>#REF!</v>
      </c>
      <c r="AI31" s="111" t="e">
        <f>HLOOKUP(AI$1,#REF!,ROWS(AI$1:AI31),FALSE)</f>
        <v>#REF!</v>
      </c>
      <c r="AL31" s="24" t="e">
        <f>S31-#REF!</f>
        <v>#REF!</v>
      </c>
      <c r="AM31" s="24"/>
      <c r="AN31" s="24" t="e">
        <f>U31-#REF!</f>
        <v>#REF!</v>
      </c>
      <c r="AO31" s="49"/>
      <c r="AP31" s="24" t="e">
        <f>W31-#REF!</f>
        <v>#REF!</v>
      </c>
      <c r="AQ31" s="49"/>
      <c r="AR31" s="24" t="e">
        <f>Y31-#REF!</f>
        <v>#REF!</v>
      </c>
      <c r="AS31" s="49"/>
      <c r="AT31" s="24" t="e">
        <f>AA31-#REF!</f>
        <v>#REF!</v>
      </c>
      <c r="AU31" s="49"/>
      <c r="AV31" s="24" t="e">
        <f>AC31-#REF!</f>
        <v>#REF!</v>
      </c>
      <c r="AW31" s="49"/>
      <c r="AX31" s="24" t="e">
        <f>AE31-#REF!</f>
        <v>#REF!</v>
      </c>
      <c r="AY31" s="49"/>
      <c r="AZ31" s="24" t="e">
        <f>AG31-#REF!</f>
        <v>#REF!</v>
      </c>
      <c r="BA31" s="49"/>
      <c r="BB31" s="24" t="e">
        <f>AI31-#REF!</f>
        <v>#REF!</v>
      </c>
      <c r="BC31" s="49"/>
      <c r="BD31" s="24" t="e">
        <f>E31-#REF!</f>
        <v>#N/A</v>
      </c>
      <c r="BF31" s="24" t="e">
        <f>G31-#REF!</f>
        <v>#N/A</v>
      </c>
      <c r="BH31" s="24" t="e">
        <f>I31-#REF!</f>
        <v>#N/A</v>
      </c>
      <c r="BJ31" s="24" t="e">
        <f>K31-#REF!</f>
        <v>#N/A</v>
      </c>
      <c r="BL31" s="24" t="e">
        <f>N31-#REF!</f>
        <v>#N/A</v>
      </c>
    </row>
    <row r="32" spans="1:64" s="57" customFormat="1" ht="15" customHeight="1">
      <c r="A32" s="95"/>
      <c r="B32" s="69"/>
      <c r="C32" s="60" t="s">
        <v>136</v>
      </c>
      <c r="D32" s="59"/>
      <c r="E32" s="111" t="e">
        <f t="shared" si="14"/>
        <v>#N/A</v>
      </c>
      <c r="F32" s="59"/>
      <c r="G32" s="111" t="e">
        <f t="shared" si="14"/>
        <v>#N/A</v>
      </c>
      <c r="H32" s="59"/>
      <c r="I32" s="111" t="e">
        <f t="shared" si="15"/>
        <v>#N/A</v>
      </c>
      <c r="J32" s="59"/>
      <c r="K32" s="111" t="e">
        <f t="shared" si="10"/>
        <v>#N/A</v>
      </c>
      <c r="L32" s="8" t="e">
        <f t="shared" si="11"/>
        <v>#N/A</v>
      </c>
      <c r="M32" s="59"/>
      <c r="N32" s="7" t="e">
        <f t="shared" si="12"/>
        <v>#N/A</v>
      </c>
      <c r="O32" s="8" t="e">
        <f t="shared" si="13"/>
        <v>#N/A</v>
      </c>
      <c r="S32" s="111" t="e">
        <f>HLOOKUP(S$1,#REF!,ROWS(S$1:S32),FALSE)</f>
        <v>#REF!</v>
      </c>
      <c r="U32" s="111" t="e">
        <f>HLOOKUP(U$1,#REF!,ROWS(U$1:U32),FALSE)</f>
        <v>#REF!</v>
      </c>
      <c r="W32" s="111" t="e">
        <f>HLOOKUP(W$1,#REF!,ROWS(W$1:W32),FALSE)</f>
        <v>#REF!</v>
      </c>
      <c r="Y32" s="111" t="e">
        <f>HLOOKUP(Y$1,#REF!,ROWS(Y$1:Y32),FALSE)</f>
        <v>#REF!</v>
      </c>
      <c r="AA32" s="111" t="e">
        <f>HLOOKUP(AA$1,#REF!,ROWS(AA$1:AA32),FALSE)</f>
        <v>#REF!</v>
      </c>
      <c r="AC32" s="111" t="e">
        <f>HLOOKUP(AC$1,#REF!,ROWS(AC$1:AC32),FALSE)</f>
        <v>#REF!</v>
      </c>
      <c r="AE32" s="111" t="e">
        <f>HLOOKUP(AE$1,#REF!,ROWS(AE$1:AE32),FALSE)</f>
        <v>#REF!</v>
      </c>
      <c r="AG32" s="111" t="e">
        <f>HLOOKUP(AG$1,#REF!,ROWS(AG$1:AG32),FALSE)</f>
        <v>#REF!</v>
      </c>
      <c r="AI32" s="111" t="e">
        <f>HLOOKUP(AI$1,#REF!,ROWS(AI$1:AI32),FALSE)</f>
        <v>#REF!</v>
      </c>
      <c r="AL32" s="24" t="e">
        <f>S32-#REF!</f>
        <v>#REF!</v>
      </c>
      <c r="AM32" s="24"/>
      <c r="AN32" s="24" t="e">
        <f>U32-#REF!</f>
        <v>#REF!</v>
      </c>
      <c r="AO32" s="49"/>
      <c r="AP32" s="24" t="e">
        <f>W32-#REF!</f>
        <v>#REF!</v>
      </c>
      <c r="AQ32" s="49"/>
      <c r="AR32" s="24" t="e">
        <f>Y32-#REF!</f>
        <v>#REF!</v>
      </c>
      <c r="AS32" s="49"/>
      <c r="AT32" s="24" t="e">
        <f>AA32-#REF!</f>
        <v>#REF!</v>
      </c>
      <c r="AU32" s="49"/>
      <c r="AV32" s="24" t="e">
        <f>AC32-#REF!</f>
        <v>#REF!</v>
      </c>
      <c r="AW32" s="49"/>
      <c r="AX32" s="24" t="e">
        <f>AE32-#REF!</f>
        <v>#REF!</v>
      </c>
      <c r="AY32" s="49"/>
      <c r="AZ32" s="24" t="e">
        <f>AG32-#REF!</f>
        <v>#REF!</v>
      </c>
      <c r="BA32" s="49"/>
      <c r="BB32" s="24" t="e">
        <f>AI32-#REF!</f>
        <v>#REF!</v>
      </c>
      <c r="BC32" s="49"/>
      <c r="BD32" s="24" t="e">
        <f>E32-#REF!</f>
        <v>#N/A</v>
      </c>
      <c r="BF32" s="24" t="e">
        <f>G32-#REF!</f>
        <v>#N/A</v>
      </c>
      <c r="BH32" s="24" t="e">
        <f>I32-#REF!</f>
        <v>#N/A</v>
      </c>
      <c r="BJ32" s="24" t="e">
        <f>K32-#REF!</f>
        <v>#N/A</v>
      </c>
      <c r="BL32" s="24" t="e">
        <f>N32-#REF!</f>
        <v>#N/A</v>
      </c>
    </row>
    <row r="33" spans="1:64" s="57" customFormat="1" ht="15" customHeight="1">
      <c r="A33" s="69"/>
      <c r="B33" s="69"/>
      <c r="C33" s="60" t="s">
        <v>137</v>
      </c>
      <c r="D33" s="59"/>
      <c r="E33" s="111" t="e">
        <f t="shared" si="14"/>
        <v>#N/A</v>
      </c>
      <c r="F33" s="59"/>
      <c r="G33" s="111" t="e">
        <f t="shared" si="14"/>
        <v>#N/A</v>
      </c>
      <c r="H33" s="59"/>
      <c r="I33" s="111" t="e">
        <f t="shared" si="15"/>
        <v>#N/A</v>
      </c>
      <c r="J33" s="59"/>
      <c r="K33" s="111" t="e">
        <f t="shared" si="10"/>
        <v>#N/A</v>
      </c>
      <c r="L33" s="8" t="e">
        <f t="shared" si="11"/>
        <v>#N/A</v>
      </c>
      <c r="M33" s="59"/>
      <c r="N33" s="7" t="e">
        <f t="shared" si="12"/>
        <v>#N/A</v>
      </c>
      <c r="O33" s="8" t="e">
        <f t="shared" si="13"/>
        <v>#N/A</v>
      </c>
      <c r="S33" s="111" t="e">
        <f>HLOOKUP(S$1,#REF!,ROWS(S$1:S33),FALSE)</f>
        <v>#REF!</v>
      </c>
      <c r="U33" s="111" t="e">
        <f>HLOOKUP(U$1,#REF!,ROWS(U$1:U33),FALSE)</f>
        <v>#REF!</v>
      </c>
      <c r="W33" s="111" t="e">
        <f>HLOOKUP(W$1,#REF!,ROWS(W$1:W33),FALSE)</f>
        <v>#REF!</v>
      </c>
      <c r="Y33" s="111" t="e">
        <f>HLOOKUP(Y$1,#REF!,ROWS(Y$1:Y33),FALSE)</f>
        <v>#REF!</v>
      </c>
      <c r="AA33" s="111" t="e">
        <f>HLOOKUP(AA$1,#REF!,ROWS(AA$1:AA33),FALSE)</f>
        <v>#REF!</v>
      </c>
      <c r="AC33" s="111" t="e">
        <f>HLOOKUP(AC$1,#REF!,ROWS(AC$1:AC33),FALSE)</f>
        <v>#REF!</v>
      </c>
      <c r="AE33" s="111" t="e">
        <f>HLOOKUP(AE$1,#REF!,ROWS(AE$1:AE33),FALSE)</f>
        <v>#REF!</v>
      </c>
      <c r="AG33" s="111" t="e">
        <f>HLOOKUP(AG$1,#REF!,ROWS(AG$1:AG33),FALSE)</f>
        <v>#REF!</v>
      </c>
      <c r="AI33" s="111" t="e">
        <f>HLOOKUP(AI$1,#REF!,ROWS(AI$1:AI33),FALSE)</f>
        <v>#REF!</v>
      </c>
      <c r="AL33" s="24" t="e">
        <f>S33-#REF!</f>
        <v>#REF!</v>
      </c>
      <c r="AM33" s="24"/>
      <c r="AN33" s="24" t="e">
        <f>U33-#REF!</f>
        <v>#REF!</v>
      </c>
      <c r="AO33" s="49"/>
      <c r="AP33" s="24" t="e">
        <f>W33-#REF!</f>
        <v>#REF!</v>
      </c>
      <c r="AQ33" s="49"/>
      <c r="AR33" s="24" t="e">
        <f>Y33-#REF!</f>
        <v>#REF!</v>
      </c>
      <c r="AS33" s="49"/>
      <c r="AT33" s="24" t="e">
        <f>AA33-#REF!</f>
        <v>#REF!</v>
      </c>
      <c r="AU33" s="49"/>
      <c r="AV33" s="24" t="e">
        <f>AC33-#REF!</f>
        <v>#REF!</v>
      </c>
      <c r="AW33" s="49"/>
      <c r="AX33" s="24" t="e">
        <f>AE33-#REF!</f>
        <v>#REF!</v>
      </c>
      <c r="AY33" s="49"/>
      <c r="AZ33" s="24" t="e">
        <f>AG33-#REF!</f>
        <v>#REF!</v>
      </c>
      <c r="BA33" s="49"/>
      <c r="BB33" s="24" t="e">
        <f>AI33-#REF!</f>
        <v>#REF!</v>
      </c>
      <c r="BC33" s="49"/>
      <c r="BD33" s="24" t="e">
        <f>E33-#REF!</f>
        <v>#N/A</v>
      </c>
      <c r="BF33" s="24" t="e">
        <f>G33-#REF!</f>
        <v>#N/A</v>
      </c>
      <c r="BH33" s="24" t="e">
        <f>I33-#REF!</f>
        <v>#N/A</v>
      </c>
      <c r="BJ33" s="24" t="e">
        <f>K33-#REF!</f>
        <v>#N/A</v>
      </c>
      <c r="BL33" s="24" t="e">
        <f>N33-#REF!</f>
        <v>#N/A</v>
      </c>
    </row>
    <row r="34" spans="1:64" s="57" customFormat="1" ht="15" customHeight="1">
      <c r="A34" s="69"/>
      <c r="B34" s="69"/>
      <c r="C34" s="58" t="s">
        <v>149</v>
      </c>
      <c r="D34" s="59"/>
      <c r="E34" s="110" t="e">
        <f t="shared" si="14"/>
        <v>#N/A</v>
      </c>
      <c r="F34" s="59"/>
      <c r="G34" s="110" t="e">
        <f t="shared" si="14"/>
        <v>#N/A</v>
      </c>
      <c r="H34" s="59"/>
      <c r="I34" s="110" t="e">
        <f t="shared" si="15"/>
        <v>#N/A</v>
      </c>
      <c r="J34" s="59"/>
      <c r="K34" s="110" t="e">
        <f t="shared" si="10"/>
        <v>#N/A</v>
      </c>
      <c r="L34" s="12" t="e">
        <f t="shared" si="11"/>
        <v>#N/A</v>
      </c>
      <c r="M34" s="59"/>
      <c r="N34" s="11" t="e">
        <f t="shared" si="12"/>
        <v>#N/A</v>
      </c>
      <c r="O34" s="12" t="e">
        <f t="shared" si="13"/>
        <v>#N/A</v>
      </c>
      <c r="S34" s="110" t="e">
        <f>HLOOKUP(S$1,#REF!,ROWS(S$1:S34),FALSE)</f>
        <v>#REF!</v>
      </c>
      <c r="U34" s="110" t="e">
        <f>HLOOKUP(U$1,#REF!,ROWS(U$1:U34),FALSE)</f>
        <v>#REF!</v>
      </c>
      <c r="W34" s="110" t="e">
        <f>HLOOKUP(W$1,#REF!,ROWS(W$1:W34),FALSE)</f>
        <v>#REF!</v>
      </c>
      <c r="Y34" s="110" t="e">
        <f>HLOOKUP(Y$1,#REF!,ROWS(Y$1:Y34),FALSE)</f>
        <v>#REF!</v>
      </c>
      <c r="AA34" s="110" t="e">
        <f>HLOOKUP(AA$1,#REF!,ROWS(AA$1:AA34),FALSE)</f>
        <v>#REF!</v>
      </c>
      <c r="AC34" s="110" t="e">
        <f>HLOOKUP(AC$1,#REF!,ROWS(AC$1:AC34),FALSE)</f>
        <v>#REF!</v>
      </c>
      <c r="AE34" s="110" t="e">
        <f>HLOOKUP(AE$1,#REF!,ROWS(AE$1:AE34),FALSE)</f>
        <v>#REF!</v>
      </c>
      <c r="AG34" s="110" t="e">
        <f>HLOOKUP(AG$1,#REF!,ROWS(AG$1:AG34),FALSE)</f>
        <v>#REF!</v>
      </c>
      <c r="AI34" s="110" t="e">
        <f>HLOOKUP(AI$1,#REF!,ROWS(AI$1:AI34),FALSE)</f>
        <v>#REF!</v>
      </c>
      <c r="AL34" s="24" t="e">
        <f>S34-#REF!</f>
        <v>#REF!</v>
      </c>
      <c r="AM34" s="24"/>
      <c r="AN34" s="24" t="e">
        <f>U34-#REF!</f>
        <v>#REF!</v>
      </c>
      <c r="AO34" s="49"/>
      <c r="AP34" s="24" t="e">
        <f>W34-#REF!</f>
        <v>#REF!</v>
      </c>
      <c r="AQ34" s="49"/>
      <c r="AR34" s="24" t="e">
        <f>Y34-#REF!</f>
        <v>#REF!</v>
      </c>
      <c r="AS34" s="49"/>
      <c r="AT34" s="24" t="e">
        <f>AA34-#REF!</f>
        <v>#REF!</v>
      </c>
      <c r="AU34" s="49"/>
      <c r="AV34" s="24" t="e">
        <f>AC34-#REF!</f>
        <v>#REF!</v>
      </c>
      <c r="AW34" s="49"/>
      <c r="AX34" s="24" t="e">
        <f>AE34-#REF!</f>
        <v>#REF!</v>
      </c>
      <c r="AY34" s="49"/>
      <c r="AZ34" s="24" t="e">
        <f>AG34-#REF!</f>
        <v>#REF!</v>
      </c>
      <c r="BA34" s="49"/>
      <c r="BB34" s="24" t="e">
        <f>AI34-#REF!</f>
        <v>#REF!</v>
      </c>
      <c r="BC34" s="49"/>
      <c r="BD34" s="24" t="e">
        <f>E34-#REF!</f>
        <v>#N/A</v>
      </c>
      <c r="BF34" s="24" t="e">
        <f>G34-#REF!</f>
        <v>#N/A</v>
      </c>
      <c r="BH34" s="24" t="e">
        <f>I34-#REF!</f>
        <v>#N/A</v>
      </c>
      <c r="BJ34" s="24" t="e">
        <f>K34-#REF!</f>
        <v>#N/A</v>
      </c>
      <c r="BL34" s="24" t="e">
        <f>N34-#REF!</f>
        <v>#N/A</v>
      </c>
    </row>
    <row r="35" spans="1:64" s="57" customFormat="1" ht="15" customHeight="1">
      <c r="A35" s="95"/>
      <c r="B35" s="69"/>
      <c r="C35" s="58" t="s">
        <v>138</v>
      </c>
      <c r="D35" s="59"/>
      <c r="E35" s="110" t="e">
        <f t="shared" si="14"/>
        <v>#N/A</v>
      </c>
      <c r="F35" s="59"/>
      <c r="G35" s="110" t="e">
        <f t="shared" si="14"/>
        <v>#N/A</v>
      </c>
      <c r="H35" s="59"/>
      <c r="I35" s="110" t="e">
        <f t="shared" si="15"/>
        <v>#N/A</v>
      </c>
      <c r="J35" s="59"/>
      <c r="K35" s="110" t="e">
        <f t="shared" si="10"/>
        <v>#N/A</v>
      </c>
      <c r="L35" s="12" t="e">
        <f t="shared" si="11"/>
        <v>#N/A</v>
      </c>
      <c r="M35" s="59"/>
      <c r="N35" s="11" t="e">
        <f t="shared" si="12"/>
        <v>#N/A</v>
      </c>
      <c r="O35" s="12" t="e">
        <f t="shared" si="13"/>
        <v>#N/A</v>
      </c>
      <c r="S35" s="110" t="e">
        <f>HLOOKUP(S$1,#REF!,ROWS(S$1:S35),FALSE)</f>
        <v>#REF!</v>
      </c>
      <c r="U35" s="110" t="e">
        <f>HLOOKUP(U$1,#REF!,ROWS(U$1:U35),FALSE)</f>
        <v>#REF!</v>
      </c>
      <c r="W35" s="110" t="e">
        <f>HLOOKUP(W$1,#REF!,ROWS(W$1:W35),FALSE)</f>
        <v>#REF!</v>
      </c>
      <c r="Y35" s="110" t="e">
        <f>HLOOKUP(Y$1,#REF!,ROWS(Y$1:Y35),FALSE)</f>
        <v>#REF!</v>
      </c>
      <c r="AA35" s="110" t="e">
        <f>HLOOKUP(AA$1,#REF!,ROWS(AA$1:AA35),FALSE)</f>
        <v>#REF!</v>
      </c>
      <c r="AC35" s="110" t="e">
        <f>HLOOKUP(AC$1,#REF!,ROWS(AC$1:AC35),FALSE)</f>
        <v>#REF!</v>
      </c>
      <c r="AE35" s="110" t="e">
        <f>HLOOKUP(AE$1,#REF!,ROWS(AE$1:AE35),FALSE)</f>
        <v>#REF!</v>
      </c>
      <c r="AG35" s="110" t="e">
        <f>HLOOKUP(AG$1,#REF!,ROWS(AG$1:AG35),FALSE)</f>
        <v>#REF!</v>
      </c>
      <c r="AI35" s="110" t="e">
        <f>HLOOKUP(AI$1,#REF!,ROWS(AI$1:AI35),FALSE)</f>
        <v>#REF!</v>
      </c>
      <c r="AL35" s="24" t="e">
        <f>S35-#REF!</f>
        <v>#REF!</v>
      </c>
      <c r="AM35" s="24"/>
      <c r="AN35" s="24" t="e">
        <f>U35-#REF!</f>
        <v>#REF!</v>
      </c>
      <c r="AO35" s="49"/>
      <c r="AP35" s="24" t="e">
        <f>W35-#REF!</f>
        <v>#REF!</v>
      </c>
      <c r="AQ35" s="49"/>
      <c r="AR35" s="24" t="e">
        <f>Y35-#REF!</f>
        <v>#REF!</v>
      </c>
      <c r="AS35" s="49"/>
      <c r="AT35" s="24" t="e">
        <f>AA35-#REF!</f>
        <v>#REF!</v>
      </c>
      <c r="AU35" s="49"/>
      <c r="AV35" s="24" t="e">
        <f>AC35-#REF!</f>
        <v>#REF!</v>
      </c>
      <c r="AW35" s="49"/>
      <c r="AX35" s="24" t="e">
        <f>AE35-#REF!</f>
        <v>#REF!</v>
      </c>
      <c r="AY35" s="49"/>
      <c r="AZ35" s="24" t="e">
        <f>AG35-#REF!</f>
        <v>#REF!</v>
      </c>
      <c r="BA35" s="49"/>
      <c r="BB35" s="24" t="e">
        <f>AI35-#REF!</f>
        <v>#REF!</v>
      </c>
      <c r="BC35" s="49"/>
      <c r="BD35" s="24" t="e">
        <f>E35-#REF!</f>
        <v>#N/A</v>
      </c>
      <c r="BF35" s="24" t="e">
        <f>G35-#REF!</f>
        <v>#N/A</v>
      </c>
      <c r="BH35" s="24" t="e">
        <f>I35-#REF!</f>
        <v>#N/A</v>
      </c>
      <c r="BJ35" s="24" t="e">
        <f>K35-#REF!</f>
        <v>#N/A</v>
      </c>
      <c r="BL35" s="24" t="e">
        <f>N35-#REF!</f>
        <v>#N/A</v>
      </c>
    </row>
    <row r="36" spans="1:64" s="57" customFormat="1" ht="26.1" hidden="1" customHeight="1">
      <c r="A36" s="108"/>
      <c r="B36" s="69"/>
      <c r="C36" s="78" t="s">
        <v>161</v>
      </c>
      <c r="D36" s="59"/>
      <c r="E36" s="112" t="e">
        <f t="shared" si="14"/>
        <v>#N/A</v>
      </c>
      <c r="F36" s="80"/>
      <c r="G36" s="112" t="e">
        <f t="shared" si="14"/>
        <v>#N/A</v>
      </c>
      <c r="H36" s="80"/>
      <c r="I36" s="112" t="e">
        <f t="shared" si="15"/>
        <v>#N/A</v>
      </c>
      <c r="J36" s="80"/>
      <c r="K36" s="112" t="e">
        <f t="shared" si="10"/>
        <v>#N/A</v>
      </c>
      <c r="L36" s="81" t="e">
        <f t="shared" si="11"/>
        <v>#N/A</v>
      </c>
      <c r="M36" s="80"/>
      <c r="N36" s="79" t="e">
        <f t="shared" si="12"/>
        <v>#N/A</v>
      </c>
      <c r="O36" s="81" t="e">
        <f t="shared" si="13"/>
        <v>#N/A</v>
      </c>
      <c r="S36" s="112" t="e">
        <f t="shared" ref="S36" si="16">S46-S26</f>
        <v>#REF!</v>
      </c>
      <c r="U36" s="112" t="e">
        <f t="shared" ref="U36" si="17">U46-U26</f>
        <v>#REF!</v>
      </c>
      <c r="W36" s="112" t="e">
        <f t="shared" ref="W36" si="18">W46-W26</f>
        <v>#REF!</v>
      </c>
      <c r="Y36" s="112" t="e">
        <f t="shared" ref="Y36" si="19">Y46-Y26</f>
        <v>#REF!</v>
      </c>
      <c r="AA36" s="112" t="e">
        <f t="shared" ref="AA36" si="20">AA46-AA26</f>
        <v>#REF!</v>
      </c>
      <c r="AC36" s="112" t="e">
        <f t="shared" ref="AC36" si="21">AC46-AC26</f>
        <v>#REF!</v>
      </c>
      <c r="AE36" s="112" t="e">
        <f t="shared" ref="AE36" si="22">AE46-AE26</f>
        <v>#REF!</v>
      </c>
      <c r="AG36" s="112" t="e">
        <f t="shared" ref="AG36" si="23">AG46-AG26</f>
        <v>#REF!</v>
      </c>
      <c r="AI36" s="112" t="e">
        <f t="shared" ref="AI36" si="24">AI46-AI26</f>
        <v>#REF!</v>
      </c>
    </row>
    <row r="37" spans="1:64" ht="3" customHeight="1">
      <c r="C37" s="2"/>
      <c r="D37" s="61"/>
      <c r="E37" s="50"/>
      <c r="F37" s="61"/>
      <c r="G37" s="50"/>
      <c r="H37" s="61"/>
      <c r="I37" s="50"/>
      <c r="J37" s="61"/>
      <c r="K37" s="50"/>
      <c r="L37" s="51"/>
      <c r="M37" s="61"/>
      <c r="N37" s="50"/>
      <c r="O37" s="51"/>
      <c r="S37" s="50"/>
      <c r="U37" s="50"/>
      <c r="W37" s="50"/>
      <c r="Y37" s="50"/>
      <c r="AA37" s="50"/>
      <c r="AC37" s="50"/>
      <c r="AE37" s="50"/>
      <c r="AG37" s="50"/>
      <c r="AI37" s="50"/>
    </row>
    <row r="38" spans="1:64" s="21" customFormat="1" ht="15" customHeight="1">
      <c r="A38" s="67" t="s">
        <v>157</v>
      </c>
      <c r="B38" s="68"/>
      <c r="C38" s="54"/>
      <c r="D38" s="22"/>
      <c r="E38" s="53"/>
      <c r="F38" s="22"/>
      <c r="G38" s="53"/>
      <c r="H38" s="22"/>
      <c r="I38" s="53"/>
      <c r="J38" s="22"/>
      <c r="K38" s="36"/>
      <c r="L38" s="36"/>
      <c r="M38" s="22"/>
      <c r="N38" s="36"/>
      <c r="O38" s="36"/>
      <c r="S38" s="53"/>
      <c r="U38" s="53"/>
      <c r="W38" s="53"/>
      <c r="Y38" s="53"/>
      <c r="AA38" s="53"/>
      <c r="AC38" s="53"/>
      <c r="AE38" s="53"/>
      <c r="AG38" s="53"/>
      <c r="AI38" s="53"/>
    </row>
    <row r="39" spans="1:64" s="57" customFormat="1" ht="15" customHeight="1">
      <c r="A39" s="96" t="s">
        <v>162</v>
      </c>
      <c r="B39" s="69"/>
      <c r="C39" s="90" t="s">
        <v>210</v>
      </c>
      <c r="D39" s="39"/>
      <c r="E39" s="55" t="e">
        <v>#N/A</v>
      </c>
      <c r="F39" s="56"/>
      <c r="G39" s="55" t="e">
        <v>#N/A</v>
      </c>
      <c r="H39" s="56"/>
      <c r="I39" s="55" t="e">
        <v>#N/A</v>
      </c>
      <c r="J39" s="56"/>
      <c r="K39" s="128" t="e">
        <f t="shared" ref="K39:K46" si="25">$E39-I39</f>
        <v>#N/A</v>
      </c>
      <c r="L39" s="93" t="e">
        <f t="shared" ref="L39:L46" si="26">IF(I39=0,1,E39/I39-1)</f>
        <v>#N/A</v>
      </c>
      <c r="M39" s="56"/>
      <c r="N39" s="9" t="e">
        <f t="shared" ref="N39:N46" si="27">$E39-G39</f>
        <v>#N/A</v>
      </c>
      <c r="O39" s="93" t="e">
        <f t="shared" ref="O39:O46" si="28">IF(G39=0,1,E39/G39-1)</f>
        <v>#N/A</v>
      </c>
      <c r="S39" s="55" t="e">
        <f>HLOOKUP(S$1,#REF!,ROWS(S$1:S39),FALSE)</f>
        <v>#REF!</v>
      </c>
      <c r="U39" s="55" t="e">
        <f>HLOOKUP(U$1,#REF!,ROWS(U$1:U39),FALSE)</f>
        <v>#REF!</v>
      </c>
      <c r="W39" s="55" t="e">
        <f>HLOOKUP(W$1,#REF!,ROWS(W$1:W39),FALSE)</f>
        <v>#REF!</v>
      </c>
      <c r="Y39" s="55" t="e">
        <f>HLOOKUP(Y$1,#REF!,ROWS(Y$1:Y39),FALSE)</f>
        <v>#REF!</v>
      </c>
      <c r="AA39" s="55" t="e">
        <f>HLOOKUP(AA$1,#REF!,ROWS(AA$1:AA39),FALSE)</f>
        <v>#REF!</v>
      </c>
      <c r="AC39" s="55" t="e">
        <f>HLOOKUP(AC$1,#REF!,ROWS(AC$1:AC39),FALSE)</f>
        <v>#REF!</v>
      </c>
      <c r="AE39" s="55" t="e">
        <f>HLOOKUP(AE$1,#REF!,ROWS(AE$1:AE39),FALSE)</f>
        <v>#REF!</v>
      </c>
      <c r="AG39" s="55" t="e">
        <f>HLOOKUP(AG$1,#REF!,ROWS(AG$1:AG39),FALSE)</f>
        <v>#REF!</v>
      </c>
      <c r="AI39" s="55" t="e">
        <f>HLOOKUP(AI$1,#REF!,ROWS(AI$1:AI39),FALSE)</f>
        <v>#REF!</v>
      </c>
      <c r="AL39" s="24" t="e">
        <f>S39-#REF!</f>
        <v>#REF!</v>
      </c>
      <c r="AM39" s="24"/>
      <c r="AN39" s="24" t="e">
        <f>U39-#REF!</f>
        <v>#REF!</v>
      </c>
      <c r="AO39" s="49"/>
      <c r="AP39" s="24" t="e">
        <f>W39-#REF!</f>
        <v>#REF!</v>
      </c>
      <c r="AQ39" s="49"/>
      <c r="AR39" s="24" t="e">
        <f>Y39-#REF!</f>
        <v>#REF!</v>
      </c>
      <c r="AS39" s="49"/>
      <c r="AT39" s="24" t="e">
        <f>AA39-#REF!</f>
        <v>#REF!</v>
      </c>
      <c r="AU39" s="49"/>
      <c r="AV39" s="24" t="e">
        <f>AC39-#REF!</f>
        <v>#REF!</v>
      </c>
      <c r="AW39" s="49"/>
      <c r="AX39" s="24" t="e">
        <f>AE39-#REF!</f>
        <v>#REF!</v>
      </c>
      <c r="AY39" s="49"/>
      <c r="AZ39" s="24" t="e">
        <f>AG39-#REF!</f>
        <v>#REF!</v>
      </c>
      <c r="BA39" s="49"/>
      <c r="BB39" s="24" t="e">
        <f>AI39-#REF!</f>
        <v>#REF!</v>
      </c>
      <c r="BC39" s="49"/>
      <c r="BD39" s="24" t="e">
        <f>E39-#REF!</f>
        <v>#N/A</v>
      </c>
      <c r="BF39" s="24" t="e">
        <f>G39-#REF!</f>
        <v>#N/A</v>
      </c>
      <c r="BH39" s="24" t="e">
        <f>I39-#REF!</f>
        <v>#N/A</v>
      </c>
      <c r="BJ39" s="24" t="e">
        <f>K39-#REF!</f>
        <v>#N/A</v>
      </c>
      <c r="BL39" s="24" t="e">
        <f>N39-#REF!</f>
        <v>#N/A</v>
      </c>
    </row>
    <row r="40" spans="1:64" s="57" customFormat="1" ht="15" customHeight="1">
      <c r="A40" s="95" t="s">
        <v>150</v>
      </c>
      <c r="B40" s="69"/>
      <c r="C40" s="58" t="s">
        <v>134</v>
      </c>
      <c r="D40" s="59"/>
      <c r="E40" s="11" t="e">
        <v>#N/A</v>
      </c>
      <c r="F40" s="59"/>
      <c r="G40" s="11" t="e">
        <v>#N/A</v>
      </c>
      <c r="H40" s="59"/>
      <c r="I40" s="11" t="e">
        <v>#N/A</v>
      </c>
      <c r="J40" s="59"/>
      <c r="K40" s="11" t="e">
        <f t="shared" si="25"/>
        <v>#N/A</v>
      </c>
      <c r="L40" s="12" t="e">
        <f t="shared" si="26"/>
        <v>#N/A</v>
      </c>
      <c r="M40" s="59"/>
      <c r="N40" s="11" t="e">
        <f t="shared" si="27"/>
        <v>#N/A</v>
      </c>
      <c r="O40" s="12" t="e">
        <f t="shared" si="28"/>
        <v>#N/A</v>
      </c>
      <c r="S40" s="11" t="e">
        <f>HLOOKUP(S$1,#REF!,ROWS(S$1:S40),FALSE)</f>
        <v>#REF!</v>
      </c>
      <c r="U40" s="11" t="e">
        <f>HLOOKUP(U$1,#REF!,ROWS(U$1:U40),FALSE)</f>
        <v>#REF!</v>
      </c>
      <c r="W40" s="11" t="e">
        <f>HLOOKUP(W$1,#REF!,ROWS(W$1:W40),FALSE)</f>
        <v>#REF!</v>
      </c>
      <c r="Y40" s="11" t="e">
        <f>HLOOKUP(Y$1,#REF!,ROWS(Y$1:Y40),FALSE)</f>
        <v>#REF!</v>
      </c>
      <c r="AA40" s="11" t="e">
        <f>HLOOKUP(AA$1,#REF!,ROWS(AA$1:AA40),FALSE)</f>
        <v>#REF!</v>
      </c>
      <c r="AC40" s="11" t="e">
        <f>HLOOKUP(AC$1,#REF!,ROWS(AC$1:AC40),FALSE)</f>
        <v>#REF!</v>
      </c>
      <c r="AE40" s="11" t="e">
        <f>HLOOKUP(AE$1,#REF!,ROWS(AE$1:AE40),FALSE)</f>
        <v>#REF!</v>
      </c>
      <c r="AG40" s="11" t="e">
        <f>HLOOKUP(AG$1,#REF!,ROWS(AG$1:AG40),FALSE)</f>
        <v>#REF!</v>
      </c>
      <c r="AI40" s="11" t="e">
        <f>HLOOKUP(AI$1,#REF!,ROWS(AI$1:AI40),FALSE)</f>
        <v>#REF!</v>
      </c>
      <c r="AL40" s="24" t="e">
        <f>S40-#REF!</f>
        <v>#REF!</v>
      </c>
      <c r="AM40" s="24"/>
      <c r="AN40" s="24" t="e">
        <f>U40-#REF!</f>
        <v>#REF!</v>
      </c>
      <c r="AO40" s="49"/>
      <c r="AP40" s="24" t="e">
        <f>W40-#REF!</f>
        <v>#REF!</v>
      </c>
      <c r="AQ40" s="49"/>
      <c r="AR40" s="24" t="e">
        <f>Y40-#REF!</f>
        <v>#REF!</v>
      </c>
      <c r="AS40" s="49"/>
      <c r="AT40" s="24" t="e">
        <f>AA40-#REF!</f>
        <v>#REF!</v>
      </c>
      <c r="AU40" s="49"/>
      <c r="AV40" s="24" t="e">
        <f>AC40-#REF!</f>
        <v>#REF!</v>
      </c>
      <c r="AW40" s="49"/>
      <c r="AX40" s="24" t="e">
        <f>AE40-#REF!</f>
        <v>#REF!</v>
      </c>
      <c r="AY40" s="49"/>
      <c r="AZ40" s="24" t="e">
        <f>AG40-#REF!</f>
        <v>#REF!</v>
      </c>
      <c r="BA40" s="49"/>
      <c r="BB40" s="24" t="e">
        <f>AI40-#REF!</f>
        <v>#REF!</v>
      </c>
      <c r="BC40" s="49"/>
      <c r="BD40" s="24" t="e">
        <f>E40-#REF!</f>
        <v>#N/A</v>
      </c>
      <c r="BF40" s="24" t="e">
        <f>G40-#REF!</f>
        <v>#N/A</v>
      </c>
      <c r="BH40" s="24" t="e">
        <f>I40-#REF!</f>
        <v>#N/A</v>
      </c>
      <c r="BJ40" s="24" t="e">
        <f>K40-#REF!</f>
        <v>#N/A</v>
      </c>
      <c r="BL40" s="24" t="e">
        <f>N40-#REF!</f>
        <v>#N/A</v>
      </c>
    </row>
    <row r="41" spans="1:64" s="57" customFormat="1" ht="15" customHeight="1">
      <c r="A41" s="69" t="s">
        <v>153</v>
      </c>
      <c r="B41" s="69"/>
      <c r="C41" s="60" t="s">
        <v>135</v>
      </c>
      <c r="D41" s="59"/>
      <c r="E41" s="7" t="e">
        <v>#N/A</v>
      </c>
      <c r="F41" s="59"/>
      <c r="G41" s="7" t="e">
        <v>#N/A</v>
      </c>
      <c r="H41" s="59"/>
      <c r="I41" s="7" t="e">
        <v>#N/A</v>
      </c>
      <c r="J41" s="59"/>
      <c r="K41" s="7" t="e">
        <f t="shared" si="25"/>
        <v>#N/A</v>
      </c>
      <c r="L41" s="8" t="e">
        <f t="shared" si="26"/>
        <v>#N/A</v>
      </c>
      <c r="M41" s="59"/>
      <c r="N41" s="7" t="e">
        <f t="shared" si="27"/>
        <v>#N/A</v>
      </c>
      <c r="O41" s="8" t="e">
        <f t="shared" si="28"/>
        <v>#N/A</v>
      </c>
      <c r="S41" s="7" t="e">
        <f>HLOOKUP(S$1,#REF!,ROWS(S$1:S41),FALSE)</f>
        <v>#REF!</v>
      </c>
      <c r="U41" s="7" t="e">
        <f>HLOOKUP(U$1,#REF!,ROWS(U$1:U41),FALSE)</f>
        <v>#REF!</v>
      </c>
      <c r="W41" s="7" t="e">
        <f>HLOOKUP(W$1,#REF!,ROWS(W$1:W41),FALSE)</f>
        <v>#REF!</v>
      </c>
      <c r="Y41" s="7" t="e">
        <f>HLOOKUP(Y$1,#REF!,ROWS(Y$1:Y41),FALSE)</f>
        <v>#REF!</v>
      </c>
      <c r="AA41" s="7" t="e">
        <f>HLOOKUP(AA$1,#REF!,ROWS(AA$1:AA41),FALSE)</f>
        <v>#REF!</v>
      </c>
      <c r="AC41" s="7" t="e">
        <f>HLOOKUP(AC$1,#REF!,ROWS(AC$1:AC41),FALSE)</f>
        <v>#REF!</v>
      </c>
      <c r="AE41" s="7" t="e">
        <f>HLOOKUP(AE$1,#REF!,ROWS(AE$1:AE41),FALSE)</f>
        <v>#REF!</v>
      </c>
      <c r="AG41" s="7" t="e">
        <f>HLOOKUP(AG$1,#REF!,ROWS(AG$1:AG41),FALSE)</f>
        <v>#REF!</v>
      </c>
      <c r="AI41" s="7" t="e">
        <f>HLOOKUP(AI$1,#REF!,ROWS(AI$1:AI41),FALSE)</f>
        <v>#REF!</v>
      </c>
      <c r="AL41" s="24" t="e">
        <f>S41-#REF!</f>
        <v>#REF!</v>
      </c>
      <c r="AM41" s="24"/>
      <c r="AN41" s="24" t="e">
        <f>U41-#REF!</f>
        <v>#REF!</v>
      </c>
      <c r="AO41" s="49"/>
      <c r="AP41" s="24" t="e">
        <f>W41-#REF!</f>
        <v>#REF!</v>
      </c>
      <c r="AQ41" s="49"/>
      <c r="AR41" s="24" t="e">
        <f>Y41-#REF!</f>
        <v>#REF!</v>
      </c>
      <c r="AS41" s="49"/>
      <c r="AT41" s="24" t="e">
        <f>AA41-#REF!</f>
        <v>#REF!</v>
      </c>
      <c r="AU41" s="49"/>
      <c r="AV41" s="24" t="e">
        <f>AC41-#REF!</f>
        <v>#REF!</v>
      </c>
      <c r="AW41" s="49"/>
      <c r="AX41" s="24" t="e">
        <f>AE41-#REF!</f>
        <v>#REF!</v>
      </c>
      <c r="AY41" s="49"/>
      <c r="AZ41" s="24" t="e">
        <f>AG41-#REF!</f>
        <v>#REF!</v>
      </c>
      <c r="BA41" s="49"/>
      <c r="BB41" s="24" t="e">
        <f>AI41-#REF!</f>
        <v>#REF!</v>
      </c>
      <c r="BC41" s="49"/>
      <c r="BD41" s="24" t="e">
        <f>E41-#REF!</f>
        <v>#N/A</v>
      </c>
      <c r="BF41" s="24" t="e">
        <f>G41-#REF!</f>
        <v>#N/A</v>
      </c>
      <c r="BH41" s="24" t="e">
        <f>I41-#REF!</f>
        <v>#N/A</v>
      </c>
      <c r="BJ41" s="24" t="e">
        <f>K41-#REF!</f>
        <v>#N/A</v>
      </c>
      <c r="BL41" s="24" t="e">
        <f>N41-#REF!</f>
        <v>#N/A</v>
      </c>
    </row>
    <row r="42" spans="1:64" s="57" customFormat="1" ht="15" customHeight="1">
      <c r="A42" s="95" t="s">
        <v>151</v>
      </c>
      <c r="B42" s="69"/>
      <c r="C42" s="60" t="s">
        <v>136</v>
      </c>
      <c r="D42" s="59"/>
      <c r="E42" s="7" t="e">
        <v>#N/A</v>
      </c>
      <c r="F42" s="59"/>
      <c r="G42" s="7" t="e">
        <v>#N/A</v>
      </c>
      <c r="H42" s="59"/>
      <c r="I42" s="7" t="e">
        <v>#N/A</v>
      </c>
      <c r="J42" s="59"/>
      <c r="K42" s="7" t="e">
        <f t="shared" si="25"/>
        <v>#N/A</v>
      </c>
      <c r="L42" s="8" t="e">
        <f t="shared" si="26"/>
        <v>#N/A</v>
      </c>
      <c r="M42" s="59"/>
      <c r="N42" s="7" t="e">
        <f t="shared" si="27"/>
        <v>#N/A</v>
      </c>
      <c r="O42" s="8" t="e">
        <f t="shared" si="28"/>
        <v>#N/A</v>
      </c>
      <c r="S42" s="7" t="e">
        <f>HLOOKUP(S$1,#REF!,ROWS(S$1:S42),FALSE)</f>
        <v>#REF!</v>
      </c>
      <c r="U42" s="7" t="e">
        <f>HLOOKUP(U$1,#REF!,ROWS(U$1:U42),FALSE)</f>
        <v>#REF!</v>
      </c>
      <c r="W42" s="7" t="e">
        <f>HLOOKUP(W$1,#REF!,ROWS(W$1:W42),FALSE)</f>
        <v>#REF!</v>
      </c>
      <c r="Y42" s="7" t="e">
        <f>HLOOKUP(Y$1,#REF!,ROWS(Y$1:Y42),FALSE)</f>
        <v>#REF!</v>
      </c>
      <c r="AA42" s="7" t="e">
        <f>HLOOKUP(AA$1,#REF!,ROWS(AA$1:AA42),FALSE)</f>
        <v>#REF!</v>
      </c>
      <c r="AC42" s="7" t="e">
        <f>HLOOKUP(AC$1,#REF!,ROWS(AC$1:AC42),FALSE)</f>
        <v>#REF!</v>
      </c>
      <c r="AE42" s="7" t="e">
        <f>HLOOKUP(AE$1,#REF!,ROWS(AE$1:AE42),FALSE)</f>
        <v>#REF!</v>
      </c>
      <c r="AG42" s="7" t="e">
        <f>HLOOKUP(AG$1,#REF!,ROWS(AG$1:AG42),FALSE)</f>
        <v>#REF!</v>
      </c>
      <c r="AI42" s="7" t="e">
        <f>HLOOKUP(AI$1,#REF!,ROWS(AI$1:AI42),FALSE)</f>
        <v>#REF!</v>
      </c>
      <c r="AL42" s="24" t="e">
        <f>S42-#REF!</f>
        <v>#REF!</v>
      </c>
      <c r="AM42" s="24"/>
      <c r="AN42" s="24" t="e">
        <f>U42-#REF!</f>
        <v>#REF!</v>
      </c>
      <c r="AO42" s="49"/>
      <c r="AP42" s="24" t="e">
        <f>W42-#REF!</f>
        <v>#REF!</v>
      </c>
      <c r="AQ42" s="49"/>
      <c r="AR42" s="24" t="e">
        <f>Y42-#REF!</f>
        <v>#REF!</v>
      </c>
      <c r="AS42" s="49"/>
      <c r="AT42" s="24" t="e">
        <f>AA42-#REF!</f>
        <v>#REF!</v>
      </c>
      <c r="AU42" s="49"/>
      <c r="AV42" s="24" t="e">
        <f>AC42-#REF!</f>
        <v>#REF!</v>
      </c>
      <c r="AW42" s="49"/>
      <c r="AX42" s="24" t="e">
        <f>AE42-#REF!</f>
        <v>#REF!</v>
      </c>
      <c r="AY42" s="49"/>
      <c r="AZ42" s="24" t="e">
        <f>AG42-#REF!</f>
        <v>#REF!</v>
      </c>
      <c r="BA42" s="49"/>
      <c r="BB42" s="24" t="e">
        <f>AI42-#REF!</f>
        <v>#REF!</v>
      </c>
      <c r="BC42" s="49"/>
      <c r="BD42" s="24" t="e">
        <f>E42-#REF!</f>
        <v>#N/A</v>
      </c>
      <c r="BF42" s="24" t="e">
        <f>G42-#REF!</f>
        <v>#N/A</v>
      </c>
      <c r="BH42" s="24" t="e">
        <f>I42-#REF!</f>
        <v>#N/A</v>
      </c>
      <c r="BJ42" s="24" t="e">
        <f>K42-#REF!</f>
        <v>#N/A</v>
      </c>
      <c r="BL42" s="24" t="e">
        <f>N42-#REF!</f>
        <v>#N/A</v>
      </c>
    </row>
    <row r="43" spans="1:64" s="57" customFormat="1" ht="15" customHeight="1">
      <c r="A43" s="69" t="s">
        <v>152</v>
      </c>
      <c r="B43" s="69"/>
      <c r="C43" s="60" t="s">
        <v>137</v>
      </c>
      <c r="D43" s="59"/>
      <c r="E43" s="7" t="e">
        <v>#N/A</v>
      </c>
      <c r="F43" s="59"/>
      <c r="G43" s="7" t="e">
        <v>#N/A</v>
      </c>
      <c r="H43" s="59"/>
      <c r="I43" s="7" t="e">
        <v>#N/A</v>
      </c>
      <c r="J43" s="59"/>
      <c r="K43" s="7" t="e">
        <f t="shared" si="25"/>
        <v>#N/A</v>
      </c>
      <c r="L43" s="8" t="e">
        <f t="shared" si="26"/>
        <v>#N/A</v>
      </c>
      <c r="M43" s="59"/>
      <c r="N43" s="7" t="e">
        <f t="shared" si="27"/>
        <v>#N/A</v>
      </c>
      <c r="O43" s="8" t="e">
        <f t="shared" si="28"/>
        <v>#N/A</v>
      </c>
      <c r="S43" s="7" t="e">
        <f>HLOOKUP(S$1,#REF!,ROWS(S$1:S43),FALSE)</f>
        <v>#REF!</v>
      </c>
      <c r="U43" s="7" t="e">
        <f>HLOOKUP(U$1,#REF!,ROWS(U$1:U43),FALSE)</f>
        <v>#REF!</v>
      </c>
      <c r="W43" s="7" t="e">
        <f>HLOOKUP(W$1,#REF!,ROWS(W$1:W43),FALSE)</f>
        <v>#REF!</v>
      </c>
      <c r="Y43" s="7" t="e">
        <f>HLOOKUP(Y$1,#REF!,ROWS(Y$1:Y43),FALSE)</f>
        <v>#REF!</v>
      </c>
      <c r="AA43" s="7" t="e">
        <f>HLOOKUP(AA$1,#REF!,ROWS(AA$1:AA43),FALSE)</f>
        <v>#REF!</v>
      </c>
      <c r="AC43" s="7" t="e">
        <f>HLOOKUP(AC$1,#REF!,ROWS(AC$1:AC43),FALSE)</f>
        <v>#REF!</v>
      </c>
      <c r="AE43" s="7" t="e">
        <f>HLOOKUP(AE$1,#REF!,ROWS(AE$1:AE43),FALSE)</f>
        <v>#REF!</v>
      </c>
      <c r="AG43" s="7" t="e">
        <f>HLOOKUP(AG$1,#REF!,ROWS(AG$1:AG43),FALSE)</f>
        <v>#REF!</v>
      </c>
      <c r="AI43" s="7" t="e">
        <f>HLOOKUP(AI$1,#REF!,ROWS(AI$1:AI43),FALSE)</f>
        <v>#REF!</v>
      </c>
      <c r="AL43" s="24" t="e">
        <f>S43-#REF!</f>
        <v>#REF!</v>
      </c>
      <c r="AM43" s="24"/>
      <c r="AN43" s="24" t="e">
        <f>U43-#REF!</f>
        <v>#REF!</v>
      </c>
      <c r="AO43" s="49"/>
      <c r="AP43" s="24" t="e">
        <f>W43-#REF!</f>
        <v>#REF!</v>
      </c>
      <c r="AQ43" s="49"/>
      <c r="AR43" s="24" t="e">
        <f>Y43-#REF!</f>
        <v>#REF!</v>
      </c>
      <c r="AS43" s="49"/>
      <c r="AT43" s="24" t="e">
        <f>AA43-#REF!</f>
        <v>#REF!</v>
      </c>
      <c r="AU43" s="49"/>
      <c r="AV43" s="24" t="e">
        <f>AC43-#REF!</f>
        <v>#REF!</v>
      </c>
      <c r="AW43" s="49"/>
      <c r="AX43" s="24" t="e">
        <f>AE43-#REF!</f>
        <v>#REF!</v>
      </c>
      <c r="AY43" s="49"/>
      <c r="AZ43" s="24" t="e">
        <f>AG43-#REF!</f>
        <v>#REF!</v>
      </c>
      <c r="BA43" s="49"/>
      <c r="BB43" s="24" t="e">
        <f>AI43-#REF!</f>
        <v>#REF!</v>
      </c>
      <c r="BC43" s="49"/>
      <c r="BD43" s="24" t="e">
        <f>E43-#REF!</f>
        <v>#N/A</v>
      </c>
      <c r="BF43" s="24" t="e">
        <f>G43-#REF!</f>
        <v>#N/A</v>
      </c>
      <c r="BH43" s="24" t="e">
        <f>I43-#REF!</f>
        <v>#N/A</v>
      </c>
      <c r="BJ43" s="24" t="e">
        <f>K43-#REF!</f>
        <v>#N/A</v>
      </c>
      <c r="BL43" s="24" t="e">
        <f>N43-#REF!</f>
        <v>#N/A</v>
      </c>
    </row>
    <row r="44" spans="1:64" s="57" customFormat="1" ht="15" customHeight="1">
      <c r="A44" s="69" t="s">
        <v>154</v>
      </c>
      <c r="B44" s="69"/>
      <c r="C44" s="58" t="s">
        <v>149</v>
      </c>
      <c r="D44" s="59"/>
      <c r="E44" s="11" t="e">
        <v>#N/A</v>
      </c>
      <c r="F44" s="59"/>
      <c r="G44" s="11" t="e">
        <v>#N/A</v>
      </c>
      <c r="H44" s="59"/>
      <c r="I44" s="11" t="e">
        <v>#N/A</v>
      </c>
      <c r="J44" s="59"/>
      <c r="K44" s="11" t="e">
        <f t="shared" si="25"/>
        <v>#N/A</v>
      </c>
      <c r="L44" s="12" t="e">
        <f t="shared" si="26"/>
        <v>#N/A</v>
      </c>
      <c r="M44" s="59"/>
      <c r="N44" s="11" t="e">
        <f t="shared" si="27"/>
        <v>#N/A</v>
      </c>
      <c r="O44" s="12" t="e">
        <f t="shared" si="28"/>
        <v>#N/A</v>
      </c>
      <c r="S44" s="11" t="e">
        <f>HLOOKUP(S$1,#REF!,ROWS(S$1:S44),FALSE)</f>
        <v>#REF!</v>
      </c>
      <c r="U44" s="11" t="e">
        <f>HLOOKUP(U$1,#REF!,ROWS(U$1:U44),FALSE)</f>
        <v>#REF!</v>
      </c>
      <c r="W44" s="11" t="e">
        <f>HLOOKUP(W$1,#REF!,ROWS(W$1:W44),FALSE)</f>
        <v>#REF!</v>
      </c>
      <c r="Y44" s="11" t="e">
        <f>HLOOKUP(Y$1,#REF!,ROWS(Y$1:Y44),FALSE)</f>
        <v>#REF!</v>
      </c>
      <c r="AA44" s="11" t="e">
        <f>HLOOKUP(AA$1,#REF!,ROWS(AA$1:AA44),FALSE)</f>
        <v>#REF!</v>
      </c>
      <c r="AC44" s="11" t="e">
        <f>HLOOKUP(AC$1,#REF!,ROWS(AC$1:AC44),FALSE)</f>
        <v>#REF!</v>
      </c>
      <c r="AE44" s="11" t="e">
        <f>HLOOKUP(AE$1,#REF!,ROWS(AE$1:AE44),FALSE)</f>
        <v>#REF!</v>
      </c>
      <c r="AG44" s="11" t="e">
        <f>HLOOKUP(AG$1,#REF!,ROWS(AG$1:AG44),FALSE)</f>
        <v>#REF!</v>
      </c>
      <c r="AI44" s="11" t="e">
        <f>HLOOKUP(AI$1,#REF!,ROWS(AI$1:AI44),FALSE)</f>
        <v>#REF!</v>
      </c>
      <c r="AL44" s="24" t="e">
        <f>S44-#REF!</f>
        <v>#REF!</v>
      </c>
      <c r="AM44" s="24"/>
      <c r="AN44" s="24" t="e">
        <f>U44-#REF!</f>
        <v>#REF!</v>
      </c>
      <c r="AO44" s="49"/>
      <c r="AP44" s="24" t="e">
        <f>W44-#REF!</f>
        <v>#REF!</v>
      </c>
      <c r="AQ44" s="49"/>
      <c r="AR44" s="24" t="e">
        <f>Y44-#REF!</f>
        <v>#REF!</v>
      </c>
      <c r="AS44" s="49"/>
      <c r="AT44" s="24" t="e">
        <f>AA44-#REF!</f>
        <v>#REF!</v>
      </c>
      <c r="AU44" s="49"/>
      <c r="AV44" s="24" t="e">
        <f>AC44-#REF!</f>
        <v>#REF!</v>
      </c>
      <c r="AW44" s="49"/>
      <c r="AX44" s="24" t="e">
        <f>AE44-#REF!</f>
        <v>#REF!</v>
      </c>
      <c r="AY44" s="49"/>
      <c r="AZ44" s="24" t="e">
        <f>AG44-#REF!</f>
        <v>#REF!</v>
      </c>
      <c r="BA44" s="49"/>
      <c r="BB44" s="24" t="e">
        <f>AI44-#REF!</f>
        <v>#REF!</v>
      </c>
      <c r="BC44" s="49"/>
      <c r="BD44" s="24" t="e">
        <f>E44-#REF!</f>
        <v>#N/A</v>
      </c>
      <c r="BF44" s="24" t="e">
        <f>G44-#REF!</f>
        <v>#N/A</v>
      </c>
      <c r="BH44" s="24" t="e">
        <f>I44-#REF!</f>
        <v>#N/A</v>
      </c>
      <c r="BJ44" s="24" t="e">
        <f>K44-#REF!</f>
        <v>#N/A</v>
      </c>
      <c r="BL44" s="24" t="e">
        <f>N44-#REF!</f>
        <v>#N/A</v>
      </c>
    </row>
    <row r="45" spans="1:64" s="57" customFormat="1" ht="15" customHeight="1">
      <c r="A45" s="95" t="s">
        <v>155</v>
      </c>
      <c r="B45" s="69"/>
      <c r="C45" s="58" t="s">
        <v>138</v>
      </c>
      <c r="D45" s="59"/>
      <c r="E45" s="11" t="e">
        <v>#N/A</v>
      </c>
      <c r="F45" s="59"/>
      <c r="G45" s="11" t="e">
        <v>#N/A</v>
      </c>
      <c r="H45" s="59"/>
      <c r="I45" s="11" t="e">
        <v>#N/A</v>
      </c>
      <c r="J45" s="59"/>
      <c r="K45" s="11" t="e">
        <f t="shared" si="25"/>
        <v>#N/A</v>
      </c>
      <c r="L45" s="12" t="e">
        <f t="shared" si="26"/>
        <v>#N/A</v>
      </c>
      <c r="M45" s="59"/>
      <c r="N45" s="11" t="e">
        <f t="shared" si="27"/>
        <v>#N/A</v>
      </c>
      <c r="O45" s="12" t="e">
        <f t="shared" si="28"/>
        <v>#N/A</v>
      </c>
      <c r="S45" s="11" t="e">
        <f>HLOOKUP(S$1,#REF!,ROWS(S$1:S45),FALSE)</f>
        <v>#REF!</v>
      </c>
      <c r="U45" s="11" t="e">
        <f>HLOOKUP(U$1,#REF!,ROWS(U$1:U45),FALSE)</f>
        <v>#REF!</v>
      </c>
      <c r="W45" s="11" t="e">
        <f>HLOOKUP(W$1,#REF!,ROWS(W$1:W45),FALSE)</f>
        <v>#REF!</v>
      </c>
      <c r="Y45" s="11" t="e">
        <f>HLOOKUP(Y$1,#REF!,ROWS(Y$1:Y45),FALSE)</f>
        <v>#REF!</v>
      </c>
      <c r="AA45" s="11" t="e">
        <f>HLOOKUP(AA$1,#REF!,ROWS(AA$1:AA45),FALSE)</f>
        <v>#REF!</v>
      </c>
      <c r="AC45" s="11" t="e">
        <f>HLOOKUP(AC$1,#REF!,ROWS(AC$1:AC45),FALSE)</f>
        <v>#REF!</v>
      </c>
      <c r="AE45" s="11" t="e">
        <f>HLOOKUP(AE$1,#REF!,ROWS(AE$1:AE45),FALSE)</f>
        <v>#REF!</v>
      </c>
      <c r="AG45" s="11" t="e">
        <f>HLOOKUP(AG$1,#REF!,ROWS(AG$1:AG45),FALSE)</f>
        <v>#REF!</v>
      </c>
      <c r="AI45" s="11" t="e">
        <f>HLOOKUP(AI$1,#REF!,ROWS(AI$1:AI45),FALSE)</f>
        <v>#REF!</v>
      </c>
      <c r="AL45" s="24" t="e">
        <f>S45-#REF!</f>
        <v>#REF!</v>
      </c>
      <c r="AM45" s="24"/>
      <c r="AN45" s="24" t="e">
        <f>U45-#REF!</f>
        <v>#REF!</v>
      </c>
      <c r="AO45" s="49"/>
      <c r="AP45" s="24" t="e">
        <f>W45-#REF!</f>
        <v>#REF!</v>
      </c>
      <c r="AQ45" s="49"/>
      <c r="AR45" s="24" t="e">
        <f>Y45-#REF!</f>
        <v>#REF!</v>
      </c>
      <c r="AS45" s="49"/>
      <c r="AT45" s="24" t="e">
        <f>AA45-#REF!</f>
        <v>#REF!</v>
      </c>
      <c r="AU45" s="49"/>
      <c r="AV45" s="24" t="e">
        <f>AC45-#REF!</f>
        <v>#REF!</v>
      </c>
      <c r="AW45" s="49"/>
      <c r="AX45" s="24" t="e">
        <f>AE45-#REF!</f>
        <v>#REF!</v>
      </c>
      <c r="AY45" s="49"/>
      <c r="AZ45" s="24" t="e">
        <f>AG45-#REF!</f>
        <v>#REF!</v>
      </c>
      <c r="BA45" s="49"/>
      <c r="BB45" s="24" t="e">
        <f>AI45-#REF!</f>
        <v>#REF!</v>
      </c>
      <c r="BC45" s="49"/>
      <c r="BD45" s="24" t="e">
        <f>E45-#REF!</f>
        <v>#N/A</v>
      </c>
      <c r="BF45" s="24" t="e">
        <f>G45-#REF!</f>
        <v>#N/A</v>
      </c>
      <c r="BH45" s="24" t="e">
        <f>I45-#REF!</f>
        <v>#N/A</v>
      </c>
      <c r="BJ45" s="24" t="e">
        <f>K45-#REF!</f>
        <v>#N/A</v>
      </c>
      <c r="BL45" s="24" t="e">
        <f>N45-#REF!</f>
        <v>#N/A</v>
      </c>
    </row>
    <row r="46" spans="1:64" s="57" customFormat="1" ht="27.6" hidden="1">
      <c r="A46" s="108" t="s">
        <v>163</v>
      </c>
      <c r="B46" s="69"/>
      <c r="C46" s="78" t="s">
        <v>161</v>
      </c>
      <c r="D46" s="59"/>
      <c r="E46" s="79" t="e">
        <v>#N/A</v>
      </c>
      <c r="F46" s="80"/>
      <c r="G46" s="79" t="e">
        <v>#N/A</v>
      </c>
      <c r="H46" s="80"/>
      <c r="I46" s="79" t="e">
        <v>#N/A</v>
      </c>
      <c r="J46" s="80"/>
      <c r="K46" s="79" t="e">
        <f t="shared" si="25"/>
        <v>#N/A</v>
      </c>
      <c r="L46" s="81" t="e">
        <f t="shared" si="26"/>
        <v>#N/A</v>
      </c>
      <c r="M46" s="80"/>
      <c r="N46" s="79" t="e">
        <f t="shared" si="27"/>
        <v>#N/A</v>
      </c>
      <c r="O46" s="81" t="e">
        <f t="shared" si="28"/>
        <v>#N/A</v>
      </c>
      <c r="S46" s="11" t="e">
        <f>HLOOKUP(S$1,#REF!,ROWS(S$1:S46),FALSE)</f>
        <v>#REF!</v>
      </c>
      <c r="U46" s="11" t="e">
        <f>HLOOKUP(U$1,#REF!,ROWS(U$1:U46),FALSE)</f>
        <v>#REF!</v>
      </c>
      <c r="W46" s="11" t="e">
        <f>HLOOKUP(W$1,#REF!,ROWS(W$1:W46),FALSE)</f>
        <v>#REF!</v>
      </c>
      <c r="Y46" s="11" t="e">
        <f>HLOOKUP(Y$1,#REF!,ROWS(Y$1:Y46),FALSE)</f>
        <v>#REF!</v>
      </c>
      <c r="AA46" s="11" t="e">
        <f>HLOOKUP(AA$1,#REF!,ROWS(AA$1:AA46),FALSE)</f>
        <v>#REF!</v>
      </c>
      <c r="AC46" s="11" t="e">
        <f>HLOOKUP(AC$1,#REF!,ROWS(AC$1:AC46),FALSE)</f>
        <v>#REF!</v>
      </c>
      <c r="AE46" s="11" t="e">
        <f>HLOOKUP(AE$1,#REF!,ROWS(AE$1:AE46),FALSE)</f>
        <v>#REF!</v>
      </c>
      <c r="AG46" s="11" t="e">
        <f>HLOOKUP(AG$1,#REF!,ROWS(AG$1:AG46),FALSE)</f>
        <v>#REF!</v>
      </c>
      <c r="AI46" s="11" t="e">
        <f>HLOOKUP(AI$1,#REF!,ROWS(AI$1:AI46),FALSE)</f>
        <v>#REF!</v>
      </c>
    </row>
    <row r="47" spans="1:64" ht="9.75" customHeight="1">
      <c r="C47" s="2"/>
      <c r="D47" s="61"/>
      <c r="E47" s="3"/>
      <c r="F47" s="61"/>
      <c r="G47" s="50"/>
      <c r="H47" s="61"/>
      <c r="I47" s="50"/>
      <c r="J47" s="61"/>
      <c r="K47" s="50"/>
      <c r="M47" s="61"/>
      <c r="N47" s="50"/>
      <c r="O47" s="17"/>
      <c r="S47" s="3"/>
      <c r="U47" s="3"/>
      <c r="W47" s="3"/>
      <c r="Y47" s="3"/>
      <c r="AA47" s="3"/>
      <c r="AC47" s="3"/>
      <c r="AE47" s="3"/>
      <c r="AG47" s="3"/>
      <c r="AI47" s="3"/>
    </row>
    <row r="48" spans="1:64" s="21" customFormat="1" ht="4.5" customHeight="1">
      <c r="A48" s="68" t="s">
        <v>158</v>
      </c>
      <c r="B48" s="68"/>
      <c r="C48" s="54"/>
      <c r="D48" s="22"/>
      <c r="E48" s="53"/>
      <c r="F48" s="22"/>
      <c r="G48" s="53"/>
      <c r="H48" s="22"/>
      <c r="I48" s="53"/>
      <c r="J48" s="22"/>
      <c r="K48" s="36"/>
      <c r="L48" s="36"/>
      <c r="M48" s="22"/>
      <c r="N48" s="36"/>
      <c r="O48" s="36"/>
      <c r="S48" s="53"/>
      <c r="U48" s="53"/>
      <c r="W48" s="53"/>
      <c r="Y48" s="53"/>
      <c r="AA48" s="53"/>
      <c r="AC48" s="53"/>
      <c r="AE48" s="53"/>
      <c r="AG48" s="53"/>
      <c r="AI48" s="53"/>
    </row>
    <row r="49" spans="1:64" s="57" customFormat="1" ht="15.6">
      <c r="A49" s="96" t="s">
        <v>162</v>
      </c>
      <c r="B49" s="69"/>
      <c r="C49" s="90" t="s">
        <v>211</v>
      </c>
      <c r="D49" s="39"/>
      <c r="E49" s="62" t="e">
        <v>#N/A</v>
      </c>
      <c r="F49" s="63"/>
      <c r="G49" s="62" t="e">
        <v>#N/A</v>
      </c>
      <c r="H49" s="63"/>
      <c r="I49" s="62" t="e">
        <v>#N/A</v>
      </c>
      <c r="J49" s="63"/>
      <c r="K49" s="71" t="e">
        <f>($E49-I49)*100</f>
        <v>#N/A</v>
      </c>
      <c r="L49" s="71"/>
      <c r="M49" s="72"/>
      <c r="N49" s="71" t="e">
        <f t="shared" ref="N49:N56" si="29">($E49-G49)*100</f>
        <v>#N/A</v>
      </c>
      <c r="O49" s="70"/>
      <c r="S49" s="62" t="e">
        <f>HLOOKUP(S$1,#REF!,ROWS(S$1:S49),FALSE)</f>
        <v>#REF!</v>
      </c>
      <c r="U49" s="62" t="e">
        <f>HLOOKUP(U$1,#REF!,ROWS(U$1:U49),FALSE)</f>
        <v>#REF!</v>
      </c>
      <c r="W49" s="62" t="e">
        <f>HLOOKUP(W$1,#REF!,ROWS(W$1:W49),FALSE)</f>
        <v>#REF!</v>
      </c>
      <c r="Y49" s="62" t="e">
        <f>HLOOKUP(Y$1,#REF!,ROWS(Y$1:Y49),FALSE)</f>
        <v>#REF!</v>
      </c>
      <c r="AA49" s="62" t="e">
        <f>HLOOKUP(AA$1,#REF!,ROWS(AA$1:AA49),FALSE)</f>
        <v>#REF!</v>
      </c>
      <c r="AC49" s="62" t="e">
        <f>HLOOKUP(AC$1,#REF!,ROWS(AC$1:AC49),FALSE)</f>
        <v>#REF!</v>
      </c>
      <c r="AE49" s="62" t="e">
        <f>HLOOKUP(AE$1,#REF!,ROWS(AE$1:AE49),FALSE)</f>
        <v>#REF!</v>
      </c>
      <c r="AG49" s="62" t="e">
        <f>HLOOKUP(AG$1,#REF!,ROWS(AG$1:AG49),FALSE)</f>
        <v>#REF!</v>
      </c>
      <c r="AI49" s="62" t="e">
        <f>HLOOKUP(AI$1,#REF!,ROWS(AI$1:AI49),FALSE)</f>
        <v>#REF!</v>
      </c>
      <c r="AL49" s="25" t="e">
        <f>(S49-#REF!)*100</f>
        <v>#REF!</v>
      </c>
      <c r="AN49" s="25" t="e">
        <f>(U49-#REF!)*100</f>
        <v>#REF!</v>
      </c>
      <c r="AP49" s="25" t="e">
        <f>(W49-#REF!)*100</f>
        <v>#REF!</v>
      </c>
      <c r="AR49" s="25" t="e">
        <f>(Y49-#REF!)*100</f>
        <v>#REF!</v>
      </c>
      <c r="AT49" s="25" t="e">
        <f>(AA49-#REF!)*100</f>
        <v>#REF!</v>
      </c>
      <c r="AV49" s="25" t="e">
        <f>(AC49-#REF!)*100</f>
        <v>#REF!</v>
      </c>
      <c r="AX49" s="25" t="e">
        <f>(AE49-#REF!)*100</f>
        <v>#REF!</v>
      </c>
      <c r="AZ49" s="25" t="e">
        <f>(AG49-#REF!)*100</f>
        <v>#REF!</v>
      </c>
      <c r="BB49" s="25" t="e">
        <f>(AI49-#REF!)*100</f>
        <v>#REF!</v>
      </c>
      <c r="BD49" s="25" t="e">
        <f>(E49-#REF!)*100</f>
        <v>#N/A</v>
      </c>
      <c r="BF49" s="25" t="e">
        <f>(G49-#REF!)*100</f>
        <v>#N/A</v>
      </c>
      <c r="BH49" s="25" t="e">
        <f>(I49-#REF!)*100</f>
        <v>#N/A</v>
      </c>
      <c r="BJ49" s="25" t="e">
        <f>(K49-#REF!)*100</f>
        <v>#N/A</v>
      </c>
      <c r="BL49" s="25" t="e">
        <f>(N49-#REF!)*100</f>
        <v>#N/A</v>
      </c>
    </row>
    <row r="50" spans="1:64" s="57" customFormat="1" ht="15" customHeight="1">
      <c r="A50" s="95" t="s">
        <v>150</v>
      </c>
      <c r="B50" s="69"/>
      <c r="C50" s="58" t="s">
        <v>134</v>
      </c>
      <c r="D50" s="59"/>
      <c r="E50" s="64" t="e">
        <v>#N/A</v>
      </c>
      <c r="F50" s="59"/>
      <c r="G50" s="64" t="e">
        <v>#N/A</v>
      </c>
      <c r="H50" s="59"/>
      <c r="I50" s="64" t="e">
        <v>#N/A</v>
      </c>
      <c r="J50" s="59"/>
      <c r="K50" s="73" t="e">
        <f t="shared" ref="K50:K56" si="30">($E50-I50)*100</f>
        <v>#N/A</v>
      </c>
      <c r="L50" s="74"/>
      <c r="M50" s="75"/>
      <c r="N50" s="73" t="e">
        <f t="shared" si="29"/>
        <v>#N/A</v>
      </c>
      <c r="O50" s="12"/>
      <c r="S50" s="64" t="e">
        <f>HLOOKUP(S$1,#REF!,ROWS(S$1:S50),FALSE)</f>
        <v>#REF!</v>
      </c>
      <c r="U50" s="64" t="e">
        <f>HLOOKUP(U$1,#REF!,ROWS(U$1:U50),FALSE)</f>
        <v>#REF!</v>
      </c>
      <c r="W50" s="64" t="e">
        <f>HLOOKUP(W$1,#REF!,ROWS(W$1:W50),FALSE)</f>
        <v>#REF!</v>
      </c>
      <c r="Y50" s="64" t="e">
        <f>HLOOKUP(Y$1,#REF!,ROWS(Y$1:Y50),FALSE)</f>
        <v>#REF!</v>
      </c>
      <c r="AA50" s="64" t="e">
        <f>HLOOKUP(AA$1,#REF!,ROWS(AA$1:AA50),FALSE)</f>
        <v>#REF!</v>
      </c>
      <c r="AC50" s="64" t="e">
        <f>HLOOKUP(AC$1,#REF!,ROWS(AC$1:AC50),FALSE)</f>
        <v>#REF!</v>
      </c>
      <c r="AE50" s="64" t="e">
        <f>HLOOKUP(AE$1,#REF!,ROWS(AE$1:AE50),FALSE)</f>
        <v>#REF!</v>
      </c>
      <c r="AG50" s="64" t="e">
        <f>HLOOKUP(AG$1,#REF!,ROWS(AG$1:AG50),FALSE)</f>
        <v>#REF!</v>
      </c>
      <c r="AI50" s="64" t="e">
        <f>HLOOKUP(AI$1,#REF!,ROWS(AI$1:AI50),FALSE)</f>
        <v>#REF!</v>
      </c>
      <c r="AL50" s="25" t="e">
        <f>(S50-#REF!)*100</f>
        <v>#REF!</v>
      </c>
      <c r="AN50" s="25" t="e">
        <f>(U50-#REF!)*100</f>
        <v>#REF!</v>
      </c>
      <c r="AP50" s="25" t="e">
        <f>(W50-#REF!)*100</f>
        <v>#REF!</v>
      </c>
      <c r="AR50" s="25" t="e">
        <f>(Y50-#REF!)*100</f>
        <v>#REF!</v>
      </c>
      <c r="AT50" s="25" t="e">
        <f>(AA50-#REF!)*100</f>
        <v>#REF!</v>
      </c>
      <c r="AV50" s="25" t="e">
        <f>(AC50-#REF!)*100</f>
        <v>#REF!</v>
      </c>
      <c r="AX50" s="25" t="e">
        <f>(AE50-#REF!)*100</f>
        <v>#REF!</v>
      </c>
      <c r="AZ50" s="25" t="e">
        <f>(AG50-#REF!)*100</f>
        <v>#REF!</v>
      </c>
      <c r="BB50" s="25" t="e">
        <f>(AI50-#REF!)*100</f>
        <v>#REF!</v>
      </c>
      <c r="BD50" s="25" t="e">
        <f>(E50-#REF!)*100</f>
        <v>#N/A</v>
      </c>
      <c r="BF50" s="25" t="e">
        <f>(G50-#REF!)*100</f>
        <v>#N/A</v>
      </c>
      <c r="BH50" s="25" t="e">
        <f>(I50-#REF!)*100</f>
        <v>#N/A</v>
      </c>
      <c r="BJ50" s="25" t="e">
        <f>(K50-#REF!)*100</f>
        <v>#N/A</v>
      </c>
      <c r="BL50" s="25" t="e">
        <f>(N50-#REF!)*100</f>
        <v>#N/A</v>
      </c>
    </row>
    <row r="51" spans="1:64" s="57" customFormat="1" ht="15" customHeight="1">
      <c r="A51" s="69" t="s">
        <v>153</v>
      </c>
      <c r="B51" s="69"/>
      <c r="C51" s="60" t="s">
        <v>135</v>
      </c>
      <c r="D51" s="59"/>
      <c r="E51" s="65" t="e">
        <v>#N/A</v>
      </c>
      <c r="F51" s="59"/>
      <c r="G51" s="65" t="e">
        <v>#N/A</v>
      </c>
      <c r="H51" s="59"/>
      <c r="I51" s="65" t="e">
        <v>#N/A</v>
      </c>
      <c r="J51" s="59"/>
      <c r="K51" s="76" t="e">
        <f t="shared" si="30"/>
        <v>#N/A</v>
      </c>
      <c r="L51" s="77"/>
      <c r="M51" s="75"/>
      <c r="N51" s="76" t="e">
        <f t="shared" si="29"/>
        <v>#N/A</v>
      </c>
      <c r="O51" s="8"/>
      <c r="S51" s="65" t="e">
        <f>HLOOKUP(S$1,#REF!,ROWS(S$1:S51),FALSE)</f>
        <v>#REF!</v>
      </c>
      <c r="U51" s="65" t="e">
        <f>HLOOKUP(U$1,#REF!,ROWS(U$1:U51),FALSE)</f>
        <v>#REF!</v>
      </c>
      <c r="W51" s="65" t="e">
        <f>HLOOKUP(W$1,#REF!,ROWS(W$1:W51),FALSE)</f>
        <v>#REF!</v>
      </c>
      <c r="Y51" s="65" t="e">
        <f>HLOOKUP(Y$1,#REF!,ROWS(Y$1:Y51),FALSE)</f>
        <v>#REF!</v>
      </c>
      <c r="AA51" s="65" t="e">
        <f>HLOOKUP(AA$1,#REF!,ROWS(AA$1:AA51),FALSE)</f>
        <v>#REF!</v>
      </c>
      <c r="AC51" s="65" t="e">
        <f>HLOOKUP(AC$1,#REF!,ROWS(AC$1:AC51),FALSE)</f>
        <v>#REF!</v>
      </c>
      <c r="AE51" s="65" t="e">
        <f>HLOOKUP(AE$1,#REF!,ROWS(AE$1:AE51),FALSE)</f>
        <v>#REF!</v>
      </c>
      <c r="AG51" s="65" t="e">
        <f>HLOOKUP(AG$1,#REF!,ROWS(AG$1:AG51),FALSE)</f>
        <v>#REF!</v>
      </c>
      <c r="AI51" s="65" t="e">
        <f>HLOOKUP(AI$1,#REF!,ROWS(AI$1:AI51),FALSE)</f>
        <v>#REF!</v>
      </c>
      <c r="AL51" s="25" t="e">
        <f>(S51-#REF!)*100</f>
        <v>#REF!</v>
      </c>
      <c r="AN51" s="25" t="e">
        <f>(U51-#REF!)*100</f>
        <v>#REF!</v>
      </c>
      <c r="AP51" s="25" t="e">
        <f>(W51-#REF!)*100</f>
        <v>#REF!</v>
      </c>
      <c r="AR51" s="25" t="e">
        <f>(Y51-#REF!)*100</f>
        <v>#REF!</v>
      </c>
      <c r="AT51" s="25" t="e">
        <f>(AA51-#REF!)*100</f>
        <v>#REF!</v>
      </c>
      <c r="AV51" s="25" t="e">
        <f>(AC51-#REF!)*100</f>
        <v>#REF!</v>
      </c>
      <c r="AX51" s="25" t="e">
        <f>(AE51-#REF!)*100</f>
        <v>#REF!</v>
      </c>
      <c r="AZ51" s="25" t="e">
        <f>(AG51-#REF!)*100</f>
        <v>#REF!</v>
      </c>
      <c r="BB51" s="25" t="e">
        <f>(AI51-#REF!)*100</f>
        <v>#REF!</v>
      </c>
      <c r="BD51" s="25" t="e">
        <f>(E51-#REF!)*100</f>
        <v>#N/A</v>
      </c>
      <c r="BF51" s="25" t="e">
        <f>(G51-#REF!)*100</f>
        <v>#N/A</v>
      </c>
      <c r="BH51" s="25" t="e">
        <f>(I51-#REF!)*100</f>
        <v>#N/A</v>
      </c>
      <c r="BJ51" s="25" t="e">
        <f>(K51-#REF!)*100</f>
        <v>#N/A</v>
      </c>
      <c r="BL51" s="25" t="e">
        <f>(N51-#REF!)*100</f>
        <v>#N/A</v>
      </c>
    </row>
    <row r="52" spans="1:64" s="57" customFormat="1" ht="15" customHeight="1">
      <c r="A52" s="95" t="s">
        <v>151</v>
      </c>
      <c r="B52" s="69"/>
      <c r="C52" s="60" t="s">
        <v>136</v>
      </c>
      <c r="D52" s="59"/>
      <c r="E52" s="65" t="e">
        <v>#N/A</v>
      </c>
      <c r="F52" s="59"/>
      <c r="G52" s="65" t="e">
        <v>#N/A</v>
      </c>
      <c r="H52" s="59"/>
      <c r="I52" s="65" t="e">
        <v>#N/A</v>
      </c>
      <c r="J52" s="59"/>
      <c r="K52" s="76" t="e">
        <f t="shared" si="30"/>
        <v>#N/A</v>
      </c>
      <c r="L52" s="77"/>
      <c r="M52" s="75"/>
      <c r="N52" s="76" t="e">
        <f t="shared" si="29"/>
        <v>#N/A</v>
      </c>
      <c r="O52" s="8"/>
      <c r="S52" s="65" t="e">
        <f>HLOOKUP(S$1,#REF!,ROWS(S$1:S52),FALSE)</f>
        <v>#REF!</v>
      </c>
      <c r="U52" s="65" t="e">
        <f>HLOOKUP(U$1,#REF!,ROWS(U$1:U52),FALSE)</f>
        <v>#REF!</v>
      </c>
      <c r="W52" s="65" t="e">
        <f>HLOOKUP(W$1,#REF!,ROWS(W$1:W52),FALSE)</f>
        <v>#REF!</v>
      </c>
      <c r="Y52" s="65" t="e">
        <f>HLOOKUP(Y$1,#REF!,ROWS(Y$1:Y52),FALSE)</f>
        <v>#REF!</v>
      </c>
      <c r="AA52" s="65" t="e">
        <f>HLOOKUP(AA$1,#REF!,ROWS(AA$1:AA52),FALSE)</f>
        <v>#REF!</v>
      </c>
      <c r="AC52" s="65" t="e">
        <f>HLOOKUP(AC$1,#REF!,ROWS(AC$1:AC52),FALSE)</f>
        <v>#REF!</v>
      </c>
      <c r="AE52" s="65" t="e">
        <f>HLOOKUP(AE$1,#REF!,ROWS(AE$1:AE52),FALSE)</f>
        <v>#REF!</v>
      </c>
      <c r="AG52" s="65" t="e">
        <f>HLOOKUP(AG$1,#REF!,ROWS(AG$1:AG52),FALSE)</f>
        <v>#REF!</v>
      </c>
      <c r="AI52" s="65" t="e">
        <f>HLOOKUP(AI$1,#REF!,ROWS(AI$1:AI52),FALSE)</f>
        <v>#REF!</v>
      </c>
      <c r="AL52" s="25" t="e">
        <f>(S52-#REF!)*100</f>
        <v>#REF!</v>
      </c>
      <c r="AN52" s="25" t="e">
        <f>(U52-#REF!)*100</f>
        <v>#REF!</v>
      </c>
      <c r="AP52" s="25" t="e">
        <f>(W52-#REF!)*100</f>
        <v>#REF!</v>
      </c>
      <c r="AR52" s="25" t="e">
        <f>(Y52-#REF!)*100</f>
        <v>#REF!</v>
      </c>
      <c r="AT52" s="25" t="e">
        <f>(AA52-#REF!)*100</f>
        <v>#REF!</v>
      </c>
      <c r="AV52" s="25" t="e">
        <f>(AC52-#REF!)*100</f>
        <v>#REF!</v>
      </c>
      <c r="AX52" s="25" t="e">
        <f>(AE52-#REF!)*100</f>
        <v>#REF!</v>
      </c>
      <c r="AZ52" s="25" t="e">
        <f>(AG52-#REF!)*100</f>
        <v>#REF!</v>
      </c>
      <c r="BB52" s="25" t="e">
        <f>(AI52-#REF!)*100</f>
        <v>#REF!</v>
      </c>
      <c r="BD52" s="25" t="e">
        <f>(E52-#REF!)*100</f>
        <v>#N/A</v>
      </c>
      <c r="BF52" s="25" t="e">
        <f>(G52-#REF!)*100</f>
        <v>#N/A</v>
      </c>
      <c r="BH52" s="25" t="e">
        <f>(I52-#REF!)*100</f>
        <v>#N/A</v>
      </c>
      <c r="BJ52" s="25" t="e">
        <f>(K52-#REF!)*100</f>
        <v>#N/A</v>
      </c>
      <c r="BL52" s="25" t="e">
        <f>(N52-#REF!)*100</f>
        <v>#N/A</v>
      </c>
    </row>
    <row r="53" spans="1:64" s="57" customFormat="1" ht="15" customHeight="1">
      <c r="A53" s="69" t="s">
        <v>152</v>
      </c>
      <c r="B53" s="69"/>
      <c r="C53" s="60" t="s">
        <v>137</v>
      </c>
      <c r="D53" s="59"/>
      <c r="E53" s="65" t="e">
        <v>#N/A</v>
      </c>
      <c r="F53" s="59"/>
      <c r="G53" s="65" t="e">
        <v>#N/A</v>
      </c>
      <c r="H53" s="59"/>
      <c r="I53" s="65" t="e">
        <v>#N/A</v>
      </c>
      <c r="J53" s="59"/>
      <c r="K53" s="76" t="e">
        <f t="shared" si="30"/>
        <v>#N/A</v>
      </c>
      <c r="L53" s="77"/>
      <c r="M53" s="75"/>
      <c r="N53" s="76" t="e">
        <f t="shared" si="29"/>
        <v>#N/A</v>
      </c>
      <c r="O53" s="8"/>
      <c r="S53" s="65" t="e">
        <f>HLOOKUP(S$1,#REF!,ROWS(S$1:S53),FALSE)</f>
        <v>#REF!</v>
      </c>
      <c r="U53" s="65" t="e">
        <f>HLOOKUP(U$1,#REF!,ROWS(U$1:U53),FALSE)</f>
        <v>#REF!</v>
      </c>
      <c r="W53" s="65" t="e">
        <f>HLOOKUP(W$1,#REF!,ROWS(W$1:W53),FALSE)</f>
        <v>#REF!</v>
      </c>
      <c r="Y53" s="65" t="e">
        <f>HLOOKUP(Y$1,#REF!,ROWS(Y$1:Y53),FALSE)</f>
        <v>#REF!</v>
      </c>
      <c r="AA53" s="65" t="e">
        <f>HLOOKUP(AA$1,#REF!,ROWS(AA$1:AA53),FALSE)</f>
        <v>#REF!</v>
      </c>
      <c r="AC53" s="65" t="e">
        <f>HLOOKUP(AC$1,#REF!,ROWS(AC$1:AC53),FALSE)</f>
        <v>#REF!</v>
      </c>
      <c r="AE53" s="65" t="e">
        <f>HLOOKUP(AE$1,#REF!,ROWS(AE$1:AE53),FALSE)</f>
        <v>#REF!</v>
      </c>
      <c r="AG53" s="65" t="e">
        <f>HLOOKUP(AG$1,#REF!,ROWS(AG$1:AG53),FALSE)</f>
        <v>#REF!</v>
      </c>
      <c r="AI53" s="65" t="e">
        <f>HLOOKUP(AI$1,#REF!,ROWS(AI$1:AI53),FALSE)</f>
        <v>#REF!</v>
      </c>
      <c r="AL53" s="25" t="e">
        <f>(S53-#REF!)*100</f>
        <v>#REF!</v>
      </c>
      <c r="AN53" s="25" t="e">
        <f>(U53-#REF!)*100</f>
        <v>#REF!</v>
      </c>
      <c r="AP53" s="25" t="e">
        <f>(W53-#REF!)*100</f>
        <v>#REF!</v>
      </c>
      <c r="AR53" s="25" t="e">
        <f>(Y53-#REF!)*100</f>
        <v>#REF!</v>
      </c>
      <c r="AT53" s="25" t="e">
        <f>(AA53-#REF!)*100</f>
        <v>#REF!</v>
      </c>
      <c r="AV53" s="25" t="e">
        <f>(AC53-#REF!)*100</f>
        <v>#REF!</v>
      </c>
      <c r="AX53" s="25" t="e">
        <f>(AE53-#REF!)*100</f>
        <v>#REF!</v>
      </c>
      <c r="AZ53" s="25" t="e">
        <f>(AG53-#REF!)*100</f>
        <v>#REF!</v>
      </c>
      <c r="BB53" s="25" t="e">
        <f>(AI53-#REF!)*100</f>
        <v>#REF!</v>
      </c>
      <c r="BD53" s="25" t="e">
        <f>(E53-#REF!)*100</f>
        <v>#N/A</v>
      </c>
      <c r="BF53" s="25" t="e">
        <f>(G53-#REF!)*100</f>
        <v>#N/A</v>
      </c>
      <c r="BH53" s="25" t="e">
        <f>(I53-#REF!)*100</f>
        <v>#N/A</v>
      </c>
      <c r="BJ53" s="25" t="e">
        <f>(K53-#REF!)*100</f>
        <v>#N/A</v>
      </c>
      <c r="BL53" s="25" t="e">
        <f>(N53-#REF!)*100</f>
        <v>#N/A</v>
      </c>
    </row>
    <row r="54" spans="1:64" s="57" customFormat="1" ht="15" customHeight="1">
      <c r="A54" s="69" t="s">
        <v>154</v>
      </c>
      <c r="B54" s="69"/>
      <c r="C54" s="58" t="s">
        <v>149</v>
      </c>
      <c r="D54" s="59"/>
      <c r="E54" s="64" t="e">
        <v>#N/A</v>
      </c>
      <c r="F54" s="59"/>
      <c r="G54" s="64" t="e">
        <v>#N/A</v>
      </c>
      <c r="H54" s="59"/>
      <c r="I54" s="64" t="e">
        <v>#N/A</v>
      </c>
      <c r="J54" s="59"/>
      <c r="K54" s="73" t="e">
        <f t="shared" si="30"/>
        <v>#N/A</v>
      </c>
      <c r="L54" s="74"/>
      <c r="M54" s="75"/>
      <c r="N54" s="73" t="e">
        <f t="shared" si="29"/>
        <v>#N/A</v>
      </c>
      <c r="O54" s="12"/>
      <c r="S54" s="64" t="e">
        <f>HLOOKUP(S$1,#REF!,ROWS(S$1:S54),FALSE)</f>
        <v>#REF!</v>
      </c>
      <c r="U54" s="64" t="e">
        <f>HLOOKUP(U$1,#REF!,ROWS(U$1:U54),FALSE)</f>
        <v>#REF!</v>
      </c>
      <c r="W54" s="64" t="e">
        <f>HLOOKUP(W$1,#REF!,ROWS(W$1:W54),FALSE)</f>
        <v>#REF!</v>
      </c>
      <c r="Y54" s="64" t="e">
        <f>HLOOKUP(Y$1,#REF!,ROWS(Y$1:Y54),FALSE)</f>
        <v>#REF!</v>
      </c>
      <c r="AA54" s="64" t="e">
        <f>HLOOKUP(AA$1,#REF!,ROWS(AA$1:AA54),FALSE)</f>
        <v>#REF!</v>
      </c>
      <c r="AC54" s="64" t="e">
        <f>HLOOKUP(AC$1,#REF!,ROWS(AC$1:AC54),FALSE)</f>
        <v>#REF!</v>
      </c>
      <c r="AE54" s="64" t="e">
        <f>HLOOKUP(AE$1,#REF!,ROWS(AE$1:AE54),FALSE)</f>
        <v>#REF!</v>
      </c>
      <c r="AG54" s="64" t="e">
        <f>HLOOKUP(AG$1,#REF!,ROWS(AG$1:AG54),FALSE)</f>
        <v>#REF!</v>
      </c>
      <c r="AI54" s="64" t="e">
        <f>HLOOKUP(AI$1,#REF!,ROWS(AI$1:AI54),FALSE)</f>
        <v>#REF!</v>
      </c>
      <c r="AL54" s="25" t="e">
        <f>(S54-#REF!)*100</f>
        <v>#REF!</v>
      </c>
      <c r="AN54" s="25" t="e">
        <f>(U54-#REF!)*100</f>
        <v>#REF!</v>
      </c>
      <c r="AP54" s="25" t="e">
        <f>(W54-#REF!)*100</f>
        <v>#REF!</v>
      </c>
      <c r="AR54" s="25" t="e">
        <f>(Y54-#REF!)*100</f>
        <v>#REF!</v>
      </c>
      <c r="AT54" s="25" t="e">
        <f>(AA54-#REF!)*100</f>
        <v>#REF!</v>
      </c>
      <c r="AV54" s="25" t="e">
        <f>(AC54-#REF!)*100</f>
        <v>#REF!</v>
      </c>
      <c r="AX54" s="25" t="e">
        <f>(AE54-#REF!)*100</f>
        <v>#REF!</v>
      </c>
      <c r="AZ54" s="25" t="e">
        <f>(AG54-#REF!)*100</f>
        <v>#REF!</v>
      </c>
      <c r="BB54" s="25" t="e">
        <f>(AI54-#REF!)*100</f>
        <v>#REF!</v>
      </c>
      <c r="BD54" s="25" t="e">
        <f>(E54-#REF!)*100</f>
        <v>#N/A</v>
      </c>
      <c r="BF54" s="25" t="e">
        <f>(G54-#REF!)*100</f>
        <v>#N/A</v>
      </c>
      <c r="BH54" s="25" t="e">
        <f>(I54-#REF!)*100</f>
        <v>#N/A</v>
      </c>
      <c r="BJ54" s="25" t="e">
        <f>(K54-#REF!)*100</f>
        <v>#N/A</v>
      </c>
      <c r="BL54" s="25" t="e">
        <f>(N54-#REF!)*100</f>
        <v>#N/A</v>
      </c>
    </row>
    <row r="55" spans="1:64" s="57" customFormat="1" ht="15" customHeight="1">
      <c r="A55" s="95" t="s">
        <v>155</v>
      </c>
      <c r="B55" s="69"/>
      <c r="C55" s="58" t="s">
        <v>138</v>
      </c>
      <c r="D55" s="59"/>
      <c r="E55" s="64" t="e">
        <v>#N/A</v>
      </c>
      <c r="F55" s="59"/>
      <c r="G55" s="64" t="e">
        <v>#N/A</v>
      </c>
      <c r="H55" s="59"/>
      <c r="I55" s="64" t="e">
        <v>#N/A</v>
      </c>
      <c r="J55" s="59"/>
      <c r="K55" s="73" t="e">
        <f t="shared" si="30"/>
        <v>#N/A</v>
      </c>
      <c r="L55" s="74"/>
      <c r="M55" s="75"/>
      <c r="N55" s="73" t="e">
        <f t="shared" si="29"/>
        <v>#N/A</v>
      </c>
      <c r="O55" s="12"/>
      <c r="S55" s="64" t="e">
        <f>HLOOKUP(S$1,#REF!,ROWS(S$1:S55),FALSE)</f>
        <v>#REF!</v>
      </c>
      <c r="U55" s="64" t="e">
        <f>HLOOKUP(U$1,#REF!,ROWS(U$1:U55),FALSE)</f>
        <v>#REF!</v>
      </c>
      <c r="W55" s="64" t="e">
        <f>HLOOKUP(W$1,#REF!,ROWS(W$1:W55),FALSE)</f>
        <v>#REF!</v>
      </c>
      <c r="Y55" s="64" t="e">
        <f>HLOOKUP(Y$1,#REF!,ROWS(Y$1:Y55),FALSE)</f>
        <v>#REF!</v>
      </c>
      <c r="AA55" s="64" t="e">
        <f>HLOOKUP(AA$1,#REF!,ROWS(AA$1:AA55),FALSE)</f>
        <v>#REF!</v>
      </c>
      <c r="AC55" s="64" t="e">
        <f>HLOOKUP(AC$1,#REF!,ROWS(AC$1:AC55),FALSE)</f>
        <v>#REF!</v>
      </c>
      <c r="AE55" s="64" t="e">
        <f>HLOOKUP(AE$1,#REF!,ROWS(AE$1:AE55),FALSE)</f>
        <v>#REF!</v>
      </c>
      <c r="AG55" s="64" t="e">
        <f>HLOOKUP(AG$1,#REF!,ROWS(AG$1:AG55),FALSE)</f>
        <v>#REF!</v>
      </c>
      <c r="AI55" s="64" t="e">
        <f>HLOOKUP(AI$1,#REF!,ROWS(AI$1:AI55),FALSE)</f>
        <v>#REF!</v>
      </c>
      <c r="AL55" s="25" t="e">
        <f>(S55-#REF!)*100</f>
        <v>#REF!</v>
      </c>
      <c r="AN55" s="25" t="e">
        <f>(U55-#REF!)*100</f>
        <v>#REF!</v>
      </c>
      <c r="AP55" s="25" t="e">
        <f>(W55-#REF!)*100</f>
        <v>#REF!</v>
      </c>
      <c r="AR55" s="25" t="e">
        <f>(Y55-#REF!)*100</f>
        <v>#REF!</v>
      </c>
      <c r="AT55" s="25" t="e">
        <f>(AA55-#REF!)*100</f>
        <v>#REF!</v>
      </c>
      <c r="AV55" s="25" t="e">
        <f>(AC55-#REF!)*100</f>
        <v>#REF!</v>
      </c>
      <c r="AX55" s="25" t="e">
        <f>(AE55-#REF!)*100</f>
        <v>#REF!</v>
      </c>
      <c r="AZ55" s="25" t="e">
        <f>(AG55-#REF!)*100</f>
        <v>#REF!</v>
      </c>
      <c r="BB55" s="25" t="e">
        <f>(AI55-#REF!)*100</f>
        <v>#REF!</v>
      </c>
      <c r="BD55" s="25" t="e">
        <f>(E55-#REF!)*100</f>
        <v>#N/A</v>
      </c>
      <c r="BF55" s="25" t="e">
        <f>(G55-#REF!)*100</f>
        <v>#N/A</v>
      </c>
      <c r="BH55" s="25" t="e">
        <f>(I55-#REF!)*100</f>
        <v>#N/A</v>
      </c>
      <c r="BJ55" s="25" t="e">
        <f>(K55-#REF!)*100</f>
        <v>#N/A</v>
      </c>
      <c r="BL55" s="25" t="e">
        <f>(N55-#REF!)*100</f>
        <v>#N/A</v>
      </c>
    </row>
    <row r="56" spans="1:64" s="57" customFormat="1" ht="24.6" hidden="1" customHeight="1">
      <c r="A56" s="108" t="s">
        <v>163</v>
      </c>
      <c r="B56" s="69"/>
      <c r="C56" s="78" t="s">
        <v>161</v>
      </c>
      <c r="D56" s="59"/>
      <c r="E56" s="82" t="e">
        <v>#N/A</v>
      </c>
      <c r="F56" s="113"/>
      <c r="G56" s="82" t="e">
        <v>#N/A</v>
      </c>
      <c r="H56" s="113"/>
      <c r="I56" s="82" t="e">
        <v>#N/A</v>
      </c>
      <c r="J56" s="113"/>
      <c r="K56" s="83" t="e">
        <f t="shared" si="30"/>
        <v>#N/A</v>
      </c>
      <c r="L56" s="82"/>
      <c r="M56" s="113"/>
      <c r="N56" s="83" t="e">
        <f t="shared" si="29"/>
        <v>#N/A</v>
      </c>
      <c r="O56" s="82"/>
      <c r="S56" s="64" t="e">
        <f>HLOOKUP(S$1,#REF!,ROWS(S$1:S56),FALSE)</f>
        <v>#REF!</v>
      </c>
      <c r="U56" s="64" t="e">
        <f>HLOOKUP(U$1,#REF!,ROWS(U$1:U56),FALSE)</f>
        <v>#REF!</v>
      </c>
      <c r="W56" s="64" t="e">
        <f>HLOOKUP(W$1,#REF!,ROWS(W$1:W56),FALSE)</f>
        <v>#REF!</v>
      </c>
      <c r="Y56" s="64" t="e">
        <f>HLOOKUP(Y$1,#REF!,ROWS(Y$1:Y56),FALSE)</f>
        <v>#REF!</v>
      </c>
      <c r="AA56" s="64" t="e">
        <f>HLOOKUP(AA$1,#REF!,ROWS(AA$1:AA56),FALSE)</f>
        <v>#REF!</v>
      </c>
      <c r="AC56" s="64" t="e">
        <f>HLOOKUP(AC$1,#REF!,ROWS(AC$1:AC56),FALSE)</f>
        <v>#REF!</v>
      </c>
      <c r="AE56" s="64" t="e">
        <f>HLOOKUP(AE$1,#REF!,ROWS(AE$1:AE56),FALSE)</f>
        <v>#REF!</v>
      </c>
      <c r="AG56" s="64" t="e">
        <f>HLOOKUP(AG$1,#REF!,ROWS(AG$1:AG56),FALSE)</f>
        <v>#REF!</v>
      </c>
      <c r="AI56" s="64" t="e">
        <f>HLOOKUP(AI$1,#REF!,ROWS(AI$1:AI56),FALSE)</f>
        <v>#REF!</v>
      </c>
    </row>
    <row r="57" spans="1:64" ht="6.6" customHeight="1">
      <c r="E57" s="3"/>
      <c r="F57" s="61"/>
      <c r="G57" s="50"/>
      <c r="H57" s="61"/>
      <c r="I57" s="50"/>
      <c r="J57" s="61"/>
      <c r="K57" s="50"/>
      <c r="M57" s="61"/>
      <c r="N57" s="50"/>
      <c r="O57" s="17"/>
    </row>
    <row r="58" spans="1:64" s="21" customFormat="1" ht="7.35" customHeight="1">
      <c r="A58" s="68" t="s">
        <v>187</v>
      </c>
      <c r="B58" s="68"/>
      <c r="C58" s="54"/>
      <c r="D58" s="22"/>
      <c r="E58" s="53"/>
      <c r="F58" s="22"/>
      <c r="G58" s="53"/>
      <c r="H58" s="22"/>
      <c r="I58" s="53"/>
      <c r="J58" s="22"/>
      <c r="K58" s="36"/>
      <c r="L58" s="36"/>
      <c r="M58" s="22"/>
      <c r="N58" s="36"/>
      <c r="O58" s="36"/>
      <c r="S58" s="53"/>
      <c r="U58" s="53"/>
      <c r="W58" s="53"/>
      <c r="Y58" s="53"/>
      <c r="AA58" s="53"/>
      <c r="AC58" s="53"/>
      <c r="AE58" s="53"/>
      <c r="AG58" s="53"/>
      <c r="AI58" s="53"/>
    </row>
    <row r="59" spans="1:64" s="57" customFormat="1" ht="15.6">
      <c r="A59" s="126" t="s">
        <v>162</v>
      </c>
      <c r="B59" s="69"/>
      <c r="C59" s="90" t="s">
        <v>206</v>
      </c>
      <c r="D59" s="39"/>
      <c r="E59" s="62" t="e">
        <v>#N/A</v>
      </c>
      <c r="F59" s="63"/>
      <c r="G59" s="62" t="e">
        <v>#N/A</v>
      </c>
      <c r="H59" s="63"/>
      <c r="I59" s="62" t="e">
        <v>#N/A</v>
      </c>
      <c r="J59" s="63"/>
      <c r="K59" s="71" t="e">
        <f>K15</f>
        <v>#N/A</v>
      </c>
      <c r="L59" s="71"/>
      <c r="M59" s="72"/>
      <c r="N59" s="71" t="e">
        <f>N15</f>
        <v>#N/A</v>
      </c>
      <c r="O59" s="70"/>
      <c r="S59" s="62" t="e">
        <f>HLOOKUP(S$1,#REF!,ROWS(S$1:S59),FALSE)</f>
        <v>#REF!</v>
      </c>
      <c r="U59" s="62" t="e">
        <f>HLOOKUP(U$1,#REF!,ROWS(U$1:U59),FALSE)</f>
        <v>#REF!</v>
      </c>
      <c r="W59" s="62" t="e">
        <f>HLOOKUP(W$1,#REF!,ROWS(W$1:W59),FALSE)</f>
        <v>#REF!</v>
      </c>
      <c r="Y59" s="62" t="e">
        <f>HLOOKUP(Y$1,#REF!,ROWS(Y$1:Y59),FALSE)</f>
        <v>#REF!</v>
      </c>
      <c r="AA59" s="62" t="e">
        <f>HLOOKUP(AA$1,#REF!,ROWS(AA$1:AA59),FALSE)</f>
        <v>#REF!</v>
      </c>
      <c r="AC59" s="62" t="e">
        <f>HLOOKUP(AC$1,#REF!,ROWS(AC$1:AC59),FALSE)</f>
        <v>#REF!</v>
      </c>
      <c r="AE59" s="62" t="e">
        <f>HLOOKUP(AE$1,#REF!,ROWS(AE$1:AE59),FALSE)</f>
        <v>#REF!</v>
      </c>
      <c r="AG59" s="62" t="e">
        <f>HLOOKUP(AG$1,#REF!,ROWS(AG$1:AG59),FALSE)</f>
        <v>#REF!</v>
      </c>
      <c r="AI59" s="62" t="e">
        <f>HLOOKUP(AI$1,#REF!,ROWS(AI$1:AI59),FALSE)</f>
        <v>#REF!</v>
      </c>
      <c r="AL59" s="25" t="e">
        <f>(S59-#REF!)*100</f>
        <v>#REF!</v>
      </c>
      <c r="AN59" s="25" t="e">
        <f>(U59-#REF!)*100</f>
        <v>#REF!</v>
      </c>
      <c r="AP59" s="25" t="e">
        <f>(W59-#REF!)*100</f>
        <v>#REF!</v>
      </c>
      <c r="AR59" s="25" t="e">
        <f>(Y59-#REF!)*100</f>
        <v>#REF!</v>
      </c>
      <c r="AT59" s="25" t="e">
        <f>(AA59-#REF!)*100</f>
        <v>#REF!</v>
      </c>
      <c r="AV59" s="25" t="e">
        <f>(AC59-#REF!)*100</f>
        <v>#REF!</v>
      </c>
      <c r="AX59" s="25" t="e">
        <f>(AE59-#REF!)*100</f>
        <v>#REF!</v>
      </c>
      <c r="AZ59" s="25" t="e">
        <f>(AG59-#REF!)*100</f>
        <v>#REF!</v>
      </c>
      <c r="BB59" s="25" t="e">
        <f>(AI59-#REF!)*100</f>
        <v>#REF!</v>
      </c>
      <c r="BD59" s="25" t="e">
        <f>(E59-#REF!)*100</f>
        <v>#N/A</v>
      </c>
      <c r="BF59" s="25" t="e">
        <f>(G59-#REF!)*100</f>
        <v>#N/A</v>
      </c>
      <c r="BH59" s="25" t="e">
        <f>(I59-#REF!)*100</f>
        <v>#N/A</v>
      </c>
      <c r="BJ59" s="25" t="e">
        <f>(K59-#REF!)*100</f>
        <v>#N/A</v>
      </c>
      <c r="BL59" s="25" t="e">
        <f>(N59-#REF!)*100</f>
        <v>#N/A</v>
      </c>
    </row>
    <row r="60" spans="1:64" s="57" customFormat="1" ht="15" customHeight="1">
      <c r="A60" s="95" t="s">
        <v>150</v>
      </c>
      <c r="B60" s="69"/>
      <c r="C60" s="58" t="s">
        <v>134</v>
      </c>
      <c r="D60" s="59"/>
      <c r="E60" s="64" t="e">
        <v>#N/A</v>
      </c>
      <c r="F60" s="59"/>
      <c r="G60" s="64" t="e">
        <v>#N/A</v>
      </c>
      <c r="H60" s="59"/>
      <c r="I60" s="64" t="e">
        <v>#N/A</v>
      </c>
      <c r="J60" s="59"/>
      <c r="K60" s="73" t="e">
        <f t="shared" ref="K60:K65" si="31">($E60-I60)*100</f>
        <v>#N/A</v>
      </c>
      <c r="L60" s="74"/>
      <c r="M60" s="75"/>
      <c r="N60" s="73" t="e">
        <f t="shared" ref="N60:N65" si="32">($E60-G60)*100</f>
        <v>#N/A</v>
      </c>
      <c r="O60" s="12"/>
      <c r="S60" s="64" t="e">
        <f>HLOOKUP(S$1,#REF!,ROWS(S$1:S60),FALSE)</f>
        <v>#REF!</v>
      </c>
      <c r="U60" s="64" t="e">
        <f>HLOOKUP(U$1,#REF!,ROWS(U$1:U60),FALSE)</f>
        <v>#REF!</v>
      </c>
      <c r="W60" s="64" t="e">
        <f>HLOOKUP(W$1,#REF!,ROWS(W$1:W60),FALSE)</f>
        <v>#REF!</v>
      </c>
      <c r="Y60" s="64" t="e">
        <f>HLOOKUP(Y$1,#REF!,ROWS(Y$1:Y60),FALSE)</f>
        <v>#REF!</v>
      </c>
      <c r="AA60" s="64" t="e">
        <f>HLOOKUP(AA$1,#REF!,ROWS(AA$1:AA60),FALSE)</f>
        <v>#REF!</v>
      </c>
      <c r="AC60" s="64" t="e">
        <f>HLOOKUP(AC$1,#REF!,ROWS(AC$1:AC60),FALSE)</f>
        <v>#REF!</v>
      </c>
      <c r="AE60" s="64" t="e">
        <f>HLOOKUP(AE$1,#REF!,ROWS(AE$1:AE60),FALSE)</f>
        <v>#REF!</v>
      </c>
      <c r="AG60" s="64" t="e">
        <f>HLOOKUP(AG$1,#REF!,ROWS(AG$1:AG60),FALSE)</f>
        <v>#REF!</v>
      </c>
      <c r="AI60" s="64" t="e">
        <f>HLOOKUP(AI$1,#REF!,ROWS(AI$1:AI60),FALSE)</f>
        <v>#REF!</v>
      </c>
      <c r="AL60" s="25" t="e">
        <f>(S60-#REF!)*100</f>
        <v>#REF!</v>
      </c>
      <c r="AN60" s="25" t="e">
        <f>(U60-#REF!)*100</f>
        <v>#REF!</v>
      </c>
      <c r="AP60" s="25" t="e">
        <f>(W60-#REF!)*100</f>
        <v>#REF!</v>
      </c>
      <c r="AR60" s="25" t="e">
        <f>(Y60-#REF!)*100</f>
        <v>#REF!</v>
      </c>
      <c r="AT60" s="25" t="e">
        <f>(AA60-#REF!)*100</f>
        <v>#REF!</v>
      </c>
      <c r="AV60" s="25" t="e">
        <f>(AC60-#REF!)*100</f>
        <v>#REF!</v>
      </c>
      <c r="AX60" s="25" t="e">
        <f>(AE60-#REF!)*100</f>
        <v>#REF!</v>
      </c>
      <c r="AZ60" s="25" t="e">
        <f>(AG60-#REF!)*100</f>
        <v>#REF!</v>
      </c>
      <c r="BB60" s="25" t="e">
        <f>(AI60-#REF!)*100</f>
        <v>#REF!</v>
      </c>
      <c r="BD60" s="25" t="e">
        <f>(E60-#REF!)*100</f>
        <v>#N/A</v>
      </c>
      <c r="BF60" s="25" t="e">
        <f>(G60-#REF!)*100</f>
        <v>#N/A</v>
      </c>
      <c r="BH60" s="25" t="e">
        <f>(I60-#REF!)*100</f>
        <v>#N/A</v>
      </c>
      <c r="BJ60" s="25" t="e">
        <f>(K60-#REF!)*100</f>
        <v>#N/A</v>
      </c>
      <c r="BL60" s="25" t="e">
        <f>(N60-#REF!)*100</f>
        <v>#N/A</v>
      </c>
    </row>
    <row r="61" spans="1:64" s="57" customFormat="1" ht="15" customHeight="1">
      <c r="A61" s="69" t="s">
        <v>153</v>
      </c>
      <c r="B61" s="69"/>
      <c r="C61" s="60" t="s">
        <v>135</v>
      </c>
      <c r="D61" s="59"/>
      <c r="E61" s="65" t="e">
        <v>#N/A</v>
      </c>
      <c r="F61" s="59"/>
      <c r="G61" s="65" t="e">
        <v>#N/A</v>
      </c>
      <c r="H61" s="59"/>
      <c r="I61" s="65" t="e">
        <v>#N/A</v>
      </c>
      <c r="J61" s="59"/>
      <c r="K61" s="76" t="e">
        <f t="shared" si="31"/>
        <v>#N/A</v>
      </c>
      <c r="L61" s="77"/>
      <c r="M61" s="75"/>
      <c r="N61" s="76" t="e">
        <f t="shared" si="32"/>
        <v>#N/A</v>
      </c>
      <c r="O61" s="8"/>
      <c r="S61" s="65" t="e">
        <f>HLOOKUP(S$1,#REF!,ROWS(S$1:S61),FALSE)</f>
        <v>#REF!</v>
      </c>
      <c r="U61" s="65" t="e">
        <f>HLOOKUP(U$1,#REF!,ROWS(U$1:U61),FALSE)</f>
        <v>#REF!</v>
      </c>
      <c r="W61" s="65" t="e">
        <f>HLOOKUP(W$1,#REF!,ROWS(W$1:W61),FALSE)</f>
        <v>#REF!</v>
      </c>
      <c r="Y61" s="65" t="e">
        <f>HLOOKUP(Y$1,#REF!,ROWS(Y$1:Y61),FALSE)</f>
        <v>#REF!</v>
      </c>
      <c r="AA61" s="65" t="e">
        <f>HLOOKUP(AA$1,#REF!,ROWS(AA$1:AA61),FALSE)</f>
        <v>#REF!</v>
      </c>
      <c r="AC61" s="65" t="e">
        <f>HLOOKUP(AC$1,#REF!,ROWS(AC$1:AC61),FALSE)</f>
        <v>#REF!</v>
      </c>
      <c r="AE61" s="65" t="e">
        <f>HLOOKUP(AE$1,#REF!,ROWS(AE$1:AE61),FALSE)</f>
        <v>#REF!</v>
      </c>
      <c r="AG61" s="65" t="e">
        <f>HLOOKUP(AG$1,#REF!,ROWS(AG$1:AG61),FALSE)</f>
        <v>#REF!</v>
      </c>
      <c r="AI61" s="65" t="e">
        <f>HLOOKUP(AI$1,#REF!,ROWS(AI$1:AI61),FALSE)</f>
        <v>#REF!</v>
      </c>
      <c r="AL61" s="25" t="e">
        <f>(S61-#REF!)*100</f>
        <v>#REF!</v>
      </c>
      <c r="AN61" s="25" t="e">
        <f>(U61-#REF!)*100</f>
        <v>#REF!</v>
      </c>
      <c r="AP61" s="25" t="e">
        <f>(W61-#REF!)*100</f>
        <v>#REF!</v>
      </c>
      <c r="AR61" s="25" t="e">
        <f>(Y61-#REF!)*100</f>
        <v>#REF!</v>
      </c>
      <c r="AT61" s="25" t="e">
        <f>(AA61-#REF!)*100</f>
        <v>#REF!</v>
      </c>
      <c r="AV61" s="25" t="e">
        <f>(AC61-#REF!)*100</f>
        <v>#REF!</v>
      </c>
      <c r="AX61" s="25" t="e">
        <f>(AE61-#REF!)*100</f>
        <v>#REF!</v>
      </c>
      <c r="AZ61" s="25" t="e">
        <f>(AG61-#REF!)*100</f>
        <v>#REF!</v>
      </c>
      <c r="BB61" s="25" t="e">
        <f>(AI61-#REF!)*100</f>
        <v>#REF!</v>
      </c>
      <c r="BD61" s="25" t="e">
        <f>(E61-#REF!)*100</f>
        <v>#N/A</v>
      </c>
      <c r="BF61" s="25" t="e">
        <f>(G61-#REF!)*100</f>
        <v>#N/A</v>
      </c>
      <c r="BH61" s="25" t="e">
        <f>(I61-#REF!)*100</f>
        <v>#N/A</v>
      </c>
      <c r="BJ61" s="25" t="e">
        <f>(K61-#REF!)*100</f>
        <v>#N/A</v>
      </c>
      <c r="BL61" s="25" t="e">
        <f>(N61-#REF!)*100</f>
        <v>#N/A</v>
      </c>
    </row>
    <row r="62" spans="1:64" s="57" customFormat="1" ht="15" customHeight="1">
      <c r="A62" s="95" t="s">
        <v>151</v>
      </c>
      <c r="B62" s="69"/>
      <c r="C62" s="60" t="s">
        <v>136</v>
      </c>
      <c r="D62" s="59"/>
      <c r="E62" s="65" t="e">
        <v>#N/A</v>
      </c>
      <c r="F62" s="59"/>
      <c r="G62" s="65" t="e">
        <v>#N/A</v>
      </c>
      <c r="H62" s="59"/>
      <c r="I62" s="65" t="e">
        <v>#N/A</v>
      </c>
      <c r="J62" s="59"/>
      <c r="K62" s="76" t="e">
        <f t="shared" si="31"/>
        <v>#N/A</v>
      </c>
      <c r="L62" s="77"/>
      <c r="M62" s="75"/>
      <c r="N62" s="76" t="e">
        <f t="shared" si="32"/>
        <v>#N/A</v>
      </c>
      <c r="O62" s="8"/>
      <c r="S62" s="65" t="e">
        <f>HLOOKUP(S$1,#REF!,ROWS(S$1:S62),FALSE)</f>
        <v>#REF!</v>
      </c>
      <c r="U62" s="65" t="e">
        <f>HLOOKUP(U$1,#REF!,ROWS(U$1:U62),FALSE)</f>
        <v>#REF!</v>
      </c>
      <c r="W62" s="65" t="e">
        <f>HLOOKUP(W$1,#REF!,ROWS(W$1:W62),FALSE)</f>
        <v>#REF!</v>
      </c>
      <c r="Y62" s="65" t="e">
        <f>HLOOKUP(Y$1,#REF!,ROWS(Y$1:Y62),FALSE)</f>
        <v>#REF!</v>
      </c>
      <c r="AA62" s="65" t="e">
        <f>HLOOKUP(AA$1,#REF!,ROWS(AA$1:AA62),FALSE)</f>
        <v>#REF!</v>
      </c>
      <c r="AC62" s="65" t="e">
        <f>HLOOKUP(AC$1,#REF!,ROWS(AC$1:AC62),FALSE)</f>
        <v>#REF!</v>
      </c>
      <c r="AE62" s="65" t="e">
        <f>HLOOKUP(AE$1,#REF!,ROWS(AE$1:AE62),FALSE)</f>
        <v>#REF!</v>
      </c>
      <c r="AG62" s="65" t="e">
        <f>HLOOKUP(AG$1,#REF!,ROWS(AG$1:AG62),FALSE)</f>
        <v>#REF!</v>
      </c>
      <c r="AI62" s="65" t="e">
        <f>HLOOKUP(AI$1,#REF!,ROWS(AI$1:AI62),FALSE)</f>
        <v>#REF!</v>
      </c>
      <c r="AL62" s="25" t="e">
        <f>(S62-#REF!)*100</f>
        <v>#REF!</v>
      </c>
      <c r="AN62" s="25" t="e">
        <f>(U62-#REF!)*100</f>
        <v>#REF!</v>
      </c>
      <c r="AP62" s="25" t="e">
        <f>(W62-#REF!)*100</f>
        <v>#REF!</v>
      </c>
      <c r="AR62" s="25" t="e">
        <f>(Y62-#REF!)*100</f>
        <v>#REF!</v>
      </c>
      <c r="AT62" s="25" t="e">
        <f>(AA62-#REF!)*100</f>
        <v>#REF!</v>
      </c>
      <c r="AV62" s="25" t="e">
        <f>(AC62-#REF!)*100</f>
        <v>#REF!</v>
      </c>
      <c r="AX62" s="25" t="e">
        <f>(AE62-#REF!)*100</f>
        <v>#REF!</v>
      </c>
      <c r="AZ62" s="25" t="e">
        <f>(AG62-#REF!)*100</f>
        <v>#REF!</v>
      </c>
      <c r="BB62" s="25" t="e">
        <f>(AI62-#REF!)*100</f>
        <v>#REF!</v>
      </c>
      <c r="BD62" s="25" t="e">
        <f>(E62-#REF!)*100</f>
        <v>#N/A</v>
      </c>
      <c r="BF62" s="25" t="e">
        <f>(G62-#REF!)*100</f>
        <v>#N/A</v>
      </c>
      <c r="BH62" s="25" t="e">
        <f>(I62-#REF!)*100</f>
        <v>#N/A</v>
      </c>
      <c r="BJ62" s="25" t="e">
        <f>(K62-#REF!)*100</f>
        <v>#N/A</v>
      </c>
      <c r="BL62" s="25" t="e">
        <f>(N62-#REF!)*100</f>
        <v>#N/A</v>
      </c>
    </row>
    <row r="63" spans="1:64" s="57" customFormat="1" ht="15" customHeight="1">
      <c r="A63" s="69" t="s">
        <v>152</v>
      </c>
      <c r="B63" s="69"/>
      <c r="C63" s="60" t="s">
        <v>137</v>
      </c>
      <c r="D63" s="59"/>
      <c r="E63" s="65" t="e">
        <v>#N/A</v>
      </c>
      <c r="F63" s="59"/>
      <c r="G63" s="65" t="e">
        <v>#N/A</v>
      </c>
      <c r="H63" s="59"/>
      <c r="I63" s="65" t="e">
        <v>#N/A</v>
      </c>
      <c r="J63" s="59"/>
      <c r="K63" s="76" t="e">
        <f t="shared" si="31"/>
        <v>#N/A</v>
      </c>
      <c r="L63" s="77"/>
      <c r="M63" s="75"/>
      <c r="N63" s="76" t="e">
        <f t="shared" si="32"/>
        <v>#N/A</v>
      </c>
      <c r="O63" s="8"/>
      <c r="S63" s="65" t="e">
        <f>HLOOKUP(S$1,#REF!,ROWS(S$1:S63),FALSE)</f>
        <v>#REF!</v>
      </c>
      <c r="U63" s="65" t="e">
        <f>HLOOKUP(U$1,#REF!,ROWS(U$1:U63),FALSE)</f>
        <v>#REF!</v>
      </c>
      <c r="W63" s="65" t="e">
        <f>HLOOKUP(W$1,#REF!,ROWS(W$1:W63),FALSE)</f>
        <v>#REF!</v>
      </c>
      <c r="Y63" s="65" t="e">
        <f>HLOOKUP(Y$1,#REF!,ROWS(Y$1:Y63),FALSE)</f>
        <v>#REF!</v>
      </c>
      <c r="AA63" s="65" t="e">
        <f>HLOOKUP(AA$1,#REF!,ROWS(AA$1:AA63),FALSE)</f>
        <v>#REF!</v>
      </c>
      <c r="AC63" s="65" t="e">
        <f>HLOOKUP(AC$1,#REF!,ROWS(AC$1:AC63),FALSE)</f>
        <v>#REF!</v>
      </c>
      <c r="AE63" s="65" t="e">
        <f>HLOOKUP(AE$1,#REF!,ROWS(AE$1:AE63),FALSE)</f>
        <v>#REF!</v>
      </c>
      <c r="AG63" s="65" t="e">
        <f>HLOOKUP(AG$1,#REF!,ROWS(AG$1:AG63),FALSE)</f>
        <v>#REF!</v>
      </c>
      <c r="AI63" s="65" t="e">
        <f>HLOOKUP(AI$1,#REF!,ROWS(AI$1:AI63),FALSE)</f>
        <v>#REF!</v>
      </c>
      <c r="AL63" s="25" t="e">
        <f>(S63-#REF!)*100</f>
        <v>#REF!</v>
      </c>
      <c r="AN63" s="25" t="e">
        <f>(U63-#REF!)*100</f>
        <v>#REF!</v>
      </c>
      <c r="AP63" s="25" t="e">
        <f>(W63-#REF!)*100</f>
        <v>#REF!</v>
      </c>
      <c r="AR63" s="25" t="e">
        <f>(Y63-#REF!)*100</f>
        <v>#REF!</v>
      </c>
      <c r="AT63" s="25" t="e">
        <f>(AA63-#REF!)*100</f>
        <v>#REF!</v>
      </c>
      <c r="AV63" s="25" t="e">
        <f>(AC63-#REF!)*100</f>
        <v>#REF!</v>
      </c>
      <c r="AX63" s="25" t="e">
        <f>(AE63-#REF!)*100</f>
        <v>#REF!</v>
      </c>
      <c r="AZ63" s="25" t="e">
        <f>(AG63-#REF!)*100</f>
        <v>#REF!</v>
      </c>
      <c r="BB63" s="25" t="e">
        <f>(AI63-#REF!)*100</f>
        <v>#REF!</v>
      </c>
      <c r="BD63" s="25" t="e">
        <f>(E63-#REF!)*100</f>
        <v>#N/A</v>
      </c>
      <c r="BF63" s="25" t="e">
        <f>(G63-#REF!)*100</f>
        <v>#N/A</v>
      </c>
      <c r="BH63" s="25" t="e">
        <f>(I63-#REF!)*100</f>
        <v>#N/A</v>
      </c>
      <c r="BJ63" s="25" t="e">
        <f>(K63-#REF!)*100</f>
        <v>#N/A</v>
      </c>
      <c r="BL63" s="25" t="e">
        <f>(N63-#REF!)*100</f>
        <v>#N/A</v>
      </c>
    </row>
    <row r="64" spans="1:64" s="57" customFormat="1" ht="15" customHeight="1">
      <c r="A64" s="69" t="s">
        <v>154</v>
      </c>
      <c r="B64" s="69"/>
      <c r="C64" s="58" t="s">
        <v>149</v>
      </c>
      <c r="D64" s="59"/>
      <c r="E64" s="64" t="e">
        <v>#N/A</v>
      </c>
      <c r="F64" s="59"/>
      <c r="G64" s="64" t="e">
        <v>#N/A</v>
      </c>
      <c r="H64" s="59"/>
      <c r="I64" s="64" t="e">
        <v>#N/A</v>
      </c>
      <c r="J64" s="59"/>
      <c r="K64" s="73" t="e">
        <f t="shared" si="31"/>
        <v>#N/A</v>
      </c>
      <c r="L64" s="74"/>
      <c r="M64" s="75"/>
      <c r="N64" s="73" t="e">
        <f t="shared" si="32"/>
        <v>#N/A</v>
      </c>
      <c r="O64" s="12"/>
      <c r="S64" s="64" t="e">
        <f>HLOOKUP(S$1,#REF!,ROWS(S$1:S64),FALSE)</f>
        <v>#REF!</v>
      </c>
      <c r="U64" s="64" t="e">
        <f>HLOOKUP(U$1,#REF!,ROWS(U$1:U64),FALSE)</f>
        <v>#REF!</v>
      </c>
      <c r="W64" s="64" t="e">
        <f>HLOOKUP(W$1,#REF!,ROWS(W$1:W64),FALSE)</f>
        <v>#REF!</v>
      </c>
      <c r="Y64" s="64" t="e">
        <f>HLOOKUP(Y$1,#REF!,ROWS(Y$1:Y64),FALSE)</f>
        <v>#REF!</v>
      </c>
      <c r="AA64" s="64" t="e">
        <f>HLOOKUP(AA$1,#REF!,ROWS(AA$1:AA64),FALSE)</f>
        <v>#REF!</v>
      </c>
      <c r="AC64" s="64" t="e">
        <f>HLOOKUP(AC$1,#REF!,ROWS(AC$1:AC64),FALSE)</f>
        <v>#REF!</v>
      </c>
      <c r="AE64" s="64" t="e">
        <f>HLOOKUP(AE$1,#REF!,ROWS(AE$1:AE64),FALSE)</f>
        <v>#REF!</v>
      </c>
      <c r="AG64" s="64" t="e">
        <f>HLOOKUP(AG$1,#REF!,ROWS(AG$1:AG64),FALSE)</f>
        <v>#REF!</v>
      </c>
      <c r="AI64" s="64" t="e">
        <f>HLOOKUP(AI$1,#REF!,ROWS(AI$1:AI64),FALSE)</f>
        <v>#REF!</v>
      </c>
      <c r="AL64" s="25" t="e">
        <f>(S64-#REF!)*100</f>
        <v>#REF!</v>
      </c>
      <c r="AN64" s="25" t="e">
        <f>(U64-#REF!)*100</f>
        <v>#REF!</v>
      </c>
      <c r="AP64" s="25" t="e">
        <f>(W64-#REF!)*100</f>
        <v>#REF!</v>
      </c>
      <c r="AR64" s="25" t="e">
        <f>(Y64-#REF!)*100</f>
        <v>#REF!</v>
      </c>
      <c r="AT64" s="25" t="e">
        <f>(AA64-#REF!)*100</f>
        <v>#REF!</v>
      </c>
      <c r="AV64" s="25" t="e">
        <f>(AC64-#REF!)*100</f>
        <v>#REF!</v>
      </c>
      <c r="AX64" s="25" t="e">
        <f>(AE64-#REF!)*100</f>
        <v>#REF!</v>
      </c>
      <c r="AZ64" s="25" t="e">
        <f>(AG64-#REF!)*100</f>
        <v>#REF!</v>
      </c>
      <c r="BB64" s="25" t="e">
        <f>(AI64-#REF!)*100</f>
        <v>#REF!</v>
      </c>
      <c r="BD64" s="25" t="e">
        <f>(E64-#REF!)*100</f>
        <v>#N/A</v>
      </c>
      <c r="BF64" s="25" t="e">
        <f>(G64-#REF!)*100</f>
        <v>#N/A</v>
      </c>
      <c r="BH64" s="25" t="e">
        <f>(I64-#REF!)*100</f>
        <v>#N/A</v>
      </c>
      <c r="BJ64" s="25" t="e">
        <f>(K64-#REF!)*100</f>
        <v>#N/A</v>
      </c>
      <c r="BL64" s="25" t="e">
        <f>(N64-#REF!)*100</f>
        <v>#N/A</v>
      </c>
    </row>
    <row r="65" spans="1:64" s="57" customFormat="1" ht="15" customHeight="1">
      <c r="A65" s="95" t="s">
        <v>155</v>
      </c>
      <c r="B65" s="69"/>
      <c r="C65" s="58" t="s">
        <v>138</v>
      </c>
      <c r="D65" s="59"/>
      <c r="E65" s="64" t="e">
        <v>#N/A</v>
      </c>
      <c r="F65" s="59"/>
      <c r="G65" s="64" t="e">
        <v>#N/A</v>
      </c>
      <c r="H65" s="59"/>
      <c r="I65" s="64" t="e">
        <v>#N/A</v>
      </c>
      <c r="J65" s="59"/>
      <c r="K65" s="73" t="e">
        <f t="shared" si="31"/>
        <v>#N/A</v>
      </c>
      <c r="L65" s="74"/>
      <c r="M65" s="75"/>
      <c r="N65" s="73" t="e">
        <f t="shared" si="32"/>
        <v>#N/A</v>
      </c>
      <c r="O65" s="12"/>
      <c r="S65" s="64" t="e">
        <f>HLOOKUP(S$1,#REF!,ROWS(S$1:S65),FALSE)</f>
        <v>#REF!</v>
      </c>
      <c r="U65" s="64" t="e">
        <f>HLOOKUP(U$1,#REF!,ROWS(U$1:U65),FALSE)</f>
        <v>#REF!</v>
      </c>
      <c r="W65" s="64" t="e">
        <f>HLOOKUP(W$1,#REF!,ROWS(W$1:W65),FALSE)</f>
        <v>#REF!</v>
      </c>
      <c r="Y65" s="64" t="e">
        <f>HLOOKUP(Y$1,#REF!,ROWS(Y$1:Y65),FALSE)</f>
        <v>#REF!</v>
      </c>
      <c r="AA65" s="64" t="e">
        <f>HLOOKUP(AA$1,#REF!,ROWS(AA$1:AA65),FALSE)</f>
        <v>#REF!</v>
      </c>
      <c r="AC65" s="64" t="e">
        <f>HLOOKUP(AC$1,#REF!,ROWS(AC$1:AC65),FALSE)</f>
        <v>#REF!</v>
      </c>
      <c r="AE65" s="64" t="e">
        <f>HLOOKUP(AE$1,#REF!,ROWS(AE$1:AE65),FALSE)</f>
        <v>#REF!</v>
      </c>
      <c r="AG65" s="64" t="e">
        <f>HLOOKUP(AG$1,#REF!,ROWS(AG$1:AG65),FALSE)</f>
        <v>#REF!</v>
      </c>
      <c r="AI65" s="64" t="e">
        <f>HLOOKUP(AI$1,#REF!,ROWS(AI$1:AI65),FALSE)</f>
        <v>#REF!</v>
      </c>
      <c r="AL65" s="25" t="e">
        <f>(S65-#REF!)*100</f>
        <v>#REF!</v>
      </c>
      <c r="AN65" s="25" t="e">
        <f>(U65-#REF!)*100</f>
        <v>#REF!</v>
      </c>
      <c r="AP65" s="25" t="e">
        <f>(W65-#REF!)*100</f>
        <v>#REF!</v>
      </c>
      <c r="AR65" s="25" t="e">
        <f>(Y65-#REF!)*100</f>
        <v>#REF!</v>
      </c>
      <c r="AT65" s="25" t="e">
        <f>(AA65-#REF!)*100</f>
        <v>#REF!</v>
      </c>
      <c r="AV65" s="25" t="e">
        <f>(AC65-#REF!)*100</f>
        <v>#REF!</v>
      </c>
      <c r="AX65" s="25" t="e">
        <f>(AE65-#REF!)*100</f>
        <v>#REF!</v>
      </c>
      <c r="AZ65" s="25" t="e">
        <f>(AG65-#REF!)*100</f>
        <v>#REF!</v>
      </c>
      <c r="BB65" s="25" t="e">
        <f>(AI65-#REF!)*100</f>
        <v>#REF!</v>
      </c>
      <c r="BD65" s="25" t="e">
        <f>(E65-#REF!)*100</f>
        <v>#N/A</v>
      </c>
      <c r="BF65" s="25" t="e">
        <f>(G65-#REF!)*100</f>
        <v>#N/A</v>
      </c>
      <c r="BH65" s="25" t="e">
        <f>(I65-#REF!)*100</f>
        <v>#N/A</v>
      </c>
      <c r="BJ65" s="25" t="e">
        <f>(K65-#REF!)*100</f>
        <v>#N/A</v>
      </c>
      <c r="BL65" s="25" t="e">
        <f>(N65-#REF!)*100</f>
        <v>#N/A</v>
      </c>
    </row>
    <row r="66" spans="1:64" ht="15.6" customHeight="1">
      <c r="C66" s="2"/>
      <c r="D66" s="61"/>
      <c r="E66" s="3"/>
      <c r="F66" s="61"/>
      <c r="G66" s="50"/>
      <c r="H66" s="61"/>
      <c r="I66" s="50"/>
      <c r="J66" s="61"/>
      <c r="K66" s="50"/>
      <c r="M66" s="61"/>
      <c r="N66" s="50"/>
      <c r="O66" s="17"/>
      <c r="S66" s="3"/>
      <c r="U66" s="3"/>
      <c r="W66" s="3"/>
      <c r="Y66" s="3"/>
      <c r="AA66" s="3"/>
      <c r="AC66" s="3"/>
      <c r="AE66" s="3"/>
      <c r="AG66" s="3"/>
      <c r="AI66" s="3"/>
    </row>
    <row r="67" spans="1:64" ht="18">
      <c r="C67" s="107" t="s">
        <v>232</v>
      </c>
    </row>
    <row r="68" spans="1:64" s="21" customFormat="1" ht="4.5" customHeight="1">
      <c r="A68" s="68" t="s">
        <v>156</v>
      </c>
      <c r="B68" s="68"/>
      <c r="C68" s="54"/>
      <c r="D68" s="22"/>
      <c r="E68" s="53"/>
      <c r="F68" s="22"/>
      <c r="G68" s="53"/>
      <c r="H68" s="22"/>
      <c r="I68" s="53"/>
      <c r="J68" s="22"/>
      <c r="K68" s="36"/>
      <c r="L68" s="36"/>
      <c r="M68" s="22"/>
      <c r="N68" s="36"/>
      <c r="O68" s="36"/>
      <c r="S68" s="53"/>
      <c r="U68" s="53"/>
      <c r="W68" s="53"/>
      <c r="Y68" s="53"/>
      <c r="AA68" s="53"/>
      <c r="AC68" s="53"/>
      <c r="AE68" s="53"/>
      <c r="AG68" s="53"/>
      <c r="AI68" s="53"/>
    </row>
    <row r="69" spans="1:64" s="57" customFormat="1" ht="15.6">
      <c r="A69" s="118" t="s">
        <v>162</v>
      </c>
      <c r="B69" s="69"/>
      <c r="C69" s="90" t="s">
        <v>209</v>
      </c>
      <c r="D69" s="39"/>
      <c r="E69" s="55" t="e">
        <v>#N/A</v>
      </c>
      <c r="F69" s="56"/>
      <c r="G69" s="55" t="e">
        <v>#N/A</v>
      </c>
      <c r="H69" s="56"/>
      <c r="I69" s="55" t="e">
        <v>#N/A</v>
      </c>
      <c r="J69" s="56"/>
      <c r="K69" s="128" t="e">
        <f t="shared" ref="K69:K74" si="33">$E69-I69</f>
        <v>#N/A</v>
      </c>
      <c r="L69" s="93" t="e">
        <f t="shared" ref="L69:L74" si="34">IF(I69=0,1,E69/I69-1)</f>
        <v>#N/A</v>
      </c>
      <c r="M69" s="56"/>
      <c r="N69" s="9" t="e">
        <f t="shared" ref="N69:N74" si="35">$E69-G69</f>
        <v>#N/A</v>
      </c>
      <c r="O69" s="93" t="e">
        <f t="shared" ref="O69:O74" si="36">IF(G69=0,1,E69/G69-1)</f>
        <v>#N/A</v>
      </c>
      <c r="S69" s="55" t="e">
        <f>HLOOKUP(S$1,#REF!,ROWS(S$1:S69),FALSE)</f>
        <v>#REF!</v>
      </c>
      <c r="U69" s="55" t="e">
        <f>HLOOKUP(U$1,#REF!,ROWS(U$1:U69),FALSE)</f>
        <v>#REF!</v>
      </c>
      <c r="W69" s="55" t="e">
        <f>HLOOKUP(W$1,#REF!,ROWS(W$1:W69),FALSE)</f>
        <v>#REF!</v>
      </c>
      <c r="Y69" s="55" t="e">
        <f>HLOOKUP(Y$1,#REF!,ROWS(Y$1:Y69),FALSE)</f>
        <v>#REF!</v>
      </c>
      <c r="AA69" s="55" t="e">
        <f>HLOOKUP(AA$1,#REF!,ROWS(AA$1:AA69),FALSE)</f>
        <v>#REF!</v>
      </c>
      <c r="AC69" s="55" t="e">
        <f>HLOOKUP(AC$1,#REF!,ROWS(AC$1:AC69),FALSE)</f>
        <v>#REF!</v>
      </c>
      <c r="AE69" s="55" t="e">
        <f>HLOOKUP(AE$1,#REF!,ROWS(AE$1:AE69),FALSE)</f>
        <v>#REF!</v>
      </c>
      <c r="AG69" s="55" t="e">
        <f>HLOOKUP(AG$1,#REF!,ROWS(AG$1:AG69),FALSE)</f>
        <v>#REF!</v>
      </c>
      <c r="AI69" s="55" t="e">
        <f>HLOOKUP(AI$1,#REF!,ROWS(AI$1:AI69),FALSE)</f>
        <v>#REF!</v>
      </c>
      <c r="AL69" s="24" t="e">
        <f>S69-#REF!</f>
        <v>#REF!</v>
      </c>
      <c r="AM69" s="24"/>
      <c r="AN69" s="24" t="e">
        <f>U69-#REF!</f>
        <v>#REF!</v>
      </c>
      <c r="AO69" s="49"/>
      <c r="AP69" s="24" t="e">
        <f>W69-#REF!</f>
        <v>#REF!</v>
      </c>
      <c r="AQ69" s="49"/>
      <c r="AR69" s="24" t="e">
        <f>Y69-#REF!</f>
        <v>#REF!</v>
      </c>
      <c r="AS69" s="49"/>
      <c r="AT69" s="24" t="e">
        <f>AA69-#REF!</f>
        <v>#REF!</v>
      </c>
      <c r="AU69" s="49"/>
      <c r="AV69" s="24" t="e">
        <f>AC69-#REF!</f>
        <v>#REF!</v>
      </c>
      <c r="AW69" s="49"/>
      <c r="AX69" s="24" t="e">
        <f>AE69-#REF!</f>
        <v>#REF!</v>
      </c>
      <c r="AY69" s="49"/>
      <c r="AZ69" s="24" t="e">
        <f>AG69-#REF!</f>
        <v>#REF!</v>
      </c>
      <c r="BA69" s="49"/>
      <c r="BB69" s="24" t="e">
        <f>AI69-#REF!</f>
        <v>#REF!</v>
      </c>
      <c r="BC69" s="49"/>
      <c r="BD69" s="24" t="e">
        <f>E69-#REF!</f>
        <v>#N/A</v>
      </c>
      <c r="BF69" s="24" t="e">
        <f>G69-#REF!</f>
        <v>#N/A</v>
      </c>
      <c r="BH69" s="24" t="e">
        <f>I69-#REF!</f>
        <v>#N/A</v>
      </c>
      <c r="BJ69" s="24" t="e">
        <f>K69-#REF!</f>
        <v>#N/A</v>
      </c>
      <c r="BL69" s="24" t="e">
        <f>N69-#REF!</f>
        <v>#N/A</v>
      </c>
    </row>
    <row r="70" spans="1:64" s="57" customFormat="1" ht="15" customHeight="1">
      <c r="A70" s="118" t="s">
        <v>169</v>
      </c>
      <c r="B70" s="69"/>
      <c r="C70" s="58" t="s">
        <v>169</v>
      </c>
      <c r="D70" s="59"/>
      <c r="E70" s="11" t="e">
        <v>#N/A</v>
      </c>
      <c r="F70" s="59"/>
      <c r="G70" s="11" t="e">
        <v>#N/A</v>
      </c>
      <c r="H70" s="59"/>
      <c r="I70" s="11" t="e">
        <v>#N/A</v>
      </c>
      <c r="J70" s="59"/>
      <c r="K70" s="11" t="e">
        <f t="shared" si="33"/>
        <v>#N/A</v>
      </c>
      <c r="L70" s="12" t="e">
        <f t="shared" si="34"/>
        <v>#N/A</v>
      </c>
      <c r="M70" s="59"/>
      <c r="N70" s="11" t="e">
        <f t="shared" si="35"/>
        <v>#N/A</v>
      </c>
      <c r="O70" s="12" t="e">
        <f t="shared" si="36"/>
        <v>#N/A</v>
      </c>
      <c r="S70" s="11" t="e">
        <f>HLOOKUP(S$1,#REF!,ROWS(S$1:S70),FALSE)</f>
        <v>#REF!</v>
      </c>
      <c r="U70" s="11" t="e">
        <f>HLOOKUP(U$1,#REF!,ROWS(U$1:U70),FALSE)</f>
        <v>#REF!</v>
      </c>
      <c r="W70" s="11" t="e">
        <f>HLOOKUP(W$1,#REF!,ROWS(W$1:W70),FALSE)</f>
        <v>#REF!</v>
      </c>
      <c r="Y70" s="11" t="e">
        <f>HLOOKUP(Y$1,#REF!,ROWS(Y$1:Y70),FALSE)</f>
        <v>#REF!</v>
      </c>
      <c r="AA70" s="11" t="e">
        <f>HLOOKUP(AA$1,#REF!,ROWS(AA$1:AA70),FALSE)</f>
        <v>#REF!</v>
      </c>
      <c r="AC70" s="11" t="e">
        <f>HLOOKUP(AC$1,#REF!,ROWS(AC$1:AC70),FALSE)</f>
        <v>#REF!</v>
      </c>
      <c r="AE70" s="11" t="e">
        <f>HLOOKUP(AE$1,#REF!,ROWS(AE$1:AE70),FALSE)</f>
        <v>#REF!</v>
      </c>
      <c r="AG70" s="11" t="e">
        <f>HLOOKUP(AG$1,#REF!,ROWS(AG$1:AG70),FALSE)</f>
        <v>#REF!</v>
      </c>
      <c r="AI70" s="11" t="e">
        <f>HLOOKUP(AI$1,#REF!,ROWS(AI$1:AI70),FALSE)</f>
        <v>#REF!</v>
      </c>
      <c r="AL70" s="24" t="e">
        <f>S70-#REF!</f>
        <v>#REF!</v>
      </c>
      <c r="AM70" s="24"/>
      <c r="AN70" s="24" t="e">
        <f>U70-#REF!</f>
        <v>#REF!</v>
      </c>
      <c r="AO70" s="49"/>
      <c r="AP70" s="24" t="e">
        <f>W70-#REF!</f>
        <v>#REF!</v>
      </c>
      <c r="AQ70" s="49"/>
      <c r="AR70" s="24" t="e">
        <f>Y70-#REF!</f>
        <v>#REF!</v>
      </c>
      <c r="AS70" s="49"/>
      <c r="AT70" s="24" t="e">
        <f>AA70-#REF!</f>
        <v>#REF!</v>
      </c>
      <c r="AU70" s="49"/>
      <c r="AV70" s="24" t="e">
        <f>AC70-#REF!</f>
        <v>#REF!</v>
      </c>
      <c r="AW70" s="49"/>
      <c r="AX70" s="24" t="e">
        <f>AE70-#REF!</f>
        <v>#REF!</v>
      </c>
      <c r="AY70" s="49"/>
      <c r="AZ70" s="24" t="e">
        <f>AG70-#REF!</f>
        <v>#REF!</v>
      </c>
      <c r="BA70" s="49"/>
      <c r="BB70" s="24" t="e">
        <f>AI70-#REF!</f>
        <v>#REF!</v>
      </c>
      <c r="BC70" s="49"/>
      <c r="BD70" s="24" t="e">
        <f>E70-#REF!</f>
        <v>#N/A</v>
      </c>
      <c r="BF70" s="24" t="e">
        <f>G70-#REF!</f>
        <v>#N/A</v>
      </c>
      <c r="BH70" s="24" t="e">
        <f>I70-#REF!</f>
        <v>#N/A</v>
      </c>
      <c r="BJ70" s="24" t="e">
        <f>K70-#REF!</f>
        <v>#N/A</v>
      </c>
      <c r="BL70" s="24" t="e">
        <f>N70-#REF!</f>
        <v>#N/A</v>
      </c>
    </row>
    <row r="71" spans="1:64" s="57" customFormat="1" ht="15" customHeight="1">
      <c r="A71" s="118" t="s">
        <v>135</v>
      </c>
      <c r="B71" s="69"/>
      <c r="C71" s="58" t="s">
        <v>170</v>
      </c>
      <c r="D71" s="59"/>
      <c r="E71" s="11" t="e">
        <v>#N/A</v>
      </c>
      <c r="F71" s="59"/>
      <c r="G71" s="11" t="e">
        <v>#N/A</v>
      </c>
      <c r="H71" s="59"/>
      <c r="I71" s="11" t="e">
        <v>#N/A</v>
      </c>
      <c r="J71" s="59"/>
      <c r="K71" s="11" t="e">
        <f t="shared" si="33"/>
        <v>#N/A</v>
      </c>
      <c r="L71" s="12" t="e">
        <f t="shared" si="34"/>
        <v>#N/A</v>
      </c>
      <c r="M71" s="59"/>
      <c r="N71" s="11" t="e">
        <f t="shared" si="35"/>
        <v>#N/A</v>
      </c>
      <c r="O71" s="12" t="e">
        <f t="shared" si="36"/>
        <v>#N/A</v>
      </c>
      <c r="S71" s="11" t="e">
        <f>HLOOKUP(S$1,#REF!,ROWS(S$1:S71),FALSE)</f>
        <v>#REF!</v>
      </c>
      <c r="U71" s="11" t="e">
        <f>HLOOKUP(U$1,#REF!,ROWS(U$1:U71),FALSE)</f>
        <v>#REF!</v>
      </c>
      <c r="W71" s="11" t="e">
        <f>HLOOKUP(W$1,#REF!,ROWS(W$1:W71),FALSE)</f>
        <v>#REF!</v>
      </c>
      <c r="Y71" s="11" t="e">
        <f>HLOOKUP(Y$1,#REF!,ROWS(Y$1:Y71),FALSE)</f>
        <v>#REF!</v>
      </c>
      <c r="AA71" s="11" t="e">
        <f>HLOOKUP(AA$1,#REF!,ROWS(AA$1:AA71),FALSE)</f>
        <v>#REF!</v>
      </c>
      <c r="AC71" s="11" t="e">
        <f>HLOOKUP(AC$1,#REF!,ROWS(AC$1:AC71),FALSE)</f>
        <v>#REF!</v>
      </c>
      <c r="AE71" s="11" t="e">
        <f>HLOOKUP(AE$1,#REF!,ROWS(AE$1:AE71),FALSE)</f>
        <v>#REF!</v>
      </c>
      <c r="AG71" s="11" t="e">
        <f>HLOOKUP(AG$1,#REF!,ROWS(AG$1:AG71),FALSE)</f>
        <v>#REF!</v>
      </c>
      <c r="AI71" s="11" t="e">
        <f>HLOOKUP(AI$1,#REF!,ROWS(AI$1:AI71),FALSE)</f>
        <v>#REF!</v>
      </c>
      <c r="AL71" s="24" t="e">
        <f>S71-#REF!</f>
        <v>#REF!</v>
      </c>
      <c r="AM71" s="24"/>
      <c r="AN71" s="24" t="e">
        <f>U71-#REF!</f>
        <v>#REF!</v>
      </c>
      <c r="AO71" s="49"/>
      <c r="AP71" s="24" t="e">
        <f>W71-#REF!</f>
        <v>#REF!</v>
      </c>
      <c r="AQ71" s="49"/>
      <c r="AR71" s="24" t="e">
        <f>Y71-#REF!</f>
        <v>#REF!</v>
      </c>
      <c r="AS71" s="49"/>
      <c r="AT71" s="24" t="e">
        <f>AA71-#REF!</f>
        <v>#REF!</v>
      </c>
      <c r="AU71" s="49"/>
      <c r="AV71" s="24" t="e">
        <f>AC71-#REF!</f>
        <v>#REF!</v>
      </c>
      <c r="AW71" s="49"/>
      <c r="AX71" s="24" t="e">
        <f>AE71-#REF!</f>
        <v>#REF!</v>
      </c>
      <c r="AY71" s="49"/>
      <c r="AZ71" s="24" t="e">
        <f>AG71-#REF!</f>
        <v>#REF!</v>
      </c>
      <c r="BA71" s="49"/>
      <c r="BB71" s="24" t="e">
        <f>AI71-#REF!</f>
        <v>#REF!</v>
      </c>
      <c r="BC71" s="49"/>
      <c r="BD71" s="24" t="e">
        <f>E71-#REF!</f>
        <v>#N/A</v>
      </c>
      <c r="BF71" s="24" t="e">
        <f>G71-#REF!</f>
        <v>#N/A</v>
      </c>
      <c r="BH71" s="24" t="e">
        <f>I71-#REF!</f>
        <v>#N/A</v>
      </c>
      <c r="BJ71" s="24" t="e">
        <f>K71-#REF!</f>
        <v>#N/A</v>
      </c>
      <c r="BL71" s="24" t="e">
        <f>N71-#REF!</f>
        <v>#N/A</v>
      </c>
    </row>
    <row r="72" spans="1:64" s="57" customFormat="1" ht="15" customHeight="1">
      <c r="A72" s="118" t="s">
        <v>171</v>
      </c>
      <c r="B72" s="69"/>
      <c r="C72" s="58" t="s">
        <v>171</v>
      </c>
      <c r="D72" s="59"/>
      <c r="E72" s="11" t="e">
        <v>#N/A</v>
      </c>
      <c r="F72" s="59"/>
      <c r="G72" s="11" t="e">
        <v>#N/A</v>
      </c>
      <c r="H72" s="59"/>
      <c r="I72" s="11" t="e">
        <v>#N/A</v>
      </c>
      <c r="J72" s="59"/>
      <c r="K72" s="11" t="e">
        <f t="shared" si="33"/>
        <v>#N/A</v>
      </c>
      <c r="L72" s="12" t="e">
        <f t="shared" si="34"/>
        <v>#N/A</v>
      </c>
      <c r="M72" s="59"/>
      <c r="N72" s="11" t="e">
        <f t="shared" si="35"/>
        <v>#N/A</v>
      </c>
      <c r="O72" s="12" t="e">
        <f t="shared" si="36"/>
        <v>#N/A</v>
      </c>
      <c r="S72" s="11" t="e">
        <f>HLOOKUP(S$1,#REF!,ROWS(S$1:S72),FALSE)</f>
        <v>#REF!</v>
      </c>
      <c r="U72" s="11" t="e">
        <f>HLOOKUP(U$1,#REF!,ROWS(U$1:U72),FALSE)</f>
        <v>#REF!</v>
      </c>
      <c r="W72" s="11" t="e">
        <f>HLOOKUP(W$1,#REF!,ROWS(W$1:W72),FALSE)</f>
        <v>#REF!</v>
      </c>
      <c r="Y72" s="11" t="e">
        <f>HLOOKUP(Y$1,#REF!,ROWS(Y$1:Y72),FALSE)</f>
        <v>#REF!</v>
      </c>
      <c r="AA72" s="11" t="e">
        <f>HLOOKUP(AA$1,#REF!,ROWS(AA$1:AA72),FALSE)</f>
        <v>#REF!</v>
      </c>
      <c r="AC72" s="11" t="e">
        <f>HLOOKUP(AC$1,#REF!,ROWS(AC$1:AC72),FALSE)</f>
        <v>#REF!</v>
      </c>
      <c r="AE72" s="11" t="e">
        <f>HLOOKUP(AE$1,#REF!,ROWS(AE$1:AE72),FALSE)</f>
        <v>#REF!</v>
      </c>
      <c r="AG72" s="11" t="e">
        <f>HLOOKUP(AG$1,#REF!,ROWS(AG$1:AG72),FALSE)</f>
        <v>#REF!</v>
      </c>
      <c r="AI72" s="11" t="e">
        <f>HLOOKUP(AI$1,#REF!,ROWS(AI$1:AI72),FALSE)</f>
        <v>#REF!</v>
      </c>
      <c r="AL72" s="24" t="e">
        <f>S72-#REF!</f>
        <v>#REF!</v>
      </c>
      <c r="AM72" s="24"/>
      <c r="AN72" s="24" t="e">
        <f>U72-#REF!</f>
        <v>#REF!</v>
      </c>
      <c r="AO72" s="49"/>
      <c r="AP72" s="24" t="e">
        <f>W72-#REF!</f>
        <v>#REF!</v>
      </c>
      <c r="AQ72" s="49"/>
      <c r="AR72" s="24" t="e">
        <f>Y72-#REF!</f>
        <v>#REF!</v>
      </c>
      <c r="AS72" s="49"/>
      <c r="AT72" s="24" t="e">
        <f>AA72-#REF!</f>
        <v>#REF!</v>
      </c>
      <c r="AU72" s="49"/>
      <c r="AV72" s="24" t="e">
        <f>AC72-#REF!</f>
        <v>#REF!</v>
      </c>
      <c r="AW72" s="49"/>
      <c r="AX72" s="24" t="e">
        <f>AE72-#REF!</f>
        <v>#REF!</v>
      </c>
      <c r="AY72" s="49"/>
      <c r="AZ72" s="24" t="e">
        <f>AG72-#REF!</f>
        <v>#REF!</v>
      </c>
      <c r="BA72" s="49"/>
      <c r="BB72" s="24" t="e">
        <f>AI72-#REF!</f>
        <v>#REF!</v>
      </c>
      <c r="BC72" s="49"/>
      <c r="BD72" s="24" t="e">
        <f>E72-#REF!</f>
        <v>#N/A</v>
      </c>
      <c r="BF72" s="24" t="e">
        <f>G72-#REF!</f>
        <v>#N/A</v>
      </c>
      <c r="BH72" s="24" t="e">
        <f>I72-#REF!</f>
        <v>#N/A</v>
      </c>
      <c r="BJ72" s="24" t="e">
        <f>K72-#REF!</f>
        <v>#N/A</v>
      </c>
      <c r="BL72" s="24" t="e">
        <f>N72-#REF!</f>
        <v>#N/A</v>
      </c>
    </row>
    <row r="73" spans="1:64" s="57" customFormat="1" ht="15" customHeight="1">
      <c r="A73" s="118" t="s">
        <v>168</v>
      </c>
      <c r="B73" s="69"/>
      <c r="C73" s="58" t="s">
        <v>168</v>
      </c>
      <c r="D73" s="59"/>
      <c r="E73" s="11" t="e">
        <v>#N/A</v>
      </c>
      <c r="F73" s="59"/>
      <c r="G73" s="11" t="e">
        <v>#N/A</v>
      </c>
      <c r="H73" s="59"/>
      <c r="I73" s="11" t="e">
        <v>#N/A</v>
      </c>
      <c r="J73" s="59"/>
      <c r="K73" s="11" t="e">
        <f t="shared" si="33"/>
        <v>#N/A</v>
      </c>
      <c r="L73" s="12" t="e">
        <f t="shared" si="34"/>
        <v>#N/A</v>
      </c>
      <c r="M73" s="59"/>
      <c r="N73" s="11" t="e">
        <f t="shared" si="35"/>
        <v>#N/A</v>
      </c>
      <c r="O73" s="12" t="e">
        <f t="shared" si="36"/>
        <v>#N/A</v>
      </c>
      <c r="S73" s="11" t="e">
        <f>HLOOKUP(S$1,#REF!,ROWS(S$1:S73),FALSE)</f>
        <v>#REF!</v>
      </c>
      <c r="U73" s="11" t="e">
        <f>HLOOKUP(U$1,#REF!,ROWS(U$1:U73),FALSE)</f>
        <v>#REF!</v>
      </c>
      <c r="W73" s="11" t="e">
        <f>HLOOKUP(W$1,#REF!,ROWS(W$1:W73),FALSE)</f>
        <v>#REF!</v>
      </c>
      <c r="Y73" s="11" t="e">
        <f>HLOOKUP(Y$1,#REF!,ROWS(Y$1:Y73),FALSE)</f>
        <v>#REF!</v>
      </c>
      <c r="AA73" s="11" t="e">
        <f>HLOOKUP(AA$1,#REF!,ROWS(AA$1:AA73),FALSE)</f>
        <v>#REF!</v>
      </c>
      <c r="AC73" s="11" t="e">
        <f>HLOOKUP(AC$1,#REF!,ROWS(AC$1:AC73),FALSE)</f>
        <v>#REF!</v>
      </c>
      <c r="AE73" s="11" t="e">
        <f>HLOOKUP(AE$1,#REF!,ROWS(AE$1:AE73),FALSE)</f>
        <v>#REF!</v>
      </c>
      <c r="AG73" s="11" t="e">
        <f>HLOOKUP(AG$1,#REF!,ROWS(AG$1:AG73),FALSE)</f>
        <v>#REF!</v>
      </c>
      <c r="AI73" s="11" t="e">
        <f>HLOOKUP(AI$1,#REF!,ROWS(AI$1:AI73),FALSE)</f>
        <v>#REF!</v>
      </c>
      <c r="AL73" s="24" t="e">
        <f>S73-#REF!</f>
        <v>#REF!</v>
      </c>
      <c r="AM73" s="24"/>
      <c r="AN73" s="24" t="e">
        <f>U73-#REF!</f>
        <v>#REF!</v>
      </c>
      <c r="AO73" s="49"/>
      <c r="AP73" s="24" t="e">
        <f>W73-#REF!</f>
        <v>#REF!</v>
      </c>
      <c r="AQ73" s="49"/>
      <c r="AR73" s="24" t="e">
        <f>Y73-#REF!</f>
        <v>#REF!</v>
      </c>
      <c r="AS73" s="49"/>
      <c r="AT73" s="24" t="e">
        <f>AA73-#REF!</f>
        <v>#REF!</v>
      </c>
      <c r="AU73" s="49"/>
      <c r="AV73" s="24" t="e">
        <f>AC73-#REF!</f>
        <v>#REF!</v>
      </c>
      <c r="AW73" s="49"/>
      <c r="AX73" s="24" t="e">
        <f>AE73-#REF!</f>
        <v>#REF!</v>
      </c>
      <c r="AY73" s="49"/>
      <c r="AZ73" s="24" t="e">
        <f>AG73-#REF!</f>
        <v>#REF!</v>
      </c>
      <c r="BA73" s="49"/>
      <c r="BB73" s="24" t="e">
        <f>AI73-#REF!</f>
        <v>#REF!</v>
      </c>
      <c r="BC73" s="49"/>
      <c r="BD73" s="24" t="e">
        <f>E73-#REF!</f>
        <v>#N/A</v>
      </c>
      <c r="BF73" s="24" t="e">
        <f>G73-#REF!</f>
        <v>#N/A</v>
      </c>
      <c r="BH73" s="24" t="e">
        <f>I73-#REF!</f>
        <v>#N/A</v>
      </c>
      <c r="BJ73" s="24" t="e">
        <f>K73-#REF!</f>
        <v>#N/A</v>
      </c>
      <c r="BL73" s="24" t="e">
        <f>N73-#REF!</f>
        <v>#N/A</v>
      </c>
    </row>
    <row r="74" spans="1:64" s="57" customFormat="1" ht="15" customHeight="1">
      <c r="A74" s="118" t="s">
        <v>138</v>
      </c>
      <c r="B74" s="69"/>
      <c r="C74" s="58" t="s">
        <v>138</v>
      </c>
      <c r="D74" s="59"/>
      <c r="E74" s="11" t="e">
        <v>#N/A</v>
      </c>
      <c r="F74" s="59"/>
      <c r="G74" s="11" t="e">
        <v>#N/A</v>
      </c>
      <c r="H74" s="59"/>
      <c r="I74" s="11" t="e">
        <v>#N/A</v>
      </c>
      <c r="J74" s="59"/>
      <c r="K74" s="11" t="e">
        <f t="shared" si="33"/>
        <v>#N/A</v>
      </c>
      <c r="L74" s="12" t="e">
        <f t="shared" si="34"/>
        <v>#N/A</v>
      </c>
      <c r="M74" s="59"/>
      <c r="N74" s="11" t="e">
        <f t="shared" si="35"/>
        <v>#N/A</v>
      </c>
      <c r="O74" s="12" t="e">
        <f t="shared" si="36"/>
        <v>#N/A</v>
      </c>
      <c r="S74" s="11" t="e">
        <f>HLOOKUP(S$1,#REF!,ROWS(S$1:S74),FALSE)</f>
        <v>#REF!</v>
      </c>
      <c r="U74" s="11" t="e">
        <f>HLOOKUP(U$1,#REF!,ROWS(U$1:U74),FALSE)</f>
        <v>#REF!</v>
      </c>
      <c r="W74" s="11" t="e">
        <f>HLOOKUP(W$1,#REF!,ROWS(W$1:W74),FALSE)</f>
        <v>#REF!</v>
      </c>
      <c r="Y74" s="11" t="e">
        <f>HLOOKUP(Y$1,#REF!,ROWS(Y$1:Y74),FALSE)</f>
        <v>#REF!</v>
      </c>
      <c r="AA74" s="11" t="e">
        <f>HLOOKUP(AA$1,#REF!,ROWS(AA$1:AA74),FALSE)</f>
        <v>#REF!</v>
      </c>
      <c r="AC74" s="11" t="e">
        <f>HLOOKUP(AC$1,#REF!,ROWS(AC$1:AC74),FALSE)</f>
        <v>#REF!</v>
      </c>
      <c r="AE74" s="11" t="e">
        <f>HLOOKUP(AE$1,#REF!,ROWS(AE$1:AE74),FALSE)</f>
        <v>#REF!</v>
      </c>
      <c r="AG74" s="11" t="e">
        <f>HLOOKUP(AG$1,#REF!,ROWS(AG$1:AG74),FALSE)</f>
        <v>#REF!</v>
      </c>
      <c r="AI74" s="11" t="e">
        <f>HLOOKUP(AI$1,#REF!,ROWS(AI$1:AI74),FALSE)</f>
        <v>#REF!</v>
      </c>
      <c r="AL74" s="24" t="e">
        <f>S74-#REF!</f>
        <v>#REF!</v>
      </c>
      <c r="AM74" s="24"/>
      <c r="AN74" s="24" t="e">
        <f>U74-#REF!</f>
        <v>#REF!</v>
      </c>
      <c r="AO74" s="49"/>
      <c r="AP74" s="24" t="e">
        <f>W74-#REF!</f>
        <v>#REF!</v>
      </c>
      <c r="AQ74" s="49"/>
      <c r="AR74" s="24" t="e">
        <f>Y74-#REF!</f>
        <v>#REF!</v>
      </c>
      <c r="AS74" s="49"/>
      <c r="AT74" s="24" t="e">
        <f>AA74-#REF!</f>
        <v>#REF!</v>
      </c>
      <c r="AU74" s="49"/>
      <c r="AV74" s="24" t="e">
        <f>AC74-#REF!</f>
        <v>#REF!</v>
      </c>
      <c r="AW74" s="49"/>
      <c r="AX74" s="24" t="e">
        <f>AE74-#REF!</f>
        <v>#REF!</v>
      </c>
      <c r="AY74" s="49"/>
      <c r="AZ74" s="24" t="e">
        <f>AG74-#REF!</f>
        <v>#REF!</v>
      </c>
      <c r="BA74" s="49"/>
      <c r="BB74" s="24" t="e">
        <f>AI74-#REF!</f>
        <v>#REF!</v>
      </c>
      <c r="BC74" s="49"/>
      <c r="BD74" s="24" t="e">
        <f>E74-#REF!</f>
        <v>#N/A</v>
      </c>
      <c r="BF74" s="24" t="e">
        <f>G74-#REF!</f>
        <v>#N/A</v>
      </c>
      <c r="BH74" s="24" t="e">
        <f>I74-#REF!</f>
        <v>#N/A</v>
      </c>
      <c r="BJ74" s="24" t="e">
        <f>K74-#REF!</f>
        <v>#N/A</v>
      </c>
      <c r="BL74" s="24" t="e">
        <f>N74-#REF!</f>
        <v>#N/A</v>
      </c>
    </row>
    <row r="75" spans="1:64" ht="3" customHeight="1">
      <c r="C75" s="2"/>
      <c r="D75" s="61"/>
      <c r="E75" s="50"/>
      <c r="F75" s="61"/>
      <c r="G75" s="50"/>
      <c r="H75" s="61"/>
      <c r="I75" s="50"/>
      <c r="J75" s="61"/>
      <c r="K75" s="50"/>
      <c r="L75" s="51"/>
      <c r="M75" s="61"/>
      <c r="N75" s="50"/>
      <c r="O75" s="51"/>
      <c r="S75" s="50"/>
      <c r="U75" s="50"/>
      <c r="W75" s="50"/>
      <c r="Y75" s="50"/>
      <c r="AA75" s="50"/>
      <c r="AC75" s="50"/>
      <c r="AE75" s="50"/>
      <c r="AG75" s="50"/>
      <c r="AI75" s="50"/>
    </row>
    <row r="76" spans="1:64" ht="9.75" customHeight="1">
      <c r="C76" s="2"/>
      <c r="D76" s="61"/>
      <c r="E76" s="3"/>
      <c r="F76" s="61"/>
      <c r="G76" s="50"/>
      <c r="H76" s="61"/>
      <c r="I76" s="50"/>
      <c r="J76" s="61"/>
      <c r="K76" s="50"/>
      <c r="M76" s="61"/>
      <c r="N76" s="50"/>
      <c r="O76" s="17"/>
      <c r="S76" s="3"/>
      <c r="U76" s="3"/>
      <c r="W76" s="3"/>
      <c r="Y76" s="3"/>
      <c r="AA76" s="3"/>
      <c r="AC76" s="3"/>
      <c r="AE76" s="3"/>
      <c r="AG76" s="3"/>
      <c r="AI76" s="3"/>
    </row>
    <row r="77" spans="1:64" s="57" customFormat="1" ht="15.6">
      <c r="A77" s="118" t="s">
        <v>162</v>
      </c>
      <c r="B77" s="69"/>
      <c r="C77" s="90" t="s">
        <v>190</v>
      </c>
      <c r="D77" s="39"/>
      <c r="E77" s="109" t="e">
        <f>E85-E69</f>
        <v>#N/A</v>
      </c>
      <c r="F77" s="56"/>
      <c r="G77" s="109" t="e">
        <f>G85-G69</f>
        <v>#N/A</v>
      </c>
      <c r="H77" s="56"/>
      <c r="I77" s="109" t="e">
        <f>I85-I69</f>
        <v>#N/A</v>
      </c>
      <c r="J77" s="56"/>
      <c r="K77" s="128" t="e">
        <f t="shared" ref="K77:K82" si="37">$E77-I77</f>
        <v>#N/A</v>
      </c>
      <c r="L77" s="93" t="e">
        <f t="shared" ref="L77:L82" si="38">IF(I77=0,1,E77/I77-1)</f>
        <v>#N/A</v>
      </c>
      <c r="M77" s="56"/>
      <c r="N77" s="9" t="e">
        <f t="shared" ref="N77:N82" si="39">$E77-G77</f>
        <v>#N/A</v>
      </c>
      <c r="O77" s="93" t="e">
        <f t="shared" ref="O77:O82" si="40">IF(G77=0,1,E77/G77-1)</f>
        <v>#N/A</v>
      </c>
      <c r="S77" s="109" t="e">
        <f>HLOOKUP(S$1,#REF!,ROWS(S$1:S77),FALSE)</f>
        <v>#REF!</v>
      </c>
      <c r="U77" s="109" t="e">
        <f>HLOOKUP(U$1,#REF!,ROWS(U$1:U77),FALSE)</f>
        <v>#REF!</v>
      </c>
      <c r="W77" s="109" t="e">
        <f>HLOOKUP(W$1,#REF!,ROWS(W$1:W77),FALSE)</f>
        <v>#REF!</v>
      </c>
      <c r="Y77" s="109" t="e">
        <f>HLOOKUP(Y$1,#REF!,ROWS(Y$1:Y77),FALSE)</f>
        <v>#REF!</v>
      </c>
      <c r="AA77" s="109" t="e">
        <f>HLOOKUP(AA$1,#REF!,ROWS(AA$1:AA77),FALSE)</f>
        <v>#REF!</v>
      </c>
      <c r="AC77" s="109" t="e">
        <f>HLOOKUP(AC$1,#REF!,ROWS(AC$1:AC77),FALSE)</f>
        <v>#REF!</v>
      </c>
      <c r="AE77" s="109" t="e">
        <f>HLOOKUP(AE$1,#REF!,ROWS(AE$1:AE77),FALSE)</f>
        <v>#REF!</v>
      </c>
      <c r="AG77" s="109" t="e">
        <f>HLOOKUP(AG$1,#REF!,ROWS(AG$1:AG77),FALSE)</f>
        <v>#REF!</v>
      </c>
      <c r="AI77" s="109" t="e">
        <f>HLOOKUP(AI$1,#REF!,ROWS(AI$1:AI77),FALSE)</f>
        <v>#REF!</v>
      </c>
      <c r="AL77" s="24" t="e">
        <f>S77-#REF!</f>
        <v>#REF!</v>
      </c>
      <c r="AM77" s="24"/>
      <c r="AN77" s="24" t="e">
        <f>U77-#REF!</f>
        <v>#REF!</v>
      </c>
      <c r="AO77" s="49"/>
      <c r="AP77" s="24" t="e">
        <f>W77-#REF!</f>
        <v>#REF!</v>
      </c>
      <c r="AQ77" s="49"/>
      <c r="AR77" s="24" t="e">
        <f>Y77-#REF!</f>
        <v>#REF!</v>
      </c>
      <c r="AS77" s="49"/>
      <c r="AT77" s="24" t="e">
        <f>AA77-#REF!</f>
        <v>#REF!</v>
      </c>
      <c r="AU77" s="49"/>
      <c r="AV77" s="24" t="e">
        <f>AC77-#REF!</f>
        <v>#REF!</v>
      </c>
      <c r="AW77" s="49"/>
      <c r="AX77" s="24" t="e">
        <f>AE77-#REF!</f>
        <v>#REF!</v>
      </c>
      <c r="AY77" s="49"/>
      <c r="AZ77" s="24" t="e">
        <f>AG77-#REF!</f>
        <v>#REF!</v>
      </c>
      <c r="BA77" s="49"/>
      <c r="BB77" s="24" t="e">
        <f>AI77-#REF!</f>
        <v>#REF!</v>
      </c>
      <c r="BC77" s="49"/>
      <c r="BD77" s="24" t="e">
        <f>E77-#REF!</f>
        <v>#N/A</v>
      </c>
      <c r="BF77" s="24" t="e">
        <f>G77-#REF!</f>
        <v>#N/A</v>
      </c>
      <c r="BH77" s="24" t="e">
        <f>I77-#REF!</f>
        <v>#N/A</v>
      </c>
      <c r="BJ77" s="24" t="e">
        <f>K77-#REF!</f>
        <v>#N/A</v>
      </c>
      <c r="BL77" s="24" t="e">
        <f>N77-#REF!</f>
        <v>#N/A</v>
      </c>
    </row>
    <row r="78" spans="1:64" s="57" customFormat="1" ht="15" customHeight="1">
      <c r="A78" s="118" t="s">
        <v>166</v>
      </c>
      <c r="B78" s="69"/>
      <c r="C78" s="58" t="s">
        <v>169</v>
      </c>
      <c r="D78" s="59"/>
      <c r="E78" s="110" t="e">
        <f t="shared" ref="E78:G82" si="41">E86-E70</f>
        <v>#N/A</v>
      </c>
      <c r="F78" s="59"/>
      <c r="G78" s="110" t="e">
        <f t="shared" si="41"/>
        <v>#N/A</v>
      </c>
      <c r="H78" s="59"/>
      <c r="I78" s="110" t="e">
        <f t="shared" ref="I78:I82" si="42">I86-I70</f>
        <v>#N/A</v>
      </c>
      <c r="J78" s="59"/>
      <c r="K78" s="11" t="e">
        <f t="shared" si="37"/>
        <v>#N/A</v>
      </c>
      <c r="L78" s="12" t="e">
        <f t="shared" si="38"/>
        <v>#N/A</v>
      </c>
      <c r="M78" s="59"/>
      <c r="N78" s="11" t="e">
        <f t="shared" si="39"/>
        <v>#N/A</v>
      </c>
      <c r="O78" s="12" t="e">
        <f t="shared" si="40"/>
        <v>#N/A</v>
      </c>
      <c r="S78" s="11" t="e">
        <f>HLOOKUP(S$1,#REF!,ROWS(S$1:S78),FALSE)</f>
        <v>#REF!</v>
      </c>
      <c r="U78" s="11" t="e">
        <f>HLOOKUP(U$1,#REF!,ROWS(U$1:U78),FALSE)</f>
        <v>#REF!</v>
      </c>
      <c r="W78" s="11" t="e">
        <f>HLOOKUP(W$1,#REF!,ROWS(W$1:W78),FALSE)</f>
        <v>#REF!</v>
      </c>
      <c r="Y78" s="11" t="e">
        <f>HLOOKUP(Y$1,#REF!,ROWS(Y$1:Y78),FALSE)</f>
        <v>#REF!</v>
      </c>
      <c r="AA78" s="11" t="e">
        <f>HLOOKUP(AA$1,#REF!,ROWS(AA$1:AA78),FALSE)</f>
        <v>#REF!</v>
      </c>
      <c r="AC78" s="11" t="e">
        <f>HLOOKUP(AC$1,#REF!,ROWS(AC$1:AC78),FALSE)</f>
        <v>#REF!</v>
      </c>
      <c r="AE78" s="11" t="e">
        <f>HLOOKUP(AE$1,#REF!,ROWS(AE$1:AE78),FALSE)</f>
        <v>#REF!</v>
      </c>
      <c r="AG78" s="11" t="e">
        <f>HLOOKUP(AG$1,#REF!,ROWS(AG$1:AG78),FALSE)</f>
        <v>#REF!</v>
      </c>
      <c r="AI78" s="11" t="e">
        <f>HLOOKUP(AI$1,#REF!,ROWS(AI$1:AI78),FALSE)</f>
        <v>#REF!</v>
      </c>
      <c r="AL78" s="24" t="e">
        <f>S78-#REF!</f>
        <v>#REF!</v>
      </c>
      <c r="AM78" s="24"/>
      <c r="AN78" s="24" t="e">
        <f>U78-#REF!</f>
        <v>#REF!</v>
      </c>
      <c r="AO78" s="49"/>
      <c r="AP78" s="24" t="e">
        <f>W78-#REF!</f>
        <v>#REF!</v>
      </c>
      <c r="AQ78" s="49"/>
      <c r="AR78" s="24" t="e">
        <f>Y78-#REF!</f>
        <v>#REF!</v>
      </c>
      <c r="AS78" s="49"/>
      <c r="AT78" s="24" t="e">
        <f>AA78-#REF!</f>
        <v>#REF!</v>
      </c>
      <c r="AU78" s="49"/>
      <c r="AV78" s="24" t="e">
        <f>AC78-#REF!</f>
        <v>#REF!</v>
      </c>
      <c r="AW78" s="49"/>
      <c r="AX78" s="24" t="e">
        <f>AE78-#REF!</f>
        <v>#REF!</v>
      </c>
      <c r="AY78" s="49"/>
      <c r="AZ78" s="24" t="e">
        <f>AG78-#REF!</f>
        <v>#REF!</v>
      </c>
      <c r="BA78" s="49"/>
      <c r="BB78" s="24" t="e">
        <f>AI78-#REF!</f>
        <v>#REF!</v>
      </c>
      <c r="BC78" s="49"/>
      <c r="BD78" s="24" t="e">
        <f>E78-#REF!</f>
        <v>#N/A</v>
      </c>
      <c r="BF78" s="24" t="e">
        <f>G78-#REF!</f>
        <v>#N/A</v>
      </c>
      <c r="BH78" s="24" t="e">
        <f>I78-#REF!</f>
        <v>#N/A</v>
      </c>
      <c r="BJ78" s="24" t="e">
        <f>K78-#REF!</f>
        <v>#N/A</v>
      </c>
      <c r="BL78" s="24" t="e">
        <f>N78-#REF!</f>
        <v>#N/A</v>
      </c>
    </row>
    <row r="79" spans="1:64" s="57" customFormat="1" ht="15" customHeight="1">
      <c r="A79" s="118" t="s">
        <v>135</v>
      </c>
      <c r="B79" s="69"/>
      <c r="C79" s="58" t="s">
        <v>170</v>
      </c>
      <c r="D79" s="59"/>
      <c r="E79" s="110" t="e">
        <f t="shared" si="41"/>
        <v>#N/A</v>
      </c>
      <c r="F79" s="59"/>
      <c r="G79" s="110" t="e">
        <f t="shared" si="41"/>
        <v>#N/A</v>
      </c>
      <c r="H79" s="59"/>
      <c r="I79" s="110" t="e">
        <f t="shared" si="42"/>
        <v>#N/A</v>
      </c>
      <c r="J79" s="59"/>
      <c r="K79" s="11" t="e">
        <f t="shared" si="37"/>
        <v>#N/A</v>
      </c>
      <c r="L79" s="12" t="e">
        <f t="shared" si="38"/>
        <v>#N/A</v>
      </c>
      <c r="M79" s="59"/>
      <c r="N79" s="11" t="e">
        <f t="shared" si="39"/>
        <v>#N/A</v>
      </c>
      <c r="O79" s="12" t="e">
        <f t="shared" si="40"/>
        <v>#N/A</v>
      </c>
      <c r="S79" s="11" t="e">
        <f>HLOOKUP(S$1,#REF!,ROWS(S$1:S79),FALSE)</f>
        <v>#REF!</v>
      </c>
      <c r="U79" s="11" t="e">
        <f>HLOOKUP(U$1,#REF!,ROWS(U$1:U79),FALSE)</f>
        <v>#REF!</v>
      </c>
      <c r="W79" s="11" t="e">
        <f>HLOOKUP(W$1,#REF!,ROWS(W$1:W79),FALSE)</f>
        <v>#REF!</v>
      </c>
      <c r="Y79" s="11" t="e">
        <f>HLOOKUP(Y$1,#REF!,ROWS(Y$1:Y79),FALSE)</f>
        <v>#REF!</v>
      </c>
      <c r="AA79" s="11" t="e">
        <f>HLOOKUP(AA$1,#REF!,ROWS(AA$1:AA79),FALSE)</f>
        <v>#REF!</v>
      </c>
      <c r="AC79" s="11" t="e">
        <f>HLOOKUP(AC$1,#REF!,ROWS(AC$1:AC79),FALSE)</f>
        <v>#REF!</v>
      </c>
      <c r="AE79" s="11" t="e">
        <f>HLOOKUP(AE$1,#REF!,ROWS(AE$1:AE79),FALSE)</f>
        <v>#REF!</v>
      </c>
      <c r="AG79" s="11" t="e">
        <f>HLOOKUP(AG$1,#REF!,ROWS(AG$1:AG79),FALSE)</f>
        <v>#REF!</v>
      </c>
      <c r="AI79" s="11" t="e">
        <f>HLOOKUP(AI$1,#REF!,ROWS(AI$1:AI79),FALSE)</f>
        <v>#REF!</v>
      </c>
      <c r="AL79" s="24" t="e">
        <f>S79-#REF!</f>
        <v>#REF!</v>
      </c>
      <c r="AM79" s="24"/>
      <c r="AN79" s="24" t="e">
        <f>U79-#REF!</f>
        <v>#REF!</v>
      </c>
      <c r="AO79" s="49"/>
      <c r="AP79" s="24" t="e">
        <f>W79-#REF!</f>
        <v>#REF!</v>
      </c>
      <c r="AQ79" s="49"/>
      <c r="AR79" s="24" t="e">
        <f>Y79-#REF!</f>
        <v>#REF!</v>
      </c>
      <c r="AS79" s="49"/>
      <c r="AT79" s="24" t="e">
        <f>AA79-#REF!</f>
        <v>#REF!</v>
      </c>
      <c r="AU79" s="49"/>
      <c r="AV79" s="24" t="e">
        <f>AC79-#REF!</f>
        <v>#REF!</v>
      </c>
      <c r="AW79" s="49"/>
      <c r="AX79" s="24" t="e">
        <f>AE79-#REF!</f>
        <v>#REF!</v>
      </c>
      <c r="AY79" s="49"/>
      <c r="AZ79" s="24" t="e">
        <f>AG79-#REF!</f>
        <v>#REF!</v>
      </c>
      <c r="BA79" s="49"/>
      <c r="BB79" s="24" t="e">
        <f>AI79-#REF!</f>
        <v>#REF!</v>
      </c>
      <c r="BC79" s="49"/>
      <c r="BD79" s="24" t="e">
        <f>E79-#REF!</f>
        <v>#N/A</v>
      </c>
      <c r="BF79" s="24" t="e">
        <f>G79-#REF!</f>
        <v>#N/A</v>
      </c>
      <c r="BH79" s="24" t="e">
        <f>I79-#REF!</f>
        <v>#N/A</v>
      </c>
      <c r="BJ79" s="24" t="e">
        <f>K79-#REF!</f>
        <v>#N/A</v>
      </c>
      <c r="BL79" s="24" t="e">
        <f>N79-#REF!</f>
        <v>#N/A</v>
      </c>
    </row>
    <row r="80" spans="1:64" s="57" customFormat="1" ht="15" customHeight="1">
      <c r="A80" s="118" t="s">
        <v>167</v>
      </c>
      <c r="B80" s="69"/>
      <c r="C80" s="58" t="s">
        <v>171</v>
      </c>
      <c r="D80" s="59"/>
      <c r="E80" s="110" t="e">
        <f t="shared" si="41"/>
        <v>#N/A</v>
      </c>
      <c r="F80" s="59"/>
      <c r="G80" s="110" t="e">
        <f t="shared" si="41"/>
        <v>#N/A</v>
      </c>
      <c r="H80" s="59"/>
      <c r="I80" s="110" t="e">
        <f t="shared" si="42"/>
        <v>#N/A</v>
      </c>
      <c r="J80" s="59"/>
      <c r="K80" s="11" t="e">
        <f t="shared" si="37"/>
        <v>#N/A</v>
      </c>
      <c r="L80" s="12" t="e">
        <f t="shared" si="38"/>
        <v>#N/A</v>
      </c>
      <c r="M80" s="59"/>
      <c r="N80" s="11" t="e">
        <f t="shared" si="39"/>
        <v>#N/A</v>
      </c>
      <c r="O80" s="12" t="e">
        <f t="shared" si="40"/>
        <v>#N/A</v>
      </c>
      <c r="S80" s="11" t="e">
        <f>HLOOKUP(S$1,#REF!,ROWS(S$1:S80),FALSE)</f>
        <v>#REF!</v>
      </c>
      <c r="U80" s="11" t="e">
        <f>HLOOKUP(U$1,#REF!,ROWS(U$1:U80),FALSE)</f>
        <v>#REF!</v>
      </c>
      <c r="W80" s="11" t="e">
        <f>HLOOKUP(W$1,#REF!,ROWS(W$1:W80),FALSE)</f>
        <v>#REF!</v>
      </c>
      <c r="Y80" s="11" t="e">
        <f>HLOOKUP(Y$1,#REF!,ROWS(Y$1:Y80),FALSE)</f>
        <v>#REF!</v>
      </c>
      <c r="AA80" s="11" t="e">
        <f>HLOOKUP(AA$1,#REF!,ROWS(AA$1:AA80),FALSE)</f>
        <v>#REF!</v>
      </c>
      <c r="AC80" s="11" t="e">
        <f>HLOOKUP(AC$1,#REF!,ROWS(AC$1:AC80),FALSE)</f>
        <v>#REF!</v>
      </c>
      <c r="AE80" s="11" t="e">
        <f>HLOOKUP(AE$1,#REF!,ROWS(AE$1:AE80),FALSE)</f>
        <v>#REF!</v>
      </c>
      <c r="AG80" s="11" t="e">
        <f>HLOOKUP(AG$1,#REF!,ROWS(AG$1:AG80),FALSE)</f>
        <v>#REF!</v>
      </c>
      <c r="AI80" s="11" t="e">
        <f>HLOOKUP(AI$1,#REF!,ROWS(AI$1:AI80),FALSE)</f>
        <v>#REF!</v>
      </c>
      <c r="AL80" s="24" t="e">
        <f>S80-#REF!</f>
        <v>#REF!</v>
      </c>
      <c r="AM80" s="24"/>
      <c r="AN80" s="24" t="e">
        <f>U80-#REF!</f>
        <v>#REF!</v>
      </c>
      <c r="AO80" s="49"/>
      <c r="AP80" s="24" t="e">
        <f>W80-#REF!</f>
        <v>#REF!</v>
      </c>
      <c r="AQ80" s="49"/>
      <c r="AR80" s="24" t="e">
        <f>Y80-#REF!</f>
        <v>#REF!</v>
      </c>
      <c r="AS80" s="49"/>
      <c r="AT80" s="24" t="e">
        <f>AA80-#REF!</f>
        <v>#REF!</v>
      </c>
      <c r="AU80" s="49"/>
      <c r="AV80" s="24" t="e">
        <f>AC80-#REF!</f>
        <v>#REF!</v>
      </c>
      <c r="AW80" s="49"/>
      <c r="AX80" s="24" t="e">
        <f>AE80-#REF!</f>
        <v>#REF!</v>
      </c>
      <c r="AY80" s="49"/>
      <c r="AZ80" s="24" t="e">
        <f>AG80-#REF!</f>
        <v>#REF!</v>
      </c>
      <c r="BA80" s="49"/>
      <c r="BB80" s="24" t="e">
        <f>AI80-#REF!</f>
        <v>#REF!</v>
      </c>
      <c r="BC80" s="49"/>
      <c r="BD80" s="24" t="e">
        <f>E80-#REF!</f>
        <v>#N/A</v>
      </c>
      <c r="BF80" s="24" t="e">
        <f>G80-#REF!</f>
        <v>#N/A</v>
      </c>
      <c r="BH80" s="24" t="e">
        <f>I80-#REF!</f>
        <v>#N/A</v>
      </c>
      <c r="BJ80" s="24" t="e">
        <f>K80-#REF!</f>
        <v>#N/A</v>
      </c>
      <c r="BL80" s="24" t="e">
        <f>N80-#REF!</f>
        <v>#N/A</v>
      </c>
    </row>
    <row r="81" spans="1:64" s="57" customFormat="1" ht="15" customHeight="1">
      <c r="A81" s="118" t="s">
        <v>168</v>
      </c>
      <c r="B81" s="69"/>
      <c r="C81" s="58" t="s">
        <v>168</v>
      </c>
      <c r="D81" s="59"/>
      <c r="E81" s="110" t="e">
        <f t="shared" si="41"/>
        <v>#N/A</v>
      </c>
      <c r="F81" s="59"/>
      <c r="G81" s="110" t="e">
        <f t="shared" si="41"/>
        <v>#N/A</v>
      </c>
      <c r="H81" s="59"/>
      <c r="I81" s="110" t="e">
        <f t="shared" si="42"/>
        <v>#N/A</v>
      </c>
      <c r="J81" s="59"/>
      <c r="K81" s="11" t="e">
        <f t="shared" si="37"/>
        <v>#N/A</v>
      </c>
      <c r="L81" s="12" t="e">
        <f t="shared" si="38"/>
        <v>#N/A</v>
      </c>
      <c r="M81" s="59"/>
      <c r="N81" s="11" t="e">
        <f t="shared" si="39"/>
        <v>#N/A</v>
      </c>
      <c r="O81" s="12" t="e">
        <f t="shared" si="40"/>
        <v>#N/A</v>
      </c>
      <c r="S81" s="11" t="e">
        <f>HLOOKUP(S$1,#REF!,ROWS(S$1:S81),FALSE)</f>
        <v>#REF!</v>
      </c>
      <c r="U81" s="11" t="e">
        <f>HLOOKUP(U$1,#REF!,ROWS(U$1:U81),FALSE)</f>
        <v>#REF!</v>
      </c>
      <c r="W81" s="11" t="e">
        <f>HLOOKUP(W$1,#REF!,ROWS(W$1:W81),FALSE)</f>
        <v>#REF!</v>
      </c>
      <c r="Y81" s="11" t="e">
        <f>HLOOKUP(Y$1,#REF!,ROWS(Y$1:Y81),FALSE)</f>
        <v>#REF!</v>
      </c>
      <c r="AA81" s="11" t="e">
        <f>HLOOKUP(AA$1,#REF!,ROWS(AA$1:AA81),FALSE)</f>
        <v>#REF!</v>
      </c>
      <c r="AC81" s="11" t="e">
        <f>HLOOKUP(AC$1,#REF!,ROWS(AC$1:AC81),FALSE)</f>
        <v>#REF!</v>
      </c>
      <c r="AE81" s="11" t="e">
        <f>HLOOKUP(AE$1,#REF!,ROWS(AE$1:AE81),FALSE)</f>
        <v>#REF!</v>
      </c>
      <c r="AG81" s="11" t="e">
        <f>HLOOKUP(AG$1,#REF!,ROWS(AG$1:AG81),FALSE)</f>
        <v>#REF!</v>
      </c>
      <c r="AI81" s="11" t="e">
        <f>HLOOKUP(AI$1,#REF!,ROWS(AI$1:AI81),FALSE)</f>
        <v>#REF!</v>
      </c>
      <c r="AL81" s="24" t="e">
        <f>S81-#REF!</f>
        <v>#REF!</v>
      </c>
      <c r="AM81" s="24"/>
      <c r="AN81" s="24" t="e">
        <f>U81-#REF!</f>
        <v>#REF!</v>
      </c>
      <c r="AO81" s="49"/>
      <c r="AP81" s="24" t="e">
        <f>W81-#REF!</f>
        <v>#REF!</v>
      </c>
      <c r="AQ81" s="49"/>
      <c r="AR81" s="24" t="e">
        <f>Y81-#REF!</f>
        <v>#REF!</v>
      </c>
      <c r="AS81" s="49"/>
      <c r="AT81" s="24" t="e">
        <f>AA81-#REF!</f>
        <v>#REF!</v>
      </c>
      <c r="AU81" s="49"/>
      <c r="AV81" s="24" t="e">
        <f>AC81-#REF!</f>
        <v>#REF!</v>
      </c>
      <c r="AW81" s="49"/>
      <c r="AX81" s="24" t="e">
        <f>AE81-#REF!</f>
        <v>#REF!</v>
      </c>
      <c r="AY81" s="49"/>
      <c r="AZ81" s="24" t="e">
        <f>AG81-#REF!</f>
        <v>#REF!</v>
      </c>
      <c r="BA81" s="49"/>
      <c r="BB81" s="24" t="e">
        <f>AI81-#REF!</f>
        <v>#REF!</v>
      </c>
      <c r="BC81" s="49"/>
      <c r="BD81" s="24" t="e">
        <f>E81-#REF!</f>
        <v>#N/A</v>
      </c>
      <c r="BF81" s="24" t="e">
        <f>G81-#REF!</f>
        <v>#N/A</v>
      </c>
      <c r="BH81" s="24" t="e">
        <f>I81-#REF!</f>
        <v>#N/A</v>
      </c>
      <c r="BJ81" s="24" t="e">
        <f>K81-#REF!</f>
        <v>#N/A</v>
      </c>
      <c r="BL81" s="24" t="e">
        <f>N81-#REF!</f>
        <v>#N/A</v>
      </c>
    </row>
    <row r="82" spans="1:64" s="57" customFormat="1" ht="15" customHeight="1">
      <c r="A82" s="118" t="s">
        <v>138</v>
      </c>
      <c r="B82" s="69"/>
      <c r="C82" s="58" t="s">
        <v>138</v>
      </c>
      <c r="D82" s="59"/>
      <c r="E82" s="110" t="e">
        <f t="shared" si="41"/>
        <v>#N/A</v>
      </c>
      <c r="F82" s="59"/>
      <c r="G82" s="110" t="e">
        <f t="shared" si="41"/>
        <v>#N/A</v>
      </c>
      <c r="H82" s="59"/>
      <c r="I82" s="110" t="e">
        <f t="shared" si="42"/>
        <v>#N/A</v>
      </c>
      <c r="J82" s="59"/>
      <c r="K82" s="11" t="e">
        <f t="shared" si="37"/>
        <v>#N/A</v>
      </c>
      <c r="L82" s="12" t="e">
        <f t="shared" si="38"/>
        <v>#N/A</v>
      </c>
      <c r="M82" s="59"/>
      <c r="N82" s="11" t="e">
        <f t="shared" si="39"/>
        <v>#N/A</v>
      </c>
      <c r="O82" s="12" t="e">
        <f t="shared" si="40"/>
        <v>#N/A</v>
      </c>
      <c r="S82" s="11" t="e">
        <f>HLOOKUP(S$1,#REF!,ROWS(S$1:S82),FALSE)</f>
        <v>#REF!</v>
      </c>
      <c r="U82" s="11" t="e">
        <f>HLOOKUP(U$1,#REF!,ROWS(U$1:U82),FALSE)</f>
        <v>#REF!</v>
      </c>
      <c r="W82" s="11" t="e">
        <f>HLOOKUP(W$1,#REF!,ROWS(W$1:W82),FALSE)</f>
        <v>#REF!</v>
      </c>
      <c r="Y82" s="11" t="e">
        <f>HLOOKUP(Y$1,#REF!,ROWS(Y$1:Y82),FALSE)</f>
        <v>#REF!</v>
      </c>
      <c r="AA82" s="11" t="e">
        <f>HLOOKUP(AA$1,#REF!,ROWS(AA$1:AA82),FALSE)</f>
        <v>#REF!</v>
      </c>
      <c r="AC82" s="11" t="e">
        <f>HLOOKUP(AC$1,#REF!,ROWS(AC$1:AC82),FALSE)</f>
        <v>#REF!</v>
      </c>
      <c r="AE82" s="11" t="e">
        <f>HLOOKUP(AE$1,#REF!,ROWS(AE$1:AE82),FALSE)</f>
        <v>#REF!</v>
      </c>
      <c r="AG82" s="11" t="e">
        <f>HLOOKUP(AG$1,#REF!,ROWS(AG$1:AG82),FALSE)</f>
        <v>#REF!</v>
      </c>
      <c r="AI82" s="11" t="e">
        <f>HLOOKUP(AI$1,#REF!,ROWS(AI$1:AI82),FALSE)</f>
        <v>#REF!</v>
      </c>
      <c r="AL82" s="24" t="e">
        <f>S82-#REF!</f>
        <v>#REF!</v>
      </c>
      <c r="AM82" s="24"/>
      <c r="AN82" s="24" t="e">
        <f>U82-#REF!</f>
        <v>#REF!</v>
      </c>
      <c r="AO82" s="49"/>
      <c r="AP82" s="24" t="e">
        <f>W82-#REF!</f>
        <v>#REF!</v>
      </c>
      <c r="AQ82" s="49"/>
      <c r="AR82" s="24" t="e">
        <f>Y82-#REF!</f>
        <v>#REF!</v>
      </c>
      <c r="AS82" s="49"/>
      <c r="AT82" s="24" t="e">
        <f>AA82-#REF!</f>
        <v>#REF!</v>
      </c>
      <c r="AU82" s="49"/>
      <c r="AV82" s="24" t="e">
        <f>AC82-#REF!</f>
        <v>#REF!</v>
      </c>
      <c r="AW82" s="49"/>
      <c r="AX82" s="24" t="e">
        <f>AE82-#REF!</f>
        <v>#REF!</v>
      </c>
      <c r="AY82" s="49"/>
      <c r="AZ82" s="24" t="e">
        <f>AG82-#REF!</f>
        <v>#REF!</v>
      </c>
      <c r="BA82" s="49"/>
      <c r="BB82" s="24" t="e">
        <f>AI82-#REF!</f>
        <v>#REF!</v>
      </c>
      <c r="BC82" s="49"/>
      <c r="BD82" s="24" t="e">
        <f>E82-#REF!</f>
        <v>#N/A</v>
      </c>
      <c r="BF82" s="24" t="e">
        <f>G82-#REF!</f>
        <v>#N/A</v>
      </c>
      <c r="BH82" s="24" t="e">
        <f>I82-#REF!</f>
        <v>#N/A</v>
      </c>
      <c r="BJ82" s="24" t="e">
        <f>K82-#REF!</f>
        <v>#N/A</v>
      </c>
      <c r="BL82" s="24" t="e">
        <f>N82-#REF!</f>
        <v>#N/A</v>
      </c>
    </row>
    <row r="83" spans="1:64" ht="9.75" customHeight="1">
      <c r="C83" s="2"/>
      <c r="D83" s="61"/>
      <c r="E83" s="3"/>
      <c r="F83" s="61"/>
      <c r="G83" s="50"/>
      <c r="H83" s="61"/>
      <c r="I83" s="50"/>
      <c r="J83" s="61"/>
      <c r="K83" s="50"/>
      <c r="M83" s="61"/>
      <c r="N83" s="50"/>
      <c r="O83" s="17"/>
    </row>
    <row r="84" spans="1:64" s="21" customFormat="1" ht="4.5" customHeight="1">
      <c r="A84" s="67" t="s">
        <v>157</v>
      </c>
      <c r="B84" s="68"/>
      <c r="C84" s="54"/>
      <c r="D84" s="22"/>
      <c r="E84" s="53"/>
      <c r="F84" s="22"/>
      <c r="G84" s="53"/>
      <c r="H84" s="22"/>
      <c r="I84" s="53"/>
      <c r="J84" s="22"/>
      <c r="K84" s="36"/>
      <c r="L84" s="36"/>
      <c r="M84" s="22"/>
      <c r="N84" s="36"/>
      <c r="O84" s="36"/>
      <c r="S84" s="53"/>
      <c r="U84" s="53"/>
      <c r="W84" s="53"/>
      <c r="Y84" s="53"/>
      <c r="AA84" s="53"/>
      <c r="AC84" s="53"/>
      <c r="AE84" s="53"/>
      <c r="AG84" s="53"/>
      <c r="AI84" s="53"/>
    </row>
    <row r="85" spans="1:64" s="57" customFormat="1" ht="15" customHeight="1">
      <c r="A85" s="118" t="s">
        <v>162</v>
      </c>
      <c r="B85" s="69"/>
      <c r="C85" s="90" t="s">
        <v>210</v>
      </c>
      <c r="D85" s="39"/>
      <c r="E85" s="55" t="e">
        <v>#N/A</v>
      </c>
      <c r="F85" s="56"/>
      <c r="G85" s="55" t="e">
        <v>#N/A</v>
      </c>
      <c r="H85" s="56"/>
      <c r="I85" s="55" t="e">
        <v>#N/A</v>
      </c>
      <c r="J85" s="56"/>
      <c r="K85" s="128" t="e">
        <f t="shared" ref="K85:K90" si="43">$E85-I85</f>
        <v>#N/A</v>
      </c>
      <c r="L85" s="93" t="e">
        <f t="shared" ref="L85:L90" si="44">IF(I85=0,1,E85/I85-1)</f>
        <v>#N/A</v>
      </c>
      <c r="M85" s="56"/>
      <c r="N85" s="9" t="e">
        <f t="shared" ref="N85:N90" si="45">$E85-G85</f>
        <v>#N/A</v>
      </c>
      <c r="O85" s="93" t="e">
        <f t="shared" ref="O85:O90" si="46">IF(G85=0,1,E85/G85-1)</f>
        <v>#N/A</v>
      </c>
      <c r="S85" s="55" t="e">
        <f>HLOOKUP(S$1,#REF!,ROWS(S$1:S85),FALSE)</f>
        <v>#REF!</v>
      </c>
      <c r="U85" s="55" t="e">
        <f>HLOOKUP(U$1,#REF!,ROWS(U$1:U85),FALSE)</f>
        <v>#REF!</v>
      </c>
      <c r="W85" s="55" t="e">
        <f>HLOOKUP(W$1,#REF!,ROWS(W$1:W85),FALSE)</f>
        <v>#REF!</v>
      </c>
      <c r="Y85" s="55" t="e">
        <f>HLOOKUP(Y$1,#REF!,ROWS(Y$1:Y85),FALSE)</f>
        <v>#REF!</v>
      </c>
      <c r="AA85" s="55" t="e">
        <f>HLOOKUP(AA$1,#REF!,ROWS(AA$1:AA85),FALSE)</f>
        <v>#REF!</v>
      </c>
      <c r="AC85" s="55" t="e">
        <f>HLOOKUP(AC$1,#REF!,ROWS(AC$1:AC85),FALSE)</f>
        <v>#REF!</v>
      </c>
      <c r="AE85" s="55" t="e">
        <f>HLOOKUP(AE$1,#REF!,ROWS(AE$1:AE85),FALSE)</f>
        <v>#REF!</v>
      </c>
      <c r="AG85" s="55" t="e">
        <f>HLOOKUP(AG$1,#REF!,ROWS(AG$1:AG85),FALSE)</f>
        <v>#REF!</v>
      </c>
      <c r="AI85" s="55" t="e">
        <f>HLOOKUP(AI$1,#REF!,ROWS(AI$1:AI85),FALSE)</f>
        <v>#REF!</v>
      </c>
      <c r="AL85" s="24" t="e">
        <f>S85-#REF!</f>
        <v>#REF!</v>
      </c>
      <c r="AM85" s="24"/>
      <c r="AN85" s="24" t="e">
        <f>U85-#REF!</f>
        <v>#REF!</v>
      </c>
      <c r="AO85" s="49"/>
      <c r="AP85" s="24" t="e">
        <f>W85-#REF!</f>
        <v>#REF!</v>
      </c>
      <c r="AQ85" s="49"/>
      <c r="AR85" s="24" t="e">
        <f>Y85-#REF!</f>
        <v>#REF!</v>
      </c>
      <c r="AS85" s="49"/>
      <c r="AT85" s="24" t="e">
        <f>AA85-#REF!</f>
        <v>#REF!</v>
      </c>
      <c r="AU85" s="49"/>
      <c r="AV85" s="24" t="e">
        <f>AC85-#REF!</f>
        <v>#REF!</v>
      </c>
      <c r="AW85" s="49"/>
      <c r="AX85" s="24" t="e">
        <f>AE85-#REF!</f>
        <v>#REF!</v>
      </c>
      <c r="AY85" s="49"/>
      <c r="AZ85" s="24" t="e">
        <f>AG85-#REF!</f>
        <v>#REF!</v>
      </c>
      <c r="BA85" s="49"/>
      <c r="BB85" s="24" t="e">
        <f>AI85-#REF!</f>
        <v>#REF!</v>
      </c>
      <c r="BC85" s="49"/>
      <c r="BD85" s="24" t="e">
        <f>E85-#REF!</f>
        <v>#N/A</v>
      </c>
      <c r="BF85" s="24" t="e">
        <f>G85-#REF!</f>
        <v>#N/A</v>
      </c>
      <c r="BH85" s="24" t="e">
        <f>I85-#REF!</f>
        <v>#N/A</v>
      </c>
      <c r="BJ85" s="24" t="e">
        <f>K85-#REF!</f>
        <v>#N/A</v>
      </c>
      <c r="BL85" s="24" t="e">
        <f>N85-#REF!</f>
        <v>#N/A</v>
      </c>
    </row>
    <row r="86" spans="1:64" s="57" customFormat="1" ht="15" customHeight="1">
      <c r="A86" s="118" t="s">
        <v>169</v>
      </c>
      <c r="B86" s="69"/>
      <c r="C86" s="58" t="s">
        <v>169</v>
      </c>
      <c r="D86" s="59"/>
      <c r="E86" s="11" t="e">
        <v>#N/A</v>
      </c>
      <c r="F86" s="59"/>
      <c r="G86" s="11" t="e">
        <v>#N/A</v>
      </c>
      <c r="H86" s="59"/>
      <c r="I86" s="11" t="e">
        <v>#N/A</v>
      </c>
      <c r="J86" s="59"/>
      <c r="K86" s="11" t="e">
        <f t="shared" si="43"/>
        <v>#N/A</v>
      </c>
      <c r="L86" s="12" t="e">
        <f t="shared" si="44"/>
        <v>#N/A</v>
      </c>
      <c r="M86" s="59"/>
      <c r="N86" s="11" t="e">
        <f t="shared" si="45"/>
        <v>#N/A</v>
      </c>
      <c r="O86" s="12" t="e">
        <f t="shared" si="46"/>
        <v>#N/A</v>
      </c>
      <c r="S86" s="11" t="e">
        <f>HLOOKUP(S$1,#REF!,ROWS(S$1:S86),FALSE)</f>
        <v>#REF!</v>
      </c>
      <c r="U86" s="11" t="e">
        <f>HLOOKUP(U$1,#REF!,ROWS(U$1:U86),FALSE)</f>
        <v>#REF!</v>
      </c>
      <c r="W86" s="11" t="e">
        <f>HLOOKUP(W$1,#REF!,ROWS(W$1:W86),FALSE)</f>
        <v>#REF!</v>
      </c>
      <c r="Y86" s="11" t="e">
        <f>HLOOKUP(Y$1,#REF!,ROWS(Y$1:Y86),FALSE)</f>
        <v>#REF!</v>
      </c>
      <c r="AA86" s="11" t="e">
        <f>HLOOKUP(AA$1,#REF!,ROWS(AA$1:AA86),FALSE)</f>
        <v>#REF!</v>
      </c>
      <c r="AC86" s="11" t="e">
        <f>HLOOKUP(AC$1,#REF!,ROWS(AC$1:AC86),FALSE)</f>
        <v>#REF!</v>
      </c>
      <c r="AE86" s="11" t="e">
        <f>HLOOKUP(AE$1,#REF!,ROWS(AE$1:AE86),FALSE)</f>
        <v>#REF!</v>
      </c>
      <c r="AG86" s="11" t="e">
        <f>HLOOKUP(AG$1,#REF!,ROWS(AG$1:AG86),FALSE)</f>
        <v>#REF!</v>
      </c>
      <c r="AI86" s="11" t="e">
        <f>HLOOKUP(AI$1,#REF!,ROWS(AI$1:AI86),FALSE)</f>
        <v>#REF!</v>
      </c>
      <c r="AL86" s="24" t="e">
        <f>S86-#REF!</f>
        <v>#REF!</v>
      </c>
      <c r="AM86" s="24"/>
      <c r="AN86" s="24" t="e">
        <f>U86-#REF!</f>
        <v>#REF!</v>
      </c>
      <c r="AO86" s="49"/>
      <c r="AP86" s="24" t="e">
        <f>W86-#REF!</f>
        <v>#REF!</v>
      </c>
      <c r="AQ86" s="49"/>
      <c r="AR86" s="24" t="e">
        <f>Y86-#REF!</f>
        <v>#REF!</v>
      </c>
      <c r="AS86" s="49"/>
      <c r="AT86" s="24" t="e">
        <f>AA86-#REF!</f>
        <v>#REF!</v>
      </c>
      <c r="AU86" s="49"/>
      <c r="AV86" s="24" t="e">
        <f>AC86-#REF!</f>
        <v>#REF!</v>
      </c>
      <c r="AW86" s="49"/>
      <c r="AX86" s="24" t="e">
        <f>AE86-#REF!</f>
        <v>#REF!</v>
      </c>
      <c r="AY86" s="49"/>
      <c r="AZ86" s="24" t="e">
        <f>AG86-#REF!</f>
        <v>#REF!</v>
      </c>
      <c r="BA86" s="49"/>
      <c r="BB86" s="24" t="e">
        <f>AI86-#REF!</f>
        <v>#REF!</v>
      </c>
      <c r="BC86" s="49"/>
      <c r="BD86" s="24" t="e">
        <f>E86-#REF!</f>
        <v>#N/A</v>
      </c>
      <c r="BF86" s="24" t="e">
        <f>G86-#REF!</f>
        <v>#N/A</v>
      </c>
      <c r="BH86" s="24" t="e">
        <f>I86-#REF!</f>
        <v>#N/A</v>
      </c>
      <c r="BJ86" s="24" t="e">
        <f>K86-#REF!</f>
        <v>#N/A</v>
      </c>
      <c r="BL86" s="24" t="e">
        <f>N86-#REF!</f>
        <v>#N/A</v>
      </c>
    </row>
    <row r="87" spans="1:64" s="57" customFormat="1" ht="15" customHeight="1">
      <c r="A87" s="118" t="s">
        <v>135</v>
      </c>
      <c r="B87" s="69"/>
      <c r="C87" s="58" t="s">
        <v>170</v>
      </c>
      <c r="D87" s="59"/>
      <c r="E87" s="11" t="e">
        <v>#N/A</v>
      </c>
      <c r="F87" s="59"/>
      <c r="G87" s="11" t="e">
        <v>#N/A</v>
      </c>
      <c r="H87" s="59"/>
      <c r="I87" s="11" t="e">
        <v>#N/A</v>
      </c>
      <c r="J87" s="59"/>
      <c r="K87" s="11" t="e">
        <f t="shared" si="43"/>
        <v>#N/A</v>
      </c>
      <c r="L87" s="12" t="e">
        <f t="shared" si="44"/>
        <v>#N/A</v>
      </c>
      <c r="M87" s="59"/>
      <c r="N87" s="11" t="e">
        <f t="shared" si="45"/>
        <v>#N/A</v>
      </c>
      <c r="O87" s="12" t="e">
        <f t="shared" si="46"/>
        <v>#N/A</v>
      </c>
      <c r="S87" s="11" t="e">
        <f>HLOOKUP(S$1,#REF!,ROWS(S$1:S87),FALSE)</f>
        <v>#REF!</v>
      </c>
      <c r="U87" s="11" t="e">
        <f>HLOOKUP(U$1,#REF!,ROWS(U$1:U87),FALSE)</f>
        <v>#REF!</v>
      </c>
      <c r="W87" s="11" t="e">
        <f>HLOOKUP(W$1,#REF!,ROWS(W$1:W87),FALSE)</f>
        <v>#REF!</v>
      </c>
      <c r="Y87" s="11" t="e">
        <f>HLOOKUP(Y$1,#REF!,ROWS(Y$1:Y87),FALSE)</f>
        <v>#REF!</v>
      </c>
      <c r="AA87" s="11" t="e">
        <f>HLOOKUP(AA$1,#REF!,ROWS(AA$1:AA87),FALSE)</f>
        <v>#REF!</v>
      </c>
      <c r="AC87" s="11" t="e">
        <f>HLOOKUP(AC$1,#REF!,ROWS(AC$1:AC87),FALSE)</f>
        <v>#REF!</v>
      </c>
      <c r="AE87" s="11" t="e">
        <f>HLOOKUP(AE$1,#REF!,ROWS(AE$1:AE87),FALSE)</f>
        <v>#REF!</v>
      </c>
      <c r="AG87" s="11" t="e">
        <f>HLOOKUP(AG$1,#REF!,ROWS(AG$1:AG87),FALSE)</f>
        <v>#REF!</v>
      </c>
      <c r="AI87" s="11" t="e">
        <f>HLOOKUP(AI$1,#REF!,ROWS(AI$1:AI87),FALSE)</f>
        <v>#REF!</v>
      </c>
      <c r="AL87" s="24" t="e">
        <f>S87-#REF!</f>
        <v>#REF!</v>
      </c>
      <c r="AM87" s="24"/>
      <c r="AN87" s="24" t="e">
        <f>U87-#REF!</f>
        <v>#REF!</v>
      </c>
      <c r="AO87" s="49"/>
      <c r="AP87" s="24" t="e">
        <f>W87-#REF!</f>
        <v>#REF!</v>
      </c>
      <c r="AQ87" s="49"/>
      <c r="AR87" s="24" t="e">
        <f>Y87-#REF!</f>
        <v>#REF!</v>
      </c>
      <c r="AS87" s="49"/>
      <c r="AT87" s="24" t="e">
        <f>AA87-#REF!</f>
        <v>#REF!</v>
      </c>
      <c r="AU87" s="49"/>
      <c r="AV87" s="24" t="e">
        <f>AC87-#REF!</f>
        <v>#REF!</v>
      </c>
      <c r="AW87" s="49"/>
      <c r="AX87" s="24" t="e">
        <f>AE87-#REF!</f>
        <v>#REF!</v>
      </c>
      <c r="AY87" s="49"/>
      <c r="AZ87" s="24" t="e">
        <f>AG87-#REF!</f>
        <v>#REF!</v>
      </c>
      <c r="BA87" s="49"/>
      <c r="BB87" s="24" t="e">
        <f>AI87-#REF!</f>
        <v>#REF!</v>
      </c>
      <c r="BC87" s="49"/>
      <c r="BD87" s="24" t="e">
        <f>E87-#REF!</f>
        <v>#N/A</v>
      </c>
      <c r="BF87" s="24" t="e">
        <f>G87-#REF!</f>
        <v>#N/A</v>
      </c>
      <c r="BH87" s="24" t="e">
        <f>I87-#REF!</f>
        <v>#N/A</v>
      </c>
      <c r="BJ87" s="24" t="e">
        <f>K87-#REF!</f>
        <v>#N/A</v>
      </c>
      <c r="BL87" s="24" t="e">
        <f>N87-#REF!</f>
        <v>#N/A</v>
      </c>
    </row>
    <row r="88" spans="1:64" s="57" customFormat="1" ht="15" customHeight="1">
      <c r="A88" s="118" t="s">
        <v>171</v>
      </c>
      <c r="B88" s="69"/>
      <c r="C88" s="58" t="s">
        <v>171</v>
      </c>
      <c r="D88" s="59"/>
      <c r="E88" s="11" t="e">
        <v>#N/A</v>
      </c>
      <c r="F88" s="59"/>
      <c r="G88" s="11" t="e">
        <v>#N/A</v>
      </c>
      <c r="H88" s="59"/>
      <c r="I88" s="11" t="e">
        <v>#N/A</v>
      </c>
      <c r="J88" s="59"/>
      <c r="K88" s="11" t="e">
        <f t="shared" si="43"/>
        <v>#N/A</v>
      </c>
      <c r="L88" s="12" t="e">
        <f t="shared" si="44"/>
        <v>#N/A</v>
      </c>
      <c r="M88" s="59"/>
      <c r="N88" s="11" t="e">
        <f t="shared" si="45"/>
        <v>#N/A</v>
      </c>
      <c r="O88" s="12" t="e">
        <f t="shared" si="46"/>
        <v>#N/A</v>
      </c>
      <c r="S88" s="11" t="e">
        <f>HLOOKUP(S$1,#REF!,ROWS(S$1:S88),FALSE)</f>
        <v>#REF!</v>
      </c>
      <c r="U88" s="11" t="e">
        <f>HLOOKUP(U$1,#REF!,ROWS(U$1:U88),FALSE)</f>
        <v>#REF!</v>
      </c>
      <c r="W88" s="11" t="e">
        <f>HLOOKUP(W$1,#REF!,ROWS(W$1:W88),FALSE)</f>
        <v>#REF!</v>
      </c>
      <c r="Y88" s="11" t="e">
        <f>HLOOKUP(Y$1,#REF!,ROWS(Y$1:Y88),FALSE)</f>
        <v>#REF!</v>
      </c>
      <c r="AA88" s="11" t="e">
        <f>HLOOKUP(AA$1,#REF!,ROWS(AA$1:AA88),FALSE)</f>
        <v>#REF!</v>
      </c>
      <c r="AC88" s="11" t="e">
        <f>HLOOKUP(AC$1,#REF!,ROWS(AC$1:AC88),FALSE)</f>
        <v>#REF!</v>
      </c>
      <c r="AE88" s="11" t="e">
        <f>HLOOKUP(AE$1,#REF!,ROWS(AE$1:AE88),FALSE)</f>
        <v>#REF!</v>
      </c>
      <c r="AG88" s="11" t="e">
        <f>HLOOKUP(AG$1,#REF!,ROWS(AG$1:AG88),FALSE)</f>
        <v>#REF!</v>
      </c>
      <c r="AI88" s="11" t="e">
        <f>HLOOKUP(AI$1,#REF!,ROWS(AI$1:AI88),FALSE)</f>
        <v>#REF!</v>
      </c>
      <c r="AL88" s="24" t="e">
        <f>S88-#REF!</f>
        <v>#REF!</v>
      </c>
      <c r="AM88" s="24"/>
      <c r="AN88" s="24" t="e">
        <f>U88-#REF!</f>
        <v>#REF!</v>
      </c>
      <c r="AO88" s="49"/>
      <c r="AP88" s="24" t="e">
        <f>W88-#REF!</f>
        <v>#REF!</v>
      </c>
      <c r="AQ88" s="49"/>
      <c r="AR88" s="24" t="e">
        <f>Y88-#REF!</f>
        <v>#REF!</v>
      </c>
      <c r="AS88" s="49"/>
      <c r="AT88" s="24" t="e">
        <f>AA88-#REF!</f>
        <v>#REF!</v>
      </c>
      <c r="AU88" s="49"/>
      <c r="AV88" s="24" t="e">
        <f>AC88-#REF!</f>
        <v>#REF!</v>
      </c>
      <c r="AW88" s="49"/>
      <c r="AX88" s="24" t="e">
        <f>AE88-#REF!</f>
        <v>#REF!</v>
      </c>
      <c r="AY88" s="49"/>
      <c r="AZ88" s="24" t="e">
        <f>AG88-#REF!</f>
        <v>#REF!</v>
      </c>
      <c r="BA88" s="49"/>
      <c r="BB88" s="24" t="e">
        <f>AI88-#REF!</f>
        <v>#REF!</v>
      </c>
      <c r="BC88" s="49"/>
      <c r="BD88" s="24" t="e">
        <f>E88-#REF!</f>
        <v>#N/A</v>
      </c>
      <c r="BF88" s="24" t="e">
        <f>G88-#REF!</f>
        <v>#N/A</v>
      </c>
      <c r="BH88" s="24" t="e">
        <f>I88-#REF!</f>
        <v>#N/A</v>
      </c>
      <c r="BJ88" s="24" t="e">
        <f>K88-#REF!</f>
        <v>#N/A</v>
      </c>
      <c r="BL88" s="24" t="e">
        <f>N88-#REF!</f>
        <v>#N/A</v>
      </c>
    </row>
    <row r="89" spans="1:64" s="57" customFormat="1" ht="15" customHeight="1">
      <c r="A89" s="118" t="s">
        <v>168</v>
      </c>
      <c r="B89" s="69"/>
      <c r="C89" s="58" t="s">
        <v>168</v>
      </c>
      <c r="D89" s="59"/>
      <c r="E89" s="11" t="e">
        <v>#N/A</v>
      </c>
      <c r="F89" s="59"/>
      <c r="G89" s="11" t="e">
        <v>#N/A</v>
      </c>
      <c r="H89" s="59"/>
      <c r="I89" s="11" t="e">
        <v>#N/A</v>
      </c>
      <c r="J89" s="59"/>
      <c r="K89" s="11" t="e">
        <f t="shared" si="43"/>
        <v>#N/A</v>
      </c>
      <c r="L89" s="12" t="e">
        <f t="shared" si="44"/>
        <v>#N/A</v>
      </c>
      <c r="M89" s="59"/>
      <c r="N89" s="11" t="e">
        <f t="shared" si="45"/>
        <v>#N/A</v>
      </c>
      <c r="O89" s="12" t="e">
        <f t="shared" si="46"/>
        <v>#N/A</v>
      </c>
      <c r="S89" s="11" t="e">
        <f>HLOOKUP(S$1,#REF!,ROWS(S$1:S89),FALSE)</f>
        <v>#REF!</v>
      </c>
      <c r="U89" s="11" t="e">
        <f>HLOOKUP(U$1,#REF!,ROWS(U$1:U89),FALSE)</f>
        <v>#REF!</v>
      </c>
      <c r="W89" s="11" t="e">
        <f>HLOOKUP(W$1,#REF!,ROWS(W$1:W89),FALSE)</f>
        <v>#REF!</v>
      </c>
      <c r="Y89" s="11" t="e">
        <f>HLOOKUP(Y$1,#REF!,ROWS(Y$1:Y89),FALSE)</f>
        <v>#REF!</v>
      </c>
      <c r="AA89" s="11" t="e">
        <f>HLOOKUP(AA$1,#REF!,ROWS(AA$1:AA89),FALSE)</f>
        <v>#REF!</v>
      </c>
      <c r="AC89" s="11" t="e">
        <f>HLOOKUP(AC$1,#REF!,ROWS(AC$1:AC89),FALSE)</f>
        <v>#REF!</v>
      </c>
      <c r="AE89" s="11" t="e">
        <f>HLOOKUP(AE$1,#REF!,ROWS(AE$1:AE89),FALSE)</f>
        <v>#REF!</v>
      </c>
      <c r="AG89" s="11" t="e">
        <f>HLOOKUP(AG$1,#REF!,ROWS(AG$1:AG89),FALSE)</f>
        <v>#REF!</v>
      </c>
      <c r="AI89" s="11" t="e">
        <f>HLOOKUP(AI$1,#REF!,ROWS(AI$1:AI89),FALSE)</f>
        <v>#REF!</v>
      </c>
      <c r="AL89" s="24" t="e">
        <f>S89-#REF!</f>
        <v>#REF!</v>
      </c>
      <c r="AM89" s="24"/>
      <c r="AN89" s="24" t="e">
        <f>U89-#REF!</f>
        <v>#REF!</v>
      </c>
      <c r="AO89" s="49"/>
      <c r="AP89" s="24" t="e">
        <f>W89-#REF!</f>
        <v>#REF!</v>
      </c>
      <c r="AQ89" s="49"/>
      <c r="AR89" s="24" t="e">
        <f>Y89-#REF!</f>
        <v>#REF!</v>
      </c>
      <c r="AS89" s="49"/>
      <c r="AT89" s="24" t="e">
        <f>AA89-#REF!</f>
        <v>#REF!</v>
      </c>
      <c r="AU89" s="49"/>
      <c r="AV89" s="24" t="e">
        <f>AC89-#REF!</f>
        <v>#REF!</v>
      </c>
      <c r="AW89" s="49"/>
      <c r="AX89" s="24" t="e">
        <f>AE89-#REF!</f>
        <v>#REF!</v>
      </c>
      <c r="AY89" s="49"/>
      <c r="AZ89" s="24" t="e">
        <f>AG89-#REF!</f>
        <v>#REF!</v>
      </c>
      <c r="BA89" s="49"/>
      <c r="BB89" s="24" t="e">
        <f>AI89-#REF!</f>
        <v>#REF!</v>
      </c>
      <c r="BC89" s="49"/>
      <c r="BD89" s="24" t="e">
        <f>E89-#REF!</f>
        <v>#N/A</v>
      </c>
      <c r="BF89" s="24" t="e">
        <f>G89-#REF!</f>
        <v>#N/A</v>
      </c>
      <c r="BH89" s="24" t="e">
        <f>I89-#REF!</f>
        <v>#N/A</v>
      </c>
      <c r="BJ89" s="24" t="e">
        <f>K89-#REF!</f>
        <v>#N/A</v>
      </c>
      <c r="BL89" s="24" t="e">
        <f>N89-#REF!</f>
        <v>#N/A</v>
      </c>
    </row>
    <row r="90" spans="1:64" s="57" customFormat="1" ht="15" customHeight="1">
      <c r="A90" s="118" t="s">
        <v>138</v>
      </c>
      <c r="B90" s="69"/>
      <c r="C90" s="58" t="s">
        <v>138</v>
      </c>
      <c r="D90" s="59"/>
      <c r="E90" s="11" t="e">
        <v>#N/A</v>
      </c>
      <c r="F90" s="59"/>
      <c r="G90" s="11" t="e">
        <v>#N/A</v>
      </c>
      <c r="H90" s="59"/>
      <c r="I90" s="11" t="e">
        <v>#N/A</v>
      </c>
      <c r="J90" s="59"/>
      <c r="K90" s="11" t="e">
        <f t="shared" si="43"/>
        <v>#N/A</v>
      </c>
      <c r="L90" s="12" t="e">
        <f t="shared" si="44"/>
        <v>#N/A</v>
      </c>
      <c r="M90" s="59"/>
      <c r="N90" s="11" t="e">
        <f t="shared" si="45"/>
        <v>#N/A</v>
      </c>
      <c r="O90" s="12" t="e">
        <f t="shared" si="46"/>
        <v>#N/A</v>
      </c>
      <c r="S90" s="11" t="e">
        <f>HLOOKUP(S$1,#REF!,ROWS(S$1:S90),FALSE)</f>
        <v>#REF!</v>
      </c>
      <c r="U90" s="11" t="e">
        <f>HLOOKUP(U$1,#REF!,ROWS(U$1:U90),FALSE)</f>
        <v>#REF!</v>
      </c>
      <c r="W90" s="11" t="e">
        <f>HLOOKUP(W$1,#REF!,ROWS(W$1:W90),FALSE)</f>
        <v>#REF!</v>
      </c>
      <c r="Y90" s="11" t="e">
        <f>HLOOKUP(Y$1,#REF!,ROWS(Y$1:Y90),FALSE)</f>
        <v>#REF!</v>
      </c>
      <c r="AA90" s="11" t="e">
        <f>HLOOKUP(AA$1,#REF!,ROWS(AA$1:AA90),FALSE)</f>
        <v>#REF!</v>
      </c>
      <c r="AC90" s="11" t="e">
        <f>HLOOKUP(AC$1,#REF!,ROWS(AC$1:AC90),FALSE)</f>
        <v>#REF!</v>
      </c>
      <c r="AE90" s="11" t="e">
        <f>HLOOKUP(AE$1,#REF!,ROWS(AE$1:AE90),FALSE)</f>
        <v>#REF!</v>
      </c>
      <c r="AG90" s="11" t="e">
        <f>HLOOKUP(AG$1,#REF!,ROWS(AG$1:AG90),FALSE)</f>
        <v>#REF!</v>
      </c>
      <c r="AI90" s="11" t="e">
        <f>HLOOKUP(AI$1,#REF!,ROWS(AI$1:AI90),FALSE)</f>
        <v>#REF!</v>
      </c>
      <c r="AL90" s="24" t="e">
        <f>S90-#REF!</f>
        <v>#REF!</v>
      </c>
      <c r="AM90" s="24"/>
      <c r="AN90" s="24" t="e">
        <f>U90-#REF!</f>
        <v>#REF!</v>
      </c>
      <c r="AO90" s="49"/>
      <c r="AP90" s="24" t="e">
        <f>W90-#REF!</f>
        <v>#REF!</v>
      </c>
      <c r="AQ90" s="49"/>
      <c r="AR90" s="24" t="e">
        <f>Y90-#REF!</f>
        <v>#REF!</v>
      </c>
      <c r="AS90" s="49"/>
      <c r="AT90" s="24" t="e">
        <f>AA90-#REF!</f>
        <v>#REF!</v>
      </c>
      <c r="AU90" s="49"/>
      <c r="AV90" s="24" t="e">
        <f>AC90-#REF!</f>
        <v>#REF!</v>
      </c>
      <c r="AW90" s="49"/>
      <c r="AX90" s="24" t="e">
        <f>AE90-#REF!</f>
        <v>#REF!</v>
      </c>
      <c r="AY90" s="49"/>
      <c r="AZ90" s="24" t="e">
        <f>AG90-#REF!</f>
        <v>#REF!</v>
      </c>
      <c r="BA90" s="49"/>
      <c r="BB90" s="24" t="e">
        <f>AI90-#REF!</f>
        <v>#REF!</v>
      </c>
      <c r="BC90" s="49"/>
      <c r="BD90" s="24" t="e">
        <f>E90-#REF!</f>
        <v>#N/A</v>
      </c>
      <c r="BF90" s="24" t="e">
        <f>G90-#REF!</f>
        <v>#N/A</v>
      </c>
      <c r="BH90" s="24" t="e">
        <f>I90-#REF!</f>
        <v>#N/A</v>
      </c>
      <c r="BJ90" s="24" t="e">
        <f>K90-#REF!</f>
        <v>#N/A</v>
      </c>
      <c r="BL90" s="24" t="e">
        <f>N90-#REF!</f>
        <v>#N/A</v>
      </c>
    </row>
    <row r="91" spans="1:64" ht="9.75" customHeight="1">
      <c r="C91" s="2"/>
      <c r="D91" s="61"/>
      <c r="E91" s="3"/>
      <c r="F91" s="61"/>
      <c r="G91" s="50"/>
      <c r="H91" s="61"/>
      <c r="I91" s="50"/>
      <c r="J91" s="61"/>
      <c r="K91" s="50"/>
      <c r="M91" s="61"/>
      <c r="N91" s="50"/>
      <c r="O91" s="17"/>
      <c r="S91" s="3"/>
      <c r="U91" s="3"/>
      <c r="W91" s="3"/>
      <c r="Y91" s="3"/>
      <c r="AA91" s="3"/>
      <c r="AC91" s="3"/>
      <c r="AE91" s="3"/>
      <c r="AG91" s="3"/>
      <c r="AI91" s="3"/>
    </row>
    <row r="92" spans="1:64" s="21" customFormat="1" ht="4.5" customHeight="1">
      <c r="A92" s="68" t="s">
        <v>158</v>
      </c>
      <c r="B92" s="68"/>
      <c r="C92" s="54"/>
      <c r="D92" s="22"/>
      <c r="E92" s="53"/>
      <c r="F92" s="22"/>
      <c r="G92" s="53"/>
      <c r="H92" s="22"/>
      <c r="I92" s="53"/>
      <c r="J92" s="22"/>
      <c r="K92" s="36"/>
      <c r="L92" s="36"/>
      <c r="M92" s="22"/>
      <c r="N92" s="36"/>
      <c r="O92" s="36"/>
      <c r="S92" s="53"/>
      <c r="U92" s="53"/>
      <c r="W92" s="53"/>
      <c r="Y92" s="53"/>
      <c r="AA92" s="53"/>
      <c r="AC92" s="53"/>
      <c r="AE92" s="53"/>
      <c r="AG92" s="53"/>
      <c r="AI92" s="53"/>
    </row>
    <row r="93" spans="1:64" s="57" customFormat="1" ht="15" customHeight="1">
      <c r="A93" s="118" t="s">
        <v>162</v>
      </c>
      <c r="B93" s="69"/>
      <c r="C93" s="90" t="s">
        <v>211</v>
      </c>
      <c r="D93" s="39"/>
      <c r="E93" s="62" t="e">
        <v>#N/A</v>
      </c>
      <c r="F93" s="63"/>
      <c r="G93" s="62" t="e">
        <v>#N/A</v>
      </c>
      <c r="H93" s="63"/>
      <c r="I93" s="62" t="e">
        <v>#N/A</v>
      </c>
      <c r="J93" s="63"/>
      <c r="K93" s="71" t="e">
        <f>($E93-I93)*100</f>
        <v>#N/A</v>
      </c>
      <c r="L93" s="71"/>
      <c r="M93" s="72"/>
      <c r="N93" s="71" t="e">
        <f t="shared" ref="N93:N98" si="47">($E93-G93)*100</f>
        <v>#N/A</v>
      </c>
      <c r="O93" s="70"/>
      <c r="S93" s="62" t="e">
        <f>HLOOKUP(S$1,#REF!,ROWS(S$1:S93),FALSE)</f>
        <v>#REF!</v>
      </c>
      <c r="U93" s="62" t="e">
        <f>HLOOKUP(U$1,#REF!,ROWS(U$1:U93),FALSE)</f>
        <v>#REF!</v>
      </c>
      <c r="W93" s="62" t="e">
        <f>HLOOKUP(W$1,#REF!,ROWS(W$1:W93),FALSE)</f>
        <v>#REF!</v>
      </c>
      <c r="Y93" s="62" t="e">
        <f>HLOOKUP(Y$1,#REF!,ROWS(Y$1:Y93),FALSE)</f>
        <v>#REF!</v>
      </c>
      <c r="AA93" s="62" t="e">
        <f>HLOOKUP(AA$1,#REF!,ROWS(AA$1:AA93),FALSE)</f>
        <v>#REF!</v>
      </c>
      <c r="AC93" s="62" t="e">
        <f>HLOOKUP(AC$1,#REF!,ROWS(AC$1:AC93),FALSE)</f>
        <v>#REF!</v>
      </c>
      <c r="AE93" s="62" t="e">
        <f>HLOOKUP(AE$1,#REF!,ROWS(AE$1:AE93),FALSE)</f>
        <v>#REF!</v>
      </c>
      <c r="AG93" s="62" t="e">
        <f>HLOOKUP(AG$1,#REF!,ROWS(AG$1:AG93),FALSE)</f>
        <v>#REF!</v>
      </c>
      <c r="AI93" s="62" t="e">
        <f>HLOOKUP(AI$1,#REF!,ROWS(AI$1:AI93),FALSE)</f>
        <v>#REF!</v>
      </c>
      <c r="AL93" s="25" t="e">
        <f>(S93-#REF!)*100</f>
        <v>#REF!</v>
      </c>
      <c r="AN93" s="25" t="e">
        <f>(U93-#REF!)*100</f>
        <v>#REF!</v>
      </c>
      <c r="AP93" s="25" t="e">
        <f>(W93-#REF!)*100</f>
        <v>#REF!</v>
      </c>
      <c r="AR93" s="25" t="e">
        <f>(Y93-#REF!)*100</f>
        <v>#REF!</v>
      </c>
      <c r="AT93" s="25" t="e">
        <f>(AA93-#REF!)*100</f>
        <v>#REF!</v>
      </c>
      <c r="AV93" s="25" t="e">
        <f>(AC93-#REF!)*100</f>
        <v>#REF!</v>
      </c>
      <c r="AX93" s="25" t="e">
        <f>(AE93-#REF!)*100</f>
        <v>#REF!</v>
      </c>
      <c r="AZ93" s="25" t="e">
        <f>(AG93-#REF!)*100</f>
        <v>#REF!</v>
      </c>
      <c r="BB93" s="25" t="e">
        <f>(AI93-#REF!)*100</f>
        <v>#REF!</v>
      </c>
      <c r="BD93" s="25" t="e">
        <f>(E93-#REF!)*100</f>
        <v>#N/A</v>
      </c>
      <c r="BF93" s="25" t="e">
        <f>(G93-#REF!)*100</f>
        <v>#N/A</v>
      </c>
      <c r="BH93" s="25" t="e">
        <f>(I93-#REF!)*100</f>
        <v>#N/A</v>
      </c>
      <c r="BJ93" s="25" t="e">
        <f>(K93-#REF!)*100</f>
        <v>#N/A</v>
      </c>
      <c r="BL93" s="25" t="e">
        <f>(N93-#REF!)*100</f>
        <v>#N/A</v>
      </c>
    </row>
    <row r="94" spans="1:64" s="57" customFormat="1" ht="15" customHeight="1">
      <c r="A94" s="118" t="s">
        <v>169</v>
      </c>
      <c r="B94" s="69"/>
      <c r="C94" s="58" t="s">
        <v>169</v>
      </c>
      <c r="D94" s="59"/>
      <c r="E94" s="64" t="e">
        <v>#N/A</v>
      </c>
      <c r="F94" s="59"/>
      <c r="G94" s="64" t="e">
        <v>#N/A</v>
      </c>
      <c r="H94" s="59"/>
      <c r="I94" s="64" t="e">
        <v>#N/A</v>
      </c>
      <c r="J94" s="59"/>
      <c r="K94" s="73" t="e">
        <f t="shared" ref="K94:K98" si="48">($E94-I94)*100</f>
        <v>#N/A</v>
      </c>
      <c r="L94" s="74"/>
      <c r="M94" s="75"/>
      <c r="N94" s="73" t="e">
        <f t="shared" si="47"/>
        <v>#N/A</v>
      </c>
      <c r="O94" s="12"/>
      <c r="S94" s="64" t="e">
        <f>HLOOKUP(S$1,#REF!,ROWS(S$1:S94),FALSE)</f>
        <v>#REF!</v>
      </c>
      <c r="U94" s="64" t="e">
        <f>HLOOKUP(U$1,#REF!,ROWS(U$1:U94),FALSE)</f>
        <v>#REF!</v>
      </c>
      <c r="W94" s="64" t="e">
        <f>HLOOKUP(W$1,#REF!,ROWS(W$1:W94),FALSE)</f>
        <v>#REF!</v>
      </c>
      <c r="Y94" s="64" t="e">
        <f>HLOOKUP(Y$1,#REF!,ROWS(Y$1:Y94),FALSE)</f>
        <v>#REF!</v>
      </c>
      <c r="AA94" s="64" t="e">
        <f>HLOOKUP(AA$1,#REF!,ROWS(AA$1:AA94),FALSE)</f>
        <v>#REF!</v>
      </c>
      <c r="AC94" s="64" t="e">
        <f>HLOOKUP(AC$1,#REF!,ROWS(AC$1:AC94),FALSE)</f>
        <v>#REF!</v>
      </c>
      <c r="AE94" s="64" t="e">
        <f>HLOOKUP(AE$1,#REF!,ROWS(AE$1:AE94),FALSE)</f>
        <v>#REF!</v>
      </c>
      <c r="AG94" s="64" t="e">
        <f>HLOOKUP(AG$1,#REF!,ROWS(AG$1:AG94),FALSE)</f>
        <v>#REF!</v>
      </c>
      <c r="AI94" s="64" t="e">
        <f>HLOOKUP(AI$1,#REF!,ROWS(AI$1:AI94),FALSE)</f>
        <v>#REF!</v>
      </c>
      <c r="AL94" s="25" t="e">
        <f>(S94-#REF!)*100</f>
        <v>#REF!</v>
      </c>
      <c r="AN94" s="25" t="e">
        <f>(U94-#REF!)*100</f>
        <v>#REF!</v>
      </c>
      <c r="AP94" s="25" t="e">
        <f>(W94-#REF!)*100</f>
        <v>#REF!</v>
      </c>
      <c r="AR94" s="25" t="e">
        <f>(Y94-#REF!)*100</f>
        <v>#REF!</v>
      </c>
      <c r="AT94" s="25" t="e">
        <f>(AA94-#REF!)*100</f>
        <v>#REF!</v>
      </c>
      <c r="AV94" s="25" t="e">
        <f>(AC94-#REF!)*100</f>
        <v>#REF!</v>
      </c>
      <c r="AX94" s="25" t="e">
        <f>(AE94-#REF!)*100</f>
        <v>#REF!</v>
      </c>
      <c r="AZ94" s="25" t="e">
        <f>(AG94-#REF!)*100</f>
        <v>#REF!</v>
      </c>
      <c r="BB94" s="25" t="e">
        <f>(AI94-#REF!)*100</f>
        <v>#REF!</v>
      </c>
      <c r="BD94" s="25" t="e">
        <f>(E94-#REF!)*100</f>
        <v>#N/A</v>
      </c>
      <c r="BF94" s="25" t="e">
        <f>(G94-#REF!)*100</f>
        <v>#N/A</v>
      </c>
      <c r="BH94" s="25" t="e">
        <f>(I94-#REF!)*100</f>
        <v>#N/A</v>
      </c>
      <c r="BJ94" s="25" t="e">
        <f>(K94-#REF!)*100</f>
        <v>#N/A</v>
      </c>
      <c r="BL94" s="25" t="e">
        <f>(N94-#REF!)*100</f>
        <v>#N/A</v>
      </c>
    </row>
    <row r="95" spans="1:64" s="57" customFormat="1" ht="15" customHeight="1">
      <c r="A95" s="118" t="s">
        <v>135</v>
      </c>
      <c r="B95" s="69"/>
      <c r="C95" s="58" t="s">
        <v>170</v>
      </c>
      <c r="D95" s="59"/>
      <c r="E95" s="64" t="e">
        <v>#N/A</v>
      </c>
      <c r="F95" s="59"/>
      <c r="G95" s="64" t="e">
        <v>#N/A</v>
      </c>
      <c r="H95" s="59"/>
      <c r="I95" s="64" t="e">
        <v>#N/A</v>
      </c>
      <c r="J95" s="59"/>
      <c r="K95" s="73" t="e">
        <f t="shared" si="48"/>
        <v>#N/A</v>
      </c>
      <c r="L95" s="74"/>
      <c r="M95" s="75"/>
      <c r="N95" s="73" t="e">
        <f t="shared" si="47"/>
        <v>#N/A</v>
      </c>
      <c r="O95" s="12"/>
      <c r="S95" s="64" t="e">
        <f>HLOOKUP(S$1,#REF!,ROWS(S$1:S95),FALSE)</f>
        <v>#REF!</v>
      </c>
      <c r="U95" s="64" t="e">
        <f>HLOOKUP(U$1,#REF!,ROWS(U$1:U95),FALSE)</f>
        <v>#REF!</v>
      </c>
      <c r="W95" s="64" t="e">
        <f>HLOOKUP(W$1,#REF!,ROWS(W$1:W95),FALSE)</f>
        <v>#REF!</v>
      </c>
      <c r="Y95" s="64" t="e">
        <f>HLOOKUP(Y$1,#REF!,ROWS(Y$1:Y95),FALSE)</f>
        <v>#REF!</v>
      </c>
      <c r="AA95" s="64" t="e">
        <f>HLOOKUP(AA$1,#REF!,ROWS(AA$1:AA95),FALSE)</f>
        <v>#REF!</v>
      </c>
      <c r="AC95" s="64" t="e">
        <f>HLOOKUP(AC$1,#REF!,ROWS(AC$1:AC95),FALSE)</f>
        <v>#REF!</v>
      </c>
      <c r="AE95" s="64" t="e">
        <f>HLOOKUP(AE$1,#REF!,ROWS(AE$1:AE95),FALSE)</f>
        <v>#REF!</v>
      </c>
      <c r="AG95" s="64" t="e">
        <f>HLOOKUP(AG$1,#REF!,ROWS(AG$1:AG95),FALSE)</f>
        <v>#REF!</v>
      </c>
      <c r="AI95" s="64" t="e">
        <f>HLOOKUP(AI$1,#REF!,ROWS(AI$1:AI95),FALSE)</f>
        <v>#REF!</v>
      </c>
      <c r="AL95" s="25" t="e">
        <f>(S95-#REF!)*100</f>
        <v>#REF!</v>
      </c>
      <c r="AN95" s="25" t="e">
        <f>(U95-#REF!)*100</f>
        <v>#REF!</v>
      </c>
      <c r="AP95" s="25" t="e">
        <f>(W95-#REF!)*100</f>
        <v>#REF!</v>
      </c>
      <c r="AR95" s="25" t="e">
        <f>(Y95-#REF!)*100</f>
        <v>#REF!</v>
      </c>
      <c r="AT95" s="25" t="e">
        <f>(AA95-#REF!)*100</f>
        <v>#REF!</v>
      </c>
      <c r="AV95" s="25" t="e">
        <f>(AC95-#REF!)*100</f>
        <v>#REF!</v>
      </c>
      <c r="AX95" s="25" t="e">
        <f>(AE95-#REF!)*100</f>
        <v>#REF!</v>
      </c>
      <c r="AZ95" s="25" t="e">
        <f>(AG95-#REF!)*100</f>
        <v>#REF!</v>
      </c>
      <c r="BB95" s="25" t="e">
        <f>(AI95-#REF!)*100</f>
        <v>#REF!</v>
      </c>
      <c r="BD95" s="25" t="e">
        <f>(E95-#REF!)*100</f>
        <v>#N/A</v>
      </c>
      <c r="BF95" s="25" t="e">
        <f>(G95-#REF!)*100</f>
        <v>#N/A</v>
      </c>
      <c r="BH95" s="25" t="e">
        <f>(I95-#REF!)*100</f>
        <v>#N/A</v>
      </c>
      <c r="BJ95" s="25" t="e">
        <f>(K95-#REF!)*100</f>
        <v>#N/A</v>
      </c>
      <c r="BL95" s="25" t="e">
        <f>(N95-#REF!)*100</f>
        <v>#N/A</v>
      </c>
    </row>
    <row r="96" spans="1:64" s="57" customFormat="1" ht="15" customHeight="1">
      <c r="A96" s="118" t="s">
        <v>171</v>
      </c>
      <c r="B96" s="69"/>
      <c r="C96" s="58" t="s">
        <v>171</v>
      </c>
      <c r="D96" s="59"/>
      <c r="E96" s="64" t="e">
        <v>#N/A</v>
      </c>
      <c r="F96" s="59"/>
      <c r="G96" s="64" t="e">
        <v>#N/A</v>
      </c>
      <c r="H96" s="59"/>
      <c r="I96" s="64" t="e">
        <v>#N/A</v>
      </c>
      <c r="J96" s="59"/>
      <c r="K96" s="73" t="e">
        <f t="shared" si="48"/>
        <v>#N/A</v>
      </c>
      <c r="L96" s="74"/>
      <c r="M96" s="75"/>
      <c r="N96" s="73" t="e">
        <f t="shared" si="47"/>
        <v>#N/A</v>
      </c>
      <c r="O96" s="12"/>
      <c r="S96" s="64" t="e">
        <f>HLOOKUP(S$1,#REF!,ROWS(S$1:S96),FALSE)</f>
        <v>#REF!</v>
      </c>
      <c r="U96" s="64" t="e">
        <f>HLOOKUP(U$1,#REF!,ROWS(U$1:U96),FALSE)</f>
        <v>#REF!</v>
      </c>
      <c r="W96" s="64" t="e">
        <f>HLOOKUP(W$1,#REF!,ROWS(W$1:W96),FALSE)</f>
        <v>#REF!</v>
      </c>
      <c r="Y96" s="64" t="e">
        <f>HLOOKUP(Y$1,#REF!,ROWS(Y$1:Y96),FALSE)</f>
        <v>#REF!</v>
      </c>
      <c r="AA96" s="64" t="e">
        <f>HLOOKUP(AA$1,#REF!,ROWS(AA$1:AA96),FALSE)</f>
        <v>#REF!</v>
      </c>
      <c r="AC96" s="64" t="e">
        <f>HLOOKUP(AC$1,#REF!,ROWS(AC$1:AC96),FALSE)</f>
        <v>#REF!</v>
      </c>
      <c r="AE96" s="64" t="e">
        <f>HLOOKUP(AE$1,#REF!,ROWS(AE$1:AE96),FALSE)</f>
        <v>#REF!</v>
      </c>
      <c r="AG96" s="64" t="e">
        <f>HLOOKUP(AG$1,#REF!,ROWS(AG$1:AG96),FALSE)</f>
        <v>#REF!</v>
      </c>
      <c r="AI96" s="64" t="e">
        <f>HLOOKUP(AI$1,#REF!,ROWS(AI$1:AI96),FALSE)</f>
        <v>#REF!</v>
      </c>
      <c r="AL96" s="25" t="e">
        <f>(S96-#REF!)*100</f>
        <v>#REF!</v>
      </c>
      <c r="AN96" s="25" t="e">
        <f>(U96-#REF!)*100</f>
        <v>#REF!</v>
      </c>
      <c r="AP96" s="25" t="e">
        <f>(W96-#REF!)*100</f>
        <v>#REF!</v>
      </c>
      <c r="AR96" s="25" t="e">
        <f>(Y96-#REF!)*100</f>
        <v>#REF!</v>
      </c>
      <c r="AT96" s="25" t="e">
        <f>(AA96-#REF!)*100</f>
        <v>#REF!</v>
      </c>
      <c r="AV96" s="25" t="e">
        <f>(AC96-#REF!)*100</f>
        <v>#REF!</v>
      </c>
      <c r="AX96" s="25" t="e">
        <f>(AE96-#REF!)*100</f>
        <v>#REF!</v>
      </c>
      <c r="AZ96" s="25" t="e">
        <f>(AG96-#REF!)*100</f>
        <v>#REF!</v>
      </c>
      <c r="BB96" s="25" t="e">
        <f>(AI96-#REF!)*100</f>
        <v>#REF!</v>
      </c>
      <c r="BD96" s="25" t="e">
        <f>(E96-#REF!)*100</f>
        <v>#N/A</v>
      </c>
      <c r="BF96" s="25" t="e">
        <f>(G96-#REF!)*100</f>
        <v>#N/A</v>
      </c>
      <c r="BH96" s="25" t="e">
        <f>(I96-#REF!)*100</f>
        <v>#N/A</v>
      </c>
      <c r="BJ96" s="25" t="e">
        <f>(K96-#REF!)*100</f>
        <v>#N/A</v>
      </c>
      <c r="BL96" s="25" t="e">
        <f>(N96-#REF!)*100</f>
        <v>#N/A</v>
      </c>
    </row>
    <row r="97" spans="1:64" s="57" customFormat="1" ht="15" customHeight="1">
      <c r="A97" s="118" t="s">
        <v>168</v>
      </c>
      <c r="B97" s="69"/>
      <c r="C97" s="58" t="s">
        <v>168</v>
      </c>
      <c r="D97" s="59"/>
      <c r="E97" s="64" t="e">
        <v>#N/A</v>
      </c>
      <c r="F97" s="59"/>
      <c r="G97" s="64" t="e">
        <v>#N/A</v>
      </c>
      <c r="H97" s="59"/>
      <c r="I97" s="64" t="e">
        <v>#N/A</v>
      </c>
      <c r="J97" s="59"/>
      <c r="K97" s="73" t="e">
        <f t="shared" si="48"/>
        <v>#N/A</v>
      </c>
      <c r="L97" s="74"/>
      <c r="M97" s="75"/>
      <c r="N97" s="73" t="e">
        <f t="shared" si="47"/>
        <v>#N/A</v>
      </c>
      <c r="O97" s="12"/>
      <c r="S97" s="64" t="e">
        <f>HLOOKUP(S$1,#REF!,ROWS(S$1:S97),FALSE)</f>
        <v>#REF!</v>
      </c>
      <c r="U97" s="64" t="e">
        <f>HLOOKUP(U$1,#REF!,ROWS(U$1:U97),FALSE)</f>
        <v>#REF!</v>
      </c>
      <c r="W97" s="64" t="e">
        <f>HLOOKUP(W$1,#REF!,ROWS(W$1:W97),FALSE)</f>
        <v>#REF!</v>
      </c>
      <c r="Y97" s="64" t="e">
        <f>HLOOKUP(Y$1,#REF!,ROWS(Y$1:Y97),FALSE)</f>
        <v>#REF!</v>
      </c>
      <c r="AA97" s="64" t="e">
        <f>HLOOKUP(AA$1,#REF!,ROWS(AA$1:AA97),FALSE)</f>
        <v>#REF!</v>
      </c>
      <c r="AC97" s="64" t="e">
        <f>HLOOKUP(AC$1,#REF!,ROWS(AC$1:AC97),FALSE)</f>
        <v>#REF!</v>
      </c>
      <c r="AE97" s="64" t="e">
        <f>HLOOKUP(AE$1,#REF!,ROWS(AE$1:AE97),FALSE)</f>
        <v>#REF!</v>
      </c>
      <c r="AG97" s="64" t="e">
        <f>HLOOKUP(AG$1,#REF!,ROWS(AG$1:AG97),FALSE)</f>
        <v>#REF!</v>
      </c>
      <c r="AI97" s="64" t="e">
        <f>HLOOKUP(AI$1,#REF!,ROWS(AI$1:AI97),FALSE)</f>
        <v>#REF!</v>
      </c>
      <c r="AL97" s="25" t="e">
        <f>(S97-#REF!)*100</f>
        <v>#REF!</v>
      </c>
      <c r="AN97" s="25" t="e">
        <f>(U97-#REF!)*100</f>
        <v>#REF!</v>
      </c>
      <c r="AP97" s="25" t="e">
        <f>(W97-#REF!)*100</f>
        <v>#REF!</v>
      </c>
      <c r="AR97" s="25" t="e">
        <f>(Y97-#REF!)*100</f>
        <v>#REF!</v>
      </c>
      <c r="AT97" s="25" t="e">
        <f>(AA97-#REF!)*100</f>
        <v>#REF!</v>
      </c>
      <c r="AV97" s="25" t="e">
        <f>(AC97-#REF!)*100</f>
        <v>#REF!</v>
      </c>
      <c r="AX97" s="25" t="e">
        <f>(AE97-#REF!)*100</f>
        <v>#REF!</v>
      </c>
      <c r="AZ97" s="25" t="e">
        <f>(AG97-#REF!)*100</f>
        <v>#REF!</v>
      </c>
      <c r="BB97" s="25" t="e">
        <f>(AI97-#REF!)*100</f>
        <v>#REF!</v>
      </c>
      <c r="BD97" s="25" t="e">
        <f>(E97-#REF!)*100</f>
        <v>#N/A</v>
      </c>
      <c r="BF97" s="25" t="e">
        <f>(G97-#REF!)*100</f>
        <v>#N/A</v>
      </c>
      <c r="BH97" s="25" t="e">
        <f>(I97-#REF!)*100</f>
        <v>#N/A</v>
      </c>
      <c r="BJ97" s="25" t="e">
        <f>(K97-#REF!)*100</f>
        <v>#N/A</v>
      </c>
      <c r="BL97" s="25" t="e">
        <f>(N97-#REF!)*100</f>
        <v>#N/A</v>
      </c>
    </row>
    <row r="98" spans="1:64" s="57" customFormat="1" ht="15" customHeight="1">
      <c r="A98" s="118" t="s">
        <v>138</v>
      </c>
      <c r="B98" s="69"/>
      <c r="C98" s="58" t="s">
        <v>138</v>
      </c>
      <c r="D98" s="59"/>
      <c r="E98" s="64" t="e">
        <v>#N/A</v>
      </c>
      <c r="F98" s="59"/>
      <c r="G98" s="64" t="e">
        <v>#N/A</v>
      </c>
      <c r="H98" s="59"/>
      <c r="I98" s="64" t="e">
        <v>#N/A</v>
      </c>
      <c r="J98" s="59"/>
      <c r="K98" s="73" t="e">
        <f t="shared" si="48"/>
        <v>#N/A</v>
      </c>
      <c r="L98" s="74"/>
      <c r="M98" s="75"/>
      <c r="N98" s="73" t="e">
        <f t="shared" si="47"/>
        <v>#N/A</v>
      </c>
      <c r="O98" s="12"/>
      <c r="S98" s="64" t="e">
        <f>HLOOKUP(S$1,#REF!,ROWS(S$1:S98),FALSE)</f>
        <v>#REF!</v>
      </c>
      <c r="U98" s="64" t="e">
        <f>HLOOKUP(U$1,#REF!,ROWS(U$1:U98),FALSE)</f>
        <v>#REF!</v>
      </c>
      <c r="W98" s="64" t="e">
        <f>HLOOKUP(W$1,#REF!,ROWS(W$1:W98),FALSE)</f>
        <v>#REF!</v>
      </c>
      <c r="Y98" s="64" t="e">
        <f>HLOOKUP(Y$1,#REF!,ROWS(Y$1:Y98),FALSE)</f>
        <v>#REF!</v>
      </c>
      <c r="AA98" s="64" t="e">
        <f>HLOOKUP(AA$1,#REF!,ROWS(AA$1:AA98),FALSE)</f>
        <v>#REF!</v>
      </c>
      <c r="AC98" s="64" t="e">
        <f>HLOOKUP(AC$1,#REF!,ROWS(AC$1:AC98),FALSE)</f>
        <v>#REF!</v>
      </c>
      <c r="AE98" s="64" t="e">
        <f>HLOOKUP(AE$1,#REF!,ROWS(AE$1:AE98),FALSE)</f>
        <v>#REF!</v>
      </c>
      <c r="AG98" s="64" t="e">
        <f>HLOOKUP(AG$1,#REF!,ROWS(AG$1:AG98),FALSE)</f>
        <v>#REF!</v>
      </c>
      <c r="AI98" s="64" t="e">
        <f>HLOOKUP(AI$1,#REF!,ROWS(AI$1:AI98),FALSE)</f>
        <v>#REF!</v>
      </c>
      <c r="AL98" s="25" t="e">
        <f>(S98-#REF!)*100</f>
        <v>#REF!</v>
      </c>
      <c r="AN98" s="25" t="e">
        <f>(U98-#REF!)*100</f>
        <v>#REF!</v>
      </c>
      <c r="AP98" s="25" t="e">
        <f>(W98-#REF!)*100</f>
        <v>#REF!</v>
      </c>
      <c r="AR98" s="25" t="e">
        <f>(Y98-#REF!)*100</f>
        <v>#REF!</v>
      </c>
      <c r="AT98" s="25" t="e">
        <f>(AA98-#REF!)*100</f>
        <v>#REF!</v>
      </c>
      <c r="AV98" s="25" t="e">
        <f>(AC98-#REF!)*100</f>
        <v>#REF!</v>
      </c>
      <c r="AX98" s="25" t="e">
        <f>(AE98-#REF!)*100</f>
        <v>#REF!</v>
      </c>
      <c r="AZ98" s="25" t="e">
        <f>(AG98-#REF!)*100</f>
        <v>#REF!</v>
      </c>
      <c r="BB98" s="25" t="e">
        <f>(AI98-#REF!)*100</f>
        <v>#REF!</v>
      </c>
      <c r="BD98" s="25" t="e">
        <f>(E98-#REF!)*100</f>
        <v>#N/A</v>
      </c>
      <c r="BF98" s="25" t="e">
        <f>(G98-#REF!)*100</f>
        <v>#N/A</v>
      </c>
      <c r="BH98" s="25" t="e">
        <f>(I98-#REF!)*100</f>
        <v>#N/A</v>
      </c>
      <c r="BJ98" s="25" t="e">
        <f>(K98-#REF!)*100</f>
        <v>#N/A</v>
      </c>
      <c r="BL98" s="25" t="e">
        <f>(N98-#REF!)*100</f>
        <v>#N/A</v>
      </c>
    </row>
    <row r="99" spans="1:64">
      <c r="E99" s="3"/>
      <c r="F99" s="61"/>
      <c r="G99" s="50"/>
      <c r="H99" s="61"/>
      <c r="I99" s="50"/>
      <c r="J99" s="61"/>
      <c r="K99" s="50"/>
      <c r="M99" s="61"/>
      <c r="N99" s="50"/>
      <c r="O99" s="17"/>
    </row>
    <row r="100" spans="1:64" s="21" customFormat="1" ht="4.5" customHeight="1">
      <c r="A100" s="68" t="s">
        <v>187</v>
      </c>
      <c r="B100" s="68"/>
      <c r="C100" s="54"/>
      <c r="D100" s="22"/>
      <c r="E100" s="53"/>
      <c r="F100" s="22"/>
      <c r="G100" s="53"/>
      <c r="H100" s="22"/>
      <c r="I100" s="53"/>
      <c r="J100" s="22"/>
      <c r="K100" s="36"/>
      <c r="L100" s="36"/>
      <c r="M100" s="22"/>
      <c r="N100" s="36"/>
      <c r="O100" s="36"/>
      <c r="S100" s="53"/>
      <c r="U100" s="53"/>
      <c r="W100" s="53"/>
      <c r="Y100" s="53"/>
      <c r="AA100" s="53"/>
      <c r="AC100" s="53"/>
      <c r="AE100" s="53"/>
      <c r="AG100" s="53"/>
      <c r="AI100" s="53"/>
    </row>
    <row r="101" spans="1:64" s="57" customFormat="1" ht="15" customHeight="1">
      <c r="A101" s="126" t="s">
        <v>162</v>
      </c>
      <c r="B101" s="69"/>
      <c r="C101" s="90" t="s">
        <v>206</v>
      </c>
      <c r="D101" s="39"/>
      <c r="E101" s="62" t="e">
        <v>#N/A</v>
      </c>
      <c r="F101" s="63"/>
      <c r="G101" s="62" t="e">
        <v>#N/A</v>
      </c>
      <c r="H101" s="63"/>
      <c r="I101" s="62" t="e">
        <v>#N/A</v>
      </c>
      <c r="J101" s="63"/>
      <c r="K101" s="71" t="e">
        <f>K15</f>
        <v>#N/A</v>
      </c>
      <c r="L101" s="71"/>
      <c r="M101" s="72"/>
      <c r="N101" s="71" t="e">
        <f>N15</f>
        <v>#N/A</v>
      </c>
      <c r="O101" s="70"/>
      <c r="S101" s="62" t="e">
        <f>HLOOKUP(S$1,#REF!,ROWS(S$1:S101),FALSE)</f>
        <v>#REF!</v>
      </c>
      <c r="U101" s="62" t="e">
        <f>HLOOKUP(U$1,#REF!,ROWS(U$1:U101),FALSE)</f>
        <v>#REF!</v>
      </c>
      <c r="W101" s="62" t="e">
        <f>HLOOKUP(W$1,#REF!,ROWS(W$1:W101),FALSE)</f>
        <v>#REF!</v>
      </c>
      <c r="Y101" s="62" t="e">
        <f>HLOOKUP(Y$1,#REF!,ROWS(Y$1:Y101),FALSE)</f>
        <v>#REF!</v>
      </c>
      <c r="AA101" s="62" t="e">
        <f>HLOOKUP(AA$1,#REF!,ROWS(AA$1:AA101),FALSE)</f>
        <v>#REF!</v>
      </c>
      <c r="AC101" s="62" t="e">
        <f>HLOOKUP(AC$1,#REF!,ROWS(AC$1:AC101),FALSE)</f>
        <v>#REF!</v>
      </c>
      <c r="AE101" s="62" t="e">
        <f>HLOOKUP(AE$1,#REF!,ROWS(AE$1:AE101),FALSE)</f>
        <v>#REF!</v>
      </c>
      <c r="AG101" s="62" t="e">
        <f>HLOOKUP(AG$1,#REF!,ROWS(AG$1:AG101),FALSE)</f>
        <v>#REF!</v>
      </c>
      <c r="AI101" s="62" t="e">
        <f>HLOOKUP(AI$1,#REF!,ROWS(AI$1:AI101),FALSE)</f>
        <v>#REF!</v>
      </c>
      <c r="AL101" s="25" t="e">
        <f>(S101-#REF!)*100</f>
        <v>#REF!</v>
      </c>
      <c r="AN101" s="25" t="e">
        <f>(U101-#REF!)*100</f>
        <v>#REF!</v>
      </c>
      <c r="AP101" s="25" t="e">
        <f>(W101-#REF!)*100</f>
        <v>#REF!</v>
      </c>
      <c r="AR101" s="25" t="e">
        <f>(Y101-#REF!)*100</f>
        <v>#REF!</v>
      </c>
      <c r="AT101" s="25" t="e">
        <f>(AA101-#REF!)*100</f>
        <v>#REF!</v>
      </c>
      <c r="AV101" s="25" t="e">
        <f>(AC101-#REF!)*100</f>
        <v>#REF!</v>
      </c>
      <c r="AX101" s="25" t="e">
        <f>(AE101-#REF!)*100</f>
        <v>#REF!</v>
      </c>
      <c r="AZ101" s="25" t="e">
        <f>(AG101-#REF!)*100</f>
        <v>#REF!</v>
      </c>
      <c r="BB101" s="25" t="e">
        <f>(AI101-#REF!)*100</f>
        <v>#REF!</v>
      </c>
      <c r="BD101" s="25" t="e">
        <f>(E101-#REF!)*100</f>
        <v>#N/A</v>
      </c>
      <c r="BF101" s="25" t="e">
        <f>(G101-#REF!)*100</f>
        <v>#N/A</v>
      </c>
      <c r="BH101" s="25" t="e">
        <f>(I101-#REF!)*100</f>
        <v>#N/A</v>
      </c>
      <c r="BJ101" s="25" t="e">
        <f>(K101-#REF!)*100</f>
        <v>#N/A</v>
      </c>
      <c r="BL101" s="25" t="e">
        <f>(N101-#REF!)*100</f>
        <v>#N/A</v>
      </c>
    </row>
    <row r="102" spans="1:64" s="57" customFormat="1" ht="15" customHeight="1">
      <c r="A102" s="126" t="s">
        <v>169</v>
      </c>
      <c r="B102" s="69"/>
      <c r="C102" s="58" t="s">
        <v>169</v>
      </c>
      <c r="D102" s="59"/>
      <c r="E102" s="64" t="e">
        <v>#N/A</v>
      </c>
      <c r="F102" s="59"/>
      <c r="G102" s="64" t="e">
        <v>#N/A</v>
      </c>
      <c r="H102" s="59"/>
      <c r="I102" s="64" t="e">
        <v>#N/A</v>
      </c>
      <c r="J102" s="59"/>
      <c r="K102" s="73" t="e">
        <f t="shared" ref="K102:K106" si="49">($E102-I102)*100</f>
        <v>#N/A</v>
      </c>
      <c r="L102" s="74"/>
      <c r="M102" s="75"/>
      <c r="N102" s="73" t="e">
        <f t="shared" ref="N102:N106" si="50">($E102-G102)*100</f>
        <v>#N/A</v>
      </c>
      <c r="O102" s="12"/>
      <c r="S102" s="64" t="e">
        <f>HLOOKUP(S$1,#REF!,ROWS(S$1:S102),FALSE)</f>
        <v>#REF!</v>
      </c>
      <c r="U102" s="64" t="e">
        <f>HLOOKUP(U$1,#REF!,ROWS(U$1:U102),FALSE)</f>
        <v>#REF!</v>
      </c>
      <c r="W102" s="64" t="e">
        <f>HLOOKUP(W$1,#REF!,ROWS(W$1:W102),FALSE)</f>
        <v>#REF!</v>
      </c>
      <c r="Y102" s="64" t="e">
        <f>HLOOKUP(Y$1,#REF!,ROWS(Y$1:Y102),FALSE)</f>
        <v>#REF!</v>
      </c>
      <c r="AA102" s="64" t="e">
        <f>HLOOKUP(AA$1,#REF!,ROWS(AA$1:AA102),FALSE)</f>
        <v>#REF!</v>
      </c>
      <c r="AC102" s="64" t="e">
        <f>HLOOKUP(AC$1,#REF!,ROWS(AC$1:AC102),FALSE)</f>
        <v>#REF!</v>
      </c>
      <c r="AE102" s="64" t="e">
        <f>HLOOKUP(AE$1,#REF!,ROWS(AE$1:AE102),FALSE)</f>
        <v>#REF!</v>
      </c>
      <c r="AG102" s="64" t="e">
        <f>HLOOKUP(AG$1,#REF!,ROWS(AG$1:AG102),FALSE)</f>
        <v>#REF!</v>
      </c>
      <c r="AI102" s="64" t="e">
        <f>HLOOKUP(AI$1,#REF!,ROWS(AI$1:AI102),FALSE)</f>
        <v>#REF!</v>
      </c>
      <c r="AL102" s="25" t="e">
        <f>(S102-#REF!)*100</f>
        <v>#REF!</v>
      </c>
      <c r="AN102" s="25" t="e">
        <f>(U102-#REF!)*100</f>
        <v>#REF!</v>
      </c>
      <c r="AP102" s="25" t="e">
        <f>(W102-#REF!)*100</f>
        <v>#REF!</v>
      </c>
      <c r="AR102" s="25" t="e">
        <f>(Y102-#REF!)*100</f>
        <v>#REF!</v>
      </c>
      <c r="AT102" s="25" t="e">
        <f>(AA102-#REF!)*100</f>
        <v>#REF!</v>
      </c>
      <c r="AV102" s="25" t="e">
        <f>(AC102-#REF!)*100</f>
        <v>#REF!</v>
      </c>
      <c r="AX102" s="25" t="e">
        <f>(AE102-#REF!)*100</f>
        <v>#REF!</v>
      </c>
      <c r="AZ102" s="25" t="e">
        <f>(AG102-#REF!)*100</f>
        <v>#REF!</v>
      </c>
      <c r="BB102" s="25" t="e">
        <f>(AI102-#REF!)*100</f>
        <v>#REF!</v>
      </c>
      <c r="BD102" s="25" t="e">
        <f>(E102-#REF!)*100</f>
        <v>#N/A</v>
      </c>
      <c r="BF102" s="25" t="e">
        <f>(G102-#REF!)*100</f>
        <v>#N/A</v>
      </c>
      <c r="BH102" s="25" t="e">
        <f>(I102-#REF!)*100</f>
        <v>#N/A</v>
      </c>
      <c r="BJ102" s="25" t="e">
        <f>(K102-#REF!)*100</f>
        <v>#N/A</v>
      </c>
      <c r="BL102" s="25" t="e">
        <f>(N102-#REF!)*100</f>
        <v>#N/A</v>
      </c>
    </row>
    <row r="103" spans="1:64" s="57" customFormat="1" ht="15" customHeight="1">
      <c r="A103" s="126" t="s">
        <v>135</v>
      </c>
      <c r="B103" s="69"/>
      <c r="C103" s="58" t="s">
        <v>170</v>
      </c>
      <c r="D103" s="59"/>
      <c r="E103" s="64" t="e">
        <v>#N/A</v>
      </c>
      <c r="F103" s="59"/>
      <c r="G103" s="64" t="e">
        <v>#N/A</v>
      </c>
      <c r="H103" s="59"/>
      <c r="I103" s="64" t="e">
        <v>#N/A</v>
      </c>
      <c r="J103" s="59"/>
      <c r="K103" s="73" t="e">
        <f t="shared" si="49"/>
        <v>#N/A</v>
      </c>
      <c r="L103" s="74"/>
      <c r="M103" s="75"/>
      <c r="N103" s="73" t="e">
        <f t="shared" si="50"/>
        <v>#N/A</v>
      </c>
      <c r="O103" s="12"/>
      <c r="S103" s="64" t="e">
        <f>HLOOKUP(S$1,#REF!,ROWS(S$1:S103),FALSE)</f>
        <v>#REF!</v>
      </c>
      <c r="U103" s="64" t="e">
        <f>HLOOKUP(U$1,#REF!,ROWS(U$1:U103),FALSE)</f>
        <v>#REF!</v>
      </c>
      <c r="W103" s="64" t="e">
        <f>HLOOKUP(W$1,#REF!,ROWS(W$1:W103),FALSE)</f>
        <v>#REF!</v>
      </c>
      <c r="Y103" s="64" t="e">
        <f>HLOOKUP(Y$1,#REF!,ROWS(Y$1:Y103),FALSE)</f>
        <v>#REF!</v>
      </c>
      <c r="AA103" s="64" t="e">
        <f>HLOOKUP(AA$1,#REF!,ROWS(AA$1:AA103),FALSE)</f>
        <v>#REF!</v>
      </c>
      <c r="AC103" s="64" t="e">
        <f>HLOOKUP(AC$1,#REF!,ROWS(AC$1:AC103),FALSE)</f>
        <v>#REF!</v>
      </c>
      <c r="AE103" s="64" t="e">
        <f>HLOOKUP(AE$1,#REF!,ROWS(AE$1:AE103),FALSE)</f>
        <v>#REF!</v>
      </c>
      <c r="AG103" s="64" t="e">
        <f>HLOOKUP(AG$1,#REF!,ROWS(AG$1:AG103),FALSE)</f>
        <v>#REF!</v>
      </c>
      <c r="AI103" s="64" t="e">
        <f>HLOOKUP(AI$1,#REF!,ROWS(AI$1:AI103),FALSE)</f>
        <v>#REF!</v>
      </c>
      <c r="AL103" s="25" t="e">
        <f>(S103-#REF!)*100</f>
        <v>#REF!</v>
      </c>
      <c r="AN103" s="25" t="e">
        <f>(U103-#REF!)*100</f>
        <v>#REF!</v>
      </c>
      <c r="AP103" s="25" t="e">
        <f>(W103-#REF!)*100</f>
        <v>#REF!</v>
      </c>
      <c r="AR103" s="25" t="e">
        <f>(Y103-#REF!)*100</f>
        <v>#REF!</v>
      </c>
      <c r="AT103" s="25" t="e">
        <f>(AA103-#REF!)*100</f>
        <v>#REF!</v>
      </c>
      <c r="AV103" s="25" t="e">
        <f>(AC103-#REF!)*100</f>
        <v>#REF!</v>
      </c>
      <c r="AX103" s="25" t="e">
        <f>(AE103-#REF!)*100</f>
        <v>#REF!</v>
      </c>
      <c r="AZ103" s="25" t="e">
        <f>(AG103-#REF!)*100</f>
        <v>#REF!</v>
      </c>
      <c r="BB103" s="25" t="e">
        <f>(AI103-#REF!)*100</f>
        <v>#REF!</v>
      </c>
      <c r="BD103" s="25" t="e">
        <f>(E103-#REF!)*100</f>
        <v>#N/A</v>
      </c>
      <c r="BF103" s="25" t="e">
        <f>(G103-#REF!)*100</f>
        <v>#N/A</v>
      </c>
      <c r="BH103" s="25" t="e">
        <f>(I103-#REF!)*100</f>
        <v>#N/A</v>
      </c>
      <c r="BJ103" s="25" t="e">
        <f>(K103-#REF!)*100</f>
        <v>#N/A</v>
      </c>
      <c r="BL103" s="25" t="e">
        <f>(N103-#REF!)*100</f>
        <v>#N/A</v>
      </c>
    </row>
    <row r="104" spans="1:64" s="57" customFormat="1" ht="15" customHeight="1">
      <c r="A104" s="126" t="s">
        <v>171</v>
      </c>
      <c r="B104" s="69"/>
      <c r="C104" s="58" t="s">
        <v>171</v>
      </c>
      <c r="D104" s="59"/>
      <c r="E104" s="64" t="e">
        <v>#N/A</v>
      </c>
      <c r="F104" s="59"/>
      <c r="G104" s="64" t="e">
        <v>#N/A</v>
      </c>
      <c r="H104" s="59"/>
      <c r="I104" s="64" t="e">
        <v>#N/A</v>
      </c>
      <c r="J104" s="59"/>
      <c r="K104" s="73" t="e">
        <f t="shared" si="49"/>
        <v>#N/A</v>
      </c>
      <c r="L104" s="74"/>
      <c r="M104" s="75"/>
      <c r="N104" s="73" t="e">
        <f t="shared" si="50"/>
        <v>#N/A</v>
      </c>
      <c r="O104" s="12"/>
      <c r="S104" s="64" t="e">
        <f>HLOOKUP(S$1,#REF!,ROWS(S$1:S104),FALSE)</f>
        <v>#REF!</v>
      </c>
      <c r="U104" s="64" t="e">
        <f>HLOOKUP(U$1,#REF!,ROWS(U$1:U104),FALSE)</f>
        <v>#REF!</v>
      </c>
      <c r="W104" s="64" t="e">
        <f>HLOOKUP(W$1,#REF!,ROWS(W$1:W104),FALSE)</f>
        <v>#REF!</v>
      </c>
      <c r="Y104" s="64" t="e">
        <f>HLOOKUP(Y$1,#REF!,ROWS(Y$1:Y104),FALSE)</f>
        <v>#REF!</v>
      </c>
      <c r="AA104" s="64" t="e">
        <f>HLOOKUP(AA$1,#REF!,ROWS(AA$1:AA104),FALSE)</f>
        <v>#REF!</v>
      </c>
      <c r="AC104" s="64" t="e">
        <f>HLOOKUP(AC$1,#REF!,ROWS(AC$1:AC104),FALSE)</f>
        <v>#REF!</v>
      </c>
      <c r="AE104" s="64" t="e">
        <f>HLOOKUP(AE$1,#REF!,ROWS(AE$1:AE104),FALSE)</f>
        <v>#REF!</v>
      </c>
      <c r="AG104" s="64" t="e">
        <f>HLOOKUP(AG$1,#REF!,ROWS(AG$1:AG104),FALSE)</f>
        <v>#REF!</v>
      </c>
      <c r="AI104" s="64" t="e">
        <f>HLOOKUP(AI$1,#REF!,ROWS(AI$1:AI104),FALSE)</f>
        <v>#REF!</v>
      </c>
      <c r="AL104" s="25" t="e">
        <f>(S104-#REF!)*100</f>
        <v>#REF!</v>
      </c>
      <c r="AN104" s="25" t="e">
        <f>(U104-#REF!)*100</f>
        <v>#REF!</v>
      </c>
      <c r="AP104" s="25" t="e">
        <f>(W104-#REF!)*100</f>
        <v>#REF!</v>
      </c>
      <c r="AR104" s="25" t="e">
        <f>(Y104-#REF!)*100</f>
        <v>#REF!</v>
      </c>
      <c r="AT104" s="25" t="e">
        <f>(AA104-#REF!)*100</f>
        <v>#REF!</v>
      </c>
      <c r="AV104" s="25" t="e">
        <f>(AC104-#REF!)*100</f>
        <v>#REF!</v>
      </c>
      <c r="AX104" s="25" t="e">
        <f>(AE104-#REF!)*100</f>
        <v>#REF!</v>
      </c>
      <c r="AZ104" s="25" t="e">
        <f>(AG104-#REF!)*100</f>
        <v>#REF!</v>
      </c>
      <c r="BB104" s="25" t="e">
        <f>(AI104-#REF!)*100</f>
        <v>#REF!</v>
      </c>
      <c r="BD104" s="25" t="e">
        <f>(E104-#REF!)*100</f>
        <v>#N/A</v>
      </c>
      <c r="BF104" s="25" t="e">
        <f>(G104-#REF!)*100</f>
        <v>#N/A</v>
      </c>
      <c r="BH104" s="25" t="e">
        <f>(I104-#REF!)*100</f>
        <v>#N/A</v>
      </c>
      <c r="BJ104" s="25" t="e">
        <f>(K104-#REF!)*100</f>
        <v>#N/A</v>
      </c>
      <c r="BL104" s="25" t="e">
        <f>(N104-#REF!)*100</f>
        <v>#N/A</v>
      </c>
    </row>
    <row r="105" spans="1:64" s="57" customFormat="1" ht="15" customHeight="1">
      <c r="A105" s="126" t="s">
        <v>168</v>
      </c>
      <c r="B105" s="69"/>
      <c r="C105" s="58" t="s">
        <v>168</v>
      </c>
      <c r="D105" s="59"/>
      <c r="E105" s="64" t="e">
        <v>#N/A</v>
      </c>
      <c r="F105" s="59"/>
      <c r="G105" s="64" t="e">
        <v>#N/A</v>
      </c>
      <c r="H105" s="59"/>
      <c r="I105" s="64" t="e">
        <v>#N/A</v>
      </c>
      <c r="J105" s="59"/>
      <c r="K105" s="73" t="e">
        <f t="shared" si="49"/>
        <v>#N/A</v>
      </c>
      <c r="L105" s="74"/>
      <c r="M105" s="75"/>
      <c r="N105" s="73" t="e">
        <f t="shared" si="50"/>
        <v>#N/A</v>
      </c>
      <c r="O105" s="12"/>
      <c r="S105" s="64" t="e">
        <f>HLOOKUP(S$1,#REF!,ROWS(S$1:S105),FALSE)</f>
        <v>#REF!</v>
      </c>
      <c r="U105" s="64" t="e">
        <f>HLOOKUP(U$1,#REF!,ROWS(U$1:U105),FALSE)</f>
        <v>#REF!</v>
      </c>
      <c r="W105" s="64" t="e">
        <f>HLOOKUP(W$1,#REF!,ROWS(W$1:W105),FALSE)</f>
        <v>#REF!</v>
      </c>
      <c r="Y105" s="64" t="e">
        <f>HLOOKUP(Y$1,#REF!,ROWS(Y$1:Y105),FALSE)</f>
        <v>#REF!</v>
      </c>
      <c r="AA105" s="64" t="e">
        <f>HLOOKUP(AA$1,#REF!,ROWS(AA$1:AA105),FALSE)</f>
        <v>#REF!</v>
      </c>
      <c r="AC105" s="64" t="e">
        <f>HLOOKUP(AC$1,#REF!,ROWS(AC$1:AC105),FALSE)</f>
        <v>#REF!</v>
      </c>
      <c r="AE105" s="64" t="e">
        <f>HLOOKUP(AE$1,#REF!,ROWS(AE$1:AE105),FALSE)</f>
        <v>#REF!</v>
      </c>
      <c r="AG105" s="64" t="e">
        <f>HLOOKUP(AG$1,#REF!,ROWS(AG$1:AG105),FALSE)</f>
        <v>#REF!</v>
      </c>
      <c r="AI105" s="64" t="e">
        <f>HLOOKUP(AI$1,#REF!,ROWS(AI$1:AI105),FALSE)</f>
        <v>#REF!</v>
      </c>
      <c r="AL105" s="25" t="e">
        <f>(S105-#REF!)*100</f>
        <v>#REF!</v>
      </c>
      <c r="AN105" s="25" t="e">
        <f>(U105-#REF!)*100</f>
        <v>#REF!</v>
      </c>
      <c r="AP105" s="25" t="e">
        <f>(W105-#REF!)*100</f>
        <v>#REF!</v>
      </c>
      <c r="AR105" s="25" t="e">
        <f>(Y105-#REF!)*100</f>
        <v>#REF!</v>
      </c>
      <c r="AT105" s="25" t="e">
        <f>(AA105-#REF!)*100</f>
        <v>#REF!</v>
      </c>
      <c r="AV105" s="25" t="e">
        <f>(AC105-#REF!)*100</f>
        <v>#REF!</v>
      </c>
      <c r="AX105" s="25" t="e">
        <f>(AE105-#REF!)*100</f>
        <v>#REF!</v>
      </c>
      <c r="AZ105" s="25" t="e">
        <f>(AG105-#REF!)*100</f>
        <v>#REF!</v>
      </c>
      <c r="BB105" s="25" t="e">
        <f>(AI105-#REF!)*100</f>
        <v>#REF!</v>
      </c>
      <c r="BD105" s="25" t="e">
        <f>(E105-#REF!)*100</f>
        <v>#N/A</v>
      </c>
      <c r="BF105" s="25" t="e">
        <f>(G105-#REF!)*100</f>
        <v>#N/A</v>
      </c>
      <c r="BH105" s="25" t="e">
        <f>(I105-#REF!)*100</f>
        <v>#N/A</v>
      </c>
      <c r="BJ105" s="25" t="e">
        <f>(K105-#REF!)*100</f>
        <v>#N/A</v>
      </c>
      <c r="BL105" s="25" t="e">
        <f>(N105-#REF!)*100</f>
        <v>#N/A</v>
      </c>
    </row>
    <row r="106" spans="1:64" s="57" customFormat="1" ht="15" customHeight="1">
      <c r="A106" s="126" t="s">
        <v>138</v>
      </c>
      <c r="B106" s="69"/>
      <c r="C106" s="58" t="s">
        <v>138</v>
      </c>
      <c r="D106" s="59"/>
      <c r="E106" s="64" t="e">
        <v>#N/A</v>
      </c>
      <c r="F106" s="59"/>
      <c r="G106" s="64" t="e">
        <v>#N/A</v>
      </c>
      <c r="H106" s="59"/>
      <c r="I106" s="64" t="e">
        <v>#N/A</v>
      </c>
      <c r="J106" s="59"/>
      <c r="K106" s="73" t="e">
        <f t="shared" si="49"/>
        <v>#N/A</v>
      </c>
      <c r="L106" s="74"/>
      <c r="M106" s="75"/>
      <c r="N106" s="73" t="e">
        <f t="shared" si="50"/>
        <v>#N/A</v>
      </c>
      <c r="O106" s="12"/>
      <c r="S106" s="64" t="e">
        <f>HLOOKUP(S$1,#REF!,ROWS(S$1:S106),FALSE)</f>
        <v>#REF!</v>
      </c>
      <c r="U106" s="64" t="e">
        <f>HLOOKUP(U$1,#REF!,ROWS(U$1:U106),FALSE)</f>
        <v>#REF!</v>
      </c>
      <c r="W106" s="64" t="e">
        <f>HLOOKUP(W$1,#REF!,ROWS(W$1:W106),FALSE)</f>
        <v>#REF!</v>
      </c>
      <c r="Y106" s="64" t="e">
        <f>HLOOKUP(Y$1,#REF!,ROWS(Y$1:Y106),FALSE)</f>
        <v>#REF!</v>
      </c>
      <c r="AA106" s="64" t="e">
        <f>HLOOKUP(AA$1,#REF!,ROWS(AA$1:AA106),FALSE)</f>
        <v>#REF!</v>
      </c>
      <c r="AC106" s="64" t="e">
        <f>HLOOKUP(AC$1,#REF!,ROWS(AC$1:AC106),FALSE)</f>
        <v>#REF!</v>
      </c>
      <c r="AE106" s="64" t="e">
        <f>HLOOKUP(AE$1,#REF!,ROWS(AE$1:AE106),FALSE)</f>
        <v>#REF!</v>
      </c>
      <c r="AG106" s="64" t="e">
        <f>HLOOKUP(AG$1,#REF!,ROWS(AG$1:AG106),FALSE)</f>
        <v>#REF!</v>
      </c>
      <c r="AI106" s="64" t="e">
        <f>HLOOKUP(AI$1,#REF!,ROWS(AI$1:AI106),FALSE)</f>
        <v>#REF!</v>
      </c>
      <c r="AL106" s="25" t="e">
        <f>(S106-#REF!)*100</f>
        <v>#REF!</v>
      </c>
      <c r="AN106" s="25" t="e">
        <f>(U106-#REF!)*100</f>
        <v>#REF!</v>
      </c>
      <c r="AP106" s="25" t="e">
        <f>(W106-#REF!)*100</f>
        <v>#REF!</v>
      </c>
      <c r="AR106" s="25" t="e">
        <f>(Y106-#REF!)*100</f>
        <v>#REF!</v>
      </c>
      <c r="AT106" s="25" t="e">
        <f>(AA106-#REF!)*100</f>
        <v>#REF!</v>
      </c>
      <c r="AV106" s="25" t="e">
        <f>(AC106-#REF!)*100</f>
        <v>#REF!</v>
      </c>
      <c r="AX106" s="25" t="e">
        <f>(AE106-#REF!)*100</f>
        <v>#REF!</v>
      </c>
      <c r="AZ106" s="25" t="e">
        <f>(AG106-#REF!)*100</f>
        <v>#REF!</v>
      </c>
      <c r="BB106" s="25" t="e">
        <f>(AI106-#REF!)*100</f>
        <v>#REF!</v>
      </c>
      <c r="BD106" s="25" t="e">
        <f>(E106-#REF!)*100</f>
        <v>#N/A</v>
      </c>
      <c r="BF106" s="25" t="e">
        <f>(G106-#REF!)*100</f>
        <v>#N/A</v>
      </c>
      <c r="BH106" s="25" t="e">
        <f>(I106-#REF!)*100</f>
        <v>#N/A</v>
      </c>
      <c r="BJ106" s="25" t="e">
        <f>(K106-#REF!)*100</f>
        <v>#N/A</v>
      </c>
      <c r="BL106" s="25" t="e">
        <f>(N106-#REF!)*100</f>
        <v>#N/A</v>
      </c>
    </row>
    <row r="107" spans="1:64" ht="2.4" customHeight="1">
      <c r="C107" s="431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1"/>
      <c r="O107" s="431"/>
    </row>
    <row r="108" spans="1:64" ht="6" customHeight="1">
      <c r="C108" s="431"/>
      <c r="D108" s="431"/>
      <c r="E108" s="431"/>
      <c r="F108" s="431"/>
      <c r="G108" s="431"/>
      <c r="H108" s="431"/>
      <c r="I108" s="431"/>
      <c r="J108" s="431"/>
      <c r="K108" s="431"/>
      <c r="L108" s="431"/>
      <c r="M108" s="431"/>
      <c r="N108" s="431"/>
      <c r="O108" s="431"/>
    </row>
    <row r="109" spans="1:64" ht="5.4" customHeight="1">
      <c r="C109" s="432"/>
      <c r="D109" s="432"/>
      <c r="E109" s="432"/>
      <c r="F109" s="432"/>
      <c r="G109" s="432"/>
      <c r="H109" s="432"/>
      <c r="I109" s="432"/>
      <c r="J109" s="432"/>
      <c r="K109" s="432"/>
      <c r="L109" s="432"/>
      <c r="M109" s="119"/>
      <c r="N109" s="119"/>
      <c r="O109" s="119"/>
    </row>
    <row r="110" spans="1:64" ht="14.4">
      <c r="C110" s="129" t="s">
        <v>244</v>
      </c>
      <c r="O110" s="6" t="s">
        <v>174</v>
      </c>
    </row>
    <row r="111" spans="1:64" ht="13.8">
      <c r="L111" s="6"/>
      <c r="O111" s="6"/>
    </row>
    <row r="112" spans="1:64">
      <c r="E112" s="84" t="e">
        <f>E10-E19</f>
        <v>#N/A</v>
      </c>
      <c r="F112" s="94"/>
      <c r="G112" s="84" t="e">
        <f>G10-G19</f>
        <v>#N/A</v>
      </c>
      <c r="H112" s="94"/>
      <c r="I112" s="84" t="e">
        <f>I10-I19</f>
        <v>#N/A</v>
      </c>
      <c r="J112" s="94"/>
      <c r="K112" s="84" t="e">
        <f>K10-K19</f>
        <v>#N/A</v>
      </c>
      <c r="L112" s="86"/>
      <c r="M112" s="94"/>
      <c r="N112" s="84" t="e">
        <f>N10-N19</f>
        <v>#N/A</v>
      </c>
      <c r="S112" s="84" t="e">
        <f>S10-S19</f>
        <v>#REF!</v>
      </c>
      <c r="U112" s="84" t="e">
        <f>U10-U19</f>
        <v>#REF!</v>
      </c>
      <c r="W112" s="84" t="e">
        <f>W10-W19</f>
        <v>#REF!</v>
      </c>
      <c r="Y112" s="84" t="e">
        <f>Y10-Y19</f>
        <v>#REF!</v>
      </c>
      <c r="AA112" s="84" t="e">
        <f>AA10-AA19</f>
        <v>#REF!</v>
      </c>
      <c r="AC112" s="84" t="e">
        <f>AC10-AC19</f>
        <v>#REF!</v>
      </c>
      <c r="AE112" s="84" t="e">
        <f>AE10-AE19</f>
        <v>#REF!</v>
      </c>
      <c r="AG112" s="84" t="e">
        <f>AG10-AG19</f>
        <v>#REF!</v>
      </c>
      <c r="AI112" s="84" t="e">
        <f>AI10-AI19</f>
        <v>#REF!</v>
      </c>
    </row>
    <row r="113" spans="5:35">
      <c r="E113" s="84" t="e">
        <f>E12-E39</f>
        <v>#N/A</v>
      </c>
      <c r="F113" s="94"/>
      <c r="G113" s="84" t="e">
        <f>G12-G39</f>
        <v>#N/A</v>
      </c>
      <c r="H113" s="94"/>
      <c r="I113" s="84" t="e">
        <f>I12-I39</f>
        <v>#N/A</v>
      </c>
      <c r="J113" s="94"/>
      <c r="K113" s="84" t="e">
        <f>K12-K39</f>
        <v>#N/A</v>
      </c>
      <c r="L113" s="86"/>
      <c r="M113" s="94"/>
      <c r="N113" s="84" t="e">
        <f>N12-N39</f>
        <v>#N/A</v>
      </c>
      <c r="S113" s="84" t="e">
        <f>S12-S39</f>
        <v>#REF!</v>
      </c>
      <c r="U113" s="84" t="e">
        <f>U12-U39</f>
        <v>#REF!</v>
      </c>
      <c r="W113" s="84" t="e">
        <f>W12-W39</f>
        <v>#REF!</v>
      </c>
      <c r="Y113" s="84" t="e">
        <f>Y12-Y39</f>
        <v>#REF!</v>
      </c>
      <c r="AA113" s="84" t="e">
        <f>AA12-AA39</f>
        <v>#REF!</v>
      </c>
      <c r="AC113" s="84" t="e">
        <f>AC12-AC39</f>
        <v>#REF!</v>
      </c>
      <c r="AE113" s="84" t="e">
        <f>AE12-AE39</f>
        <v>#REF!</v>
      </c>
      <c r="AG113" s="84" t="e">
        <f>AG12-AG39</f>
        <v>#REF!</v>
      </c>
      <c r="AI113" s="84" t="e">
        <f>AI12-AI39</f>
        <v>#REF!</v>
      </c>
    </row>
    <row r="114" spans="5:35">
      <c r="E114" s="84" t="e">
        <f>E19-SUM(E21:E26)</f>
        <v>#N/A</v>
      </c>
      <c r="F114" s="94"/>
      <c r="G114" s="84" t="e">
        <f>G19-SUM(G21:G26)</f>
        <v>#N/A</v>
      </c>
      <c r="H114" s="94"/>
      <c r="I114" s="84" t="e">
        <f>I19-SUM(I21:I26)</f>
        <v>#N/A</v>
      </c>
      <c r="J114" s="94"/>
      <c r="K114" s="84" t="e">
        <f>K19-SUM(K21:K26)</f>
        <v>#N/A</v>
      </c>
      <c r="L114" s="86"/>
      <c r="M114" s="94"/>
      <c r="N114" s="84" t="e">
        <f>N19-SUM(N21:N26)</f>
        <v>#N/A</v>
      </c>
      <c r="S114" s="84" t="e">
        <f>S19-SUM(S21:S26)</f>
        <v>#REF!</v>
      </c>
      <c r="U114" s="84" t="e">
        <f>U19-SUM(U21:U26)</f>
        <v>#REF!</v>
      </c>
      <c r="W114" s="84" t="e">
        <f>W19-SUM(W21:W26)</f>
        <v>#REF!</v>
      </c>
      <c r="Y114" s="84" t="e">
        <f>Y19-SUM(Y21:Y26)</f>
        <v>#REF!</v>
      </c>
      <c r="AA114" s="84" t="e">
        <f>AA19-SUM(AA21:AA26)</f>
        <v>#REF!</v>
      </c>
      <c r="AC114" s="84" t="e">
        <f>AC19-SUM(AC21:AC26)</f>
        <v>#REF!</v>
      </c>
      <c r="AE114" s="84" t="e">
        <f>AE19-SUM(AE21:AE26)</f>
        <v>#REF!</v>
      </c>
      <c r="AG114" s="84" t="e">
        <f>AG19-SUM(AG21:AG26)</f>
        <v>#REF!</v>
      </c>
      <c r="AI114" s="84" t="e">
        <f>AI19-SUM(AI21:AI26)</f>
        <v>#REF!</v>
      </c>
    </row>
    <row r="115" spans="5:35">
      <c r="E115" s="84" t="e">
        <f>E29-SUM(E31:E36)</f>
        <v>#N/A</v>
      </c>
      <c r="F115" s="94"/>
      <c r="G115" s="84" t="e">
        <f>G29-SUM(G31:G36)</f>
        <v>#N/A</v>
      </c>
      <c r="H115" s="94"/>
      <c r="I115" s="84" t="e">
        <f>I29-SUM(I31:I36)</f>
        <v>#N/A</v>
      </c>
      <c r="J115" s="94"/>
      <c r="K115" s="84" t="e">
        <f>K29-SUM(K31:K36)</f>
        <v>#N/A</v>
      </c>
      <c r="L115" s="86"/>
      <c r="M115" s="94"/>
      <c r="N115" s="84" t="e">
        <f>N29-SUM(N31:N36)</f>
        <v>#N/A</v>
      </c>
      <c r="S115" s="84" t="e">
        <f>S29-SUM(S31:S36)</f>
        <v>#REF!</v>
      </c>
      <c r="U115" s="84" t="e">
        <f>U29-SUM(U31:U36)</f>
        <v>#REF!</v>
      </c>
      <c r="W115" s="84" t="e">
        <f>W29-SUM(W31:W36)</f>
        <v>#REF!</v>
      </c>
      <c r="Y115" s="84" t="e">
        <f>Y29-SUM(Y31:Y36)</f>
        <v>#REF!</v>
      </c>
      <c r="AA115" s="84" t="e">
        <f>AA29-SUM(AA31:AA36)</f>
        <v>#REF!</v>
      </c>
      <c r="AC115" s="84" t="e">
        <f>AC29-SUM(AC31:AC36)</f>
        <v>#REF!</v>
      </c>
      <c r="AE115" s="84" t="e">
        <f>AE29-SUM(AE31:AE36)</f>
        <v>#REF!</v>
      </c>
      <c r="AG115" s="84" t="e">
        <f>AG29-SUM(AG31:AG36)</f>
        <v>#REF!</v>
      </c>
      <c r="AI115" s="84" t="e">
        <f>AI29-SUM(AI31:AI36)</f>
        <v>#REF!</v>
      </c>
    </row>
    <row r="116" spans="5:35">
      <c r="E116" s="84" t="e">
        <f>E39-SUM(E41:E46)</f>
        <v>#N/A</v>
      </c>
      <c r="F116" s="94"/>
      <c r="G116" s="84" t="e">
        <f>G39-SUM(G41:G46)</f>
        <v>#N/A</v>
      </c>
      <c r="H116" s="94"/>
      <c r="I116" s="84" t="e">
        <f>I39-SUM(I41:I46)</f>
        <v>#N/A</v>
      </c>
      <c r="J116" s="94"/>
      <c r="K116" s="84" t="e">
        <f>K39-SUM(K41:K46)</f>
        <v>#N/A</v>
      </c>
      <c r="L116" s="86"/>
      <c r="M116" s="94"/>
      <c r="N116" s="84" t="e">
        <f>N39-SUM(N41:N46)</f>
        <v>#N/A</v>
      </c>
      <c r="S116" s="84" t="e">
        <f>S39-SUM(S41:S46)</f>
        <v>#REF!</v>
      </c>
      <c r="U116" s="84" t="e">
        <f>U39-SUM(U41:U46)</f>
        <v>#REF!</v>
      </c>
      <c r="W116" s="84" t="e">
        <f>W39-SUM(W41:W46)</f>
        <v>#REF!</v>
      </c>
      <c r="Y116" s="84" t="e">
        <f>Y39-SUM(Y41:Y46)</f>
        <v>#REF!</v>
      </c>
      <c r="AA116" s="84" t="e">
        <f>AA39-SUM(AA41:AA46)</f>
        <v>#REF!</v>
      </c>
      <c r="AC116" s="84" t="e">
        <f>AC39-SUM(AC41:AC46)</f>
        <v>#REF!</v>
      </c>
      <c r="AE116" s="84" t="e">
        <f>AE39-SUM(AE41:AE46)</f>
        <v>#REF!</v>
      </c>
      <c r="AG116" s="84" t="e">
        <f>AG39-SUM(AG41:AG46)</f>
        <v>#REF!</v>
      </c>
      <c r="AI116" s="84" t="e">
        <f>AI39-SUM(AI41:AI46)</f>
        <v>#REF!</v>
      </c>
    </row>
    <row r="117" spans="5:35">
      <c r="E117" s="85" t="e">
        <f>E20-SUM(E21:E23)</f>
        <v>#N/A</v>
      </c>
      <c r="F117" s="94"/>
      <c r="G117" s="85" t="e">
        <f>G20-SUM(G21:G23)</f>
        <v>#N/A</v>
      </c>
      <c r="H117" s="94"/>
      <c r="I117" s="85" t="e">
        <f>I20-SUM(I21:I23)</f>
        <v>#N/A</v>
      </c>
      <c r="J117" s="94"/>
      <c r="K117" s="85" t="e">
        <f>K20-SUM(K21:K23)</f>
        <v>#N/A</v>
      </c>
      <c r="L117" s="86"/>
      <c r="M117" s="94"/>
      <c r="N117" s="85" t="e">
        <f>N20-SUM(N21:N23)</f>
        <v>#N/A</v>
      </c>
      <c r="S117" s="85" t="e">
        <f>S20-SUM(S21:S23)</f>
        <v>#REF!</v>
      </c>
      <c r="U117" s="85" t="e">
        <f>U20-SUM(U21:U23)</f>
        <v>#REF!</v>
      </c>
      <c r="W117" s="85" t="e">
        <f>W20-SUM(W21:W23)</f>
        <v>#REF!</v>
      </c>
      <c r="Y117" s="85" t="e">
        <f>Y20-SUM(Y21:Y23)</f>
        <v>#REF!</v>
      </c>
      <c r="AA117" s="85" t="e">
        <f>AA20-SUM(AA21:AA23)</f>
        <v>#REF!</v>
      </c>
      <c r="AC117" s="85" t="e">
        <f>AC20-SUM(AC21:AC23)</f>
        <v>#REF!</v>
      </c>
      <c r="AE117" s="85" t="e">
        <f>AE20-SUM(AE21:AE23)</f>
        <v>#REF!</v>
      </c>
      <c r="AG117" s="85" t="e">
        <f>AG20-SUM(AG21:AG23)</f>
        <v>#REF!</v>
      </c>
      <c r="AI117" s="85" t="e">
        <f>AI20-SUM(AI21:AI23)</f>
        <v>#REF!</v>
      </c>
    </row>
    <row r="118" spans="5:35">
      <c r="E118" s="85" t="e">
        <f>E40-SUM(E41:E43)</f>
        <v>#N/A</v>
      </c>
      <c r="F118" s="94"/>
      <c r="G118" s="85" t="e">
        <f>G40-SUM(G41:G43)</f>
        <v>#N/A</v>
      </c>
      <c r="H118" s="94"/>
      <c r="I118" s="85" t="e">
        <f>I40-SUM(I41:I43)</f>
        <v>#N/A</v>
      </c>
      <c r="J118" s="94"/>
      <c r="K118" s="85" t="e">
        <f>K40-SUM(K41:K43)</f>
        <v>#N/A</v>
      </c>
      <c r="L118" s="86"/>
      <c r="M118" s="94"/>
      <c r="N118" s="85" t="e">
        <f>N40-SUM(N41:N43)</f>
        <v>#N/A</v>
      </c>
      <c r="S118" s="85" t="e">
        <f>S40-SUM(S41:S43)</f>
        <v>#REF!</v>
      </c>
      <c r="U118" s="85" t="e">
        <f>U40-SUM(U41:U43)</f>
        <v>#REF!</v>
      </c>
      <c r="W118" s="85" t="e">
        <f>W40-SUM(W41:W43)</f>
        <v>#REF!</v>
      </c>
      <c r="Y118" s="85" t="e">
        <f>Y40-SUM(Y41:Y43)</f>
        <v>#REF!</v>
      </c>
      <c r="AA118" s="85" t="e">
        <f>AA40-SUM(AA41:AA43)</f>
        <v>#REF!</v>
      </c>
      <c r="AC118" s="85" t="e">
        <f>AC40-SUM(AC41:AC43)</f>
        <v>#REF!</v>
      </c>
      <c r="AE118" s="85" t="e">
        <f>AE40-SUM(AE41:AE43)</f>
        <v>#REF!</v>
      </c>
      <c r="AG118" s="85" t="e">
        <f>AG40-SUM(AG41:AG43)</f>
        <v>#REF!</v>
      </c>
      <c r="AI118" s="85" t="e">
        <f>AI40-SUM(AI41:AI43)</f>
        <v>#REF!</v>
      </c>
    </row>
    <row r="119" spans="5:35">
      <c r="E119" s="86"/>
      <c r="F119" s="94"/>
      <c r="G119" s="86"/>
      <c r="H119" s="94"/>
      <c r="I119" s="86"/>
      <c r="J119" s="94"/>
      <c r="K119" s="86"/>
      <c r="L119" s="86"/>
      <c r="M119" s="94"/>
      <c r="N119" s="86"/>
      <c r="S119" s="86"/>
      <c r="U119" s="86"/>
      <c r="W119" s="86"/>
      <c r="Y119" s="86"/>
      <c r="AA119" s="86"/>
      <c r="AC119" s="86"/>
      <c r="AE119" s="86"/>
      <c r="AG119" s="86"/>
      <c r="AI119" s="86"/>
    </row>
    <row r="120" spans="5:35">
      <c r="E120" s="87" t="e">
        <f t="shared" ref="E120:E127" si="51">(E49-((E19-E39)/E19))*100</f>
        <v>#N/A</v>
      </c>
      <c r="F120" s="94"/>
      <c r="G120" s="87" t="e">
        <f t="shared" ref="G120:G127" si="52">(G49-((G19-G39)/G19))*100</f>
        <v>#N/A</v>
      </c>
      <c r="H120" s="94"/>
      <c r="I120" s="87" t="e">
        <f t="shared" ref="I120:I127" si="53">(I49-((I19-I39)/I19))*100</f>
        <v>#N/A</v>
      </c>
      <c r="J120" s="94"/>
      <c r="K120" s="87"/>
      <c r="L120" s="86"/>
      <c r="M120" s="94"/>
      <c r="N120" s="86"/>
      <c r="S120" s="87" t="e">
        <f t="shared" ref="S120:S127" si="54">(S49-((S19-S39)/S19))*100</f>
        <v>#REF!</v>
      </c>
      <c r="U120" s="87" t="e">
        <f t="shared" ref="U120:U127" si="55">(U49-((U19-U39)/U19))*100</f>
        <v>#REF!</v>
      </c>
      <c r="W120" s="87" t="e">
        <f t="shared" ref="W120:W127" si="56">(W49-((W19-W39)/W19))*100</f>
        <v>#REF!</v>
      </c>
      <c r="Y120" s="87" t="e">
        <f t="shared" ref="Y120:Y127" si="57">(Y49-((Y19-Y39)/Y19))*100</f>
        <v>#REF!</v>
      </c>
      <c r="AA120" s="87" t="e">
        <f t="shared" ref="AA120:AA127" si="58">(AA49-((AA19-AA39)/AA19))*100</f>
        <v>#REF!</v>
      </c>
      <c r="AC120" s="87" t="e">
        <f t="shared" ref="AC120:AC127" si="59">(AC49-((AC19-AC39)/AC19))*100</f>
        <v>#REF!</v>
      </c>
      <c r="AE120" s="87" t="e">
        <f t="shared" ref="AE120:AE127" si="60">(AE49-((AE19-AE39)/AE19))*100</f>
        <v>#REF!</v>
      </c>
      <c r="AG120" s="87" t="e">
        <f t="shared" ref="AG120:AG127" si="61">(AG49-((AG19-AG39)/AG19))*100</f>
        <v>#REF!</v>
      </c>
      <c r="AI120" s="87" t="e">
        <f t="shared" ref="AI120:AI127" si="62">(AI49-((AI19-AI39)/AI19))*100</f>
        <v>#REF!</v>
      </c>
    </row>
    <row r="121" spans="5:35">
      <c r="E121" s="87" t="e">
        <f t="shared" si="51"/>
        <v>#N/A</v>
      </c>
      <c r="F121" s="94"/>
      <c r="G121" s="87" t="e">
        <f t="shared" si="52"/>
        <v>#N/A</v>
      </c>
      <c r="H121" s="94"/>
      <c r="I121" s="87" t="e">
        <f t="shared" si="53"/>
        <v>#N/A</v>
      </c>
      <c r="J121" s="94"/>
      <c r="K121" s="87"/>
      <c r="L121" s="86"/>
      <c r="M121" s="94"/>
      <c r="N121" s="86"/>
      <c r="S121" s="87" t="e">
        <f t="shared" si="54"/>
        <v>#REF!</v>
      </c>
      <c r="U121" s="87" t="e">
        <f t="shared" si="55"/>
        <v>#REF!</v>
      </c>
      <c r="W121" s="87" t="e">
        <f t="shared" si="56"/>
        <v>#REF!</v>
      </c>
      <c r="Y121" s="87" t="e">
        <f t="shared" si="57"/>
        <v>#REF!</v>
      </c>
      <c r="AA121" s="87" t="e">
        <f t="shared" si="58"/>
        <v>#REF!</v>
      </c>
      <c r="AC121" s="87" t="e">
        <f t="shared" si="59"/>
        <v>#REF!</v>
      </c>
      <c r="AE121" s="87" t="e">
        <f t="shared" si="60"/>
        <v>#REF!</v>
      </c>
      <c r="AG121" s="87" t="e">
        <f t="shared" si="61"/>
        <v>#REF!</v>
      </c>
      <c r="AI121" s="87" t="e">
        <f t="shared" si="62"/>
        <v>#REF!</v>
      </c>
    </row>
    <row r="122" spans="5:35">
      <c r="E122" s="87" t="e">
        <f t="shared" si="51"/>
        <v>#N/A</v>
      </c>
      <c r="F122" s="94"/>
      <c r="G122" s="87" t="e">
        <f t="shared" si="52"/>
        <v>#N/A</v>
      </c>
      <c r="H122" s="94"/>
      <c r="I122" s="87" t="e">
        <f t="shared" si="53"/>
        <v>#N/A</v>
      </c>
      <c r="J122" s="94"/>
      <c r="K122" s="87"/>
      <c r="L122" s="86"/>
      <c r="M122" s="94"/>
      <c r="N122" s="86"/>
      <c r="S122" s="87" t="e">
        <f t="shared" si="54"/>
        <v>#REF!</v>
      </c>
      <c r="U122" s="87" t="e">
        <f t="shared" si="55"/>
        <v>#REF!</v>
      </c>
      <c r="W122" s="87" t="e">
        <f t="shared" si="56"/>
        <v>#REF!</v>
      </c>
      <c r="Y122" s="87" t="e">
        <f t="shared" si="57"/>
        <v>#REF!</v>
      </c>
      <c r="AA122" s="87" t="e">
        <f t="shared" si="58"/>
        <v>#REF!</v>
      </c>
      <c r="AC122" s="87" t="e">
        <f t="shared" si="59"/>
        <v>#REF!</v>
      </c>
      <c r="AE122" s="87" t="e">
        <f t="shared" si="60"/>
        <v>#REF!</v>
      </c>
      <c r="AG122" s="87" t="e">
        <f t="shared" si="61"/>
        <v>#REF!</v>
      </c>
      <c r="AI122" s="87" t="e">
        <f t="shared" si="62"/>
        <v>#REF!</v>
      </c>
    </row>
    <row r="123" spans="5:35">
      <c r="E123" s="87" t="e">
        <f t="shared" si="51"/>
        <v>#N/A</v>
      </c>
      <c r="F123" s="94"/>
      <c r="G123" s="87" t="e">
        <f t="shared" si="52"/>
        <v>#N/A</v>
      </c>
      <c r="H123" s="94"/>
      <c r="I123" s="87" t="e">
        <f t="shared" si="53"/>
        <v>#N/A</v>
      </c>
      <c r="J123" s="94"/>
      <c r="K123" s="87"/>
      <c r="L123" s="86"/>
      <c r="M123" s="94"/>
      <c r="N123" s="86"/>
      <c r="S123" s="87" t="e">
        <f t="shared" si="54"/>
        <v>#REF!</v>
      </c>
      <c r="U123" s="87" t="e">
        <f t="shared" si="55"/>
        <v>#REF!</v>
      </c>
      <c r="W123" s="87" t="e">
        <f t="shared" si="56"/>
        <v>#REF!</v>
      </c>
      <c r="Y123" s="87" t="e">
        <f t="shared" si="57"/>
        <v>#REF!</v>
      </c>
      <c r="AA123" s="87" t="e">
        <f t="shared" si="58"/>
        <v>#REF!</v>
      </c>
      <c r="AC123" s="87" t="e">
        <f t="shared" si="59"/>
        <v>#REF!</v>
      </c>
      <c r="AE123" s="87" t="e">
        <f t="shared" si="60"/>
        <v>#REF!</v>
      </c>
      <c r="AG123" s="87" t="e">
        <f t="shared" si="61"/>
        <v>#REF!</v>
      </c>
      <c r="AI123" s="87" t="e">
        <f t="shared" si="62"/>
        <v>#REF!</v>
      </c>
    </row>
    <row r="124" spans="5:35">
      <c r="E124" s="87" t="e">
        <f t="shared" si="51"/>
        <v>#N/A</v>
      </c>
      <c r="F124" s="94"/>
      <c r="G124" s="87" t="e">
        <f t="shared" si="52"/>
        <v>#N/A</v>
      </c>
      <c r="H124" s="94"/>
      <c r="I124" s="87" t="e">
        <f t="shared" si="53"/>
        <v>#N/A</v>
      </c>
      <c r="J124" s="94"/>
      <c r="K124" s="87"/>
      <c r="L124" s="86"/>
      <c r="M124" s="94"/>
      <c r="N124" s="86"/>
      <c r="S124" s="87" t="e">
        <f t="shared" si="54"/>
        <v>#REF!</v>
      </c>
      <c r="U124" s="87" t="e">
        <f t="shared" si="55"/>
        <v>#REF!</v>
      </c>
      <c r="W124" s="87" t="e">
        <f t="shared" si="56"/>
        <v>#REF!</v>
      </c>
      <c r="Y124" s="87" t="e">
        <f t="shared" si="57"/>
        <v>#REF!</v>
      </c>
      <c r="AA124" s="87" t="e">
        <f t="shared" si="58"/>
        <v>#REF!</v>
      </c>
      <c r="AC124" s="87" t="e">
        <f t="shared" si="59"/>
        <v>#REF!</v>
      </c>
      <c r="AE124" s="87" t="e">
        <f t="shared" si="60"/>
        <v>#REF!</v>
      </c>
      <c r="AG124" s="87" t="e">
        <f t="shared" si="61"/>
        <v>#REF!</v>
      </c>
      <c r="AI124" s="87" t="e">
        <f t="shared" si="62"/>
        <v>#REF!</v>
      </c>
    </row>
    <row r="125" spans="5:35">
      <c r="E125" s="87" t="e">
        <f t="shared" si="51"/>
        <v>#N/A</v>
      </c>
      <c r="F125" s="94"/>
      <c r="G125" s="87" t="e">
        <f t="shared" si="52"/>
        <v>#N/A</v>
      </c>
      <c r="H125" s="94"/>
      <c r="I125" s="87" t="e">
        <f t="shared" si="53"/>
        <v>#N/A</v>
      </c>
      <c r="J125" s="94"/>
      <c r="K125" s="87"/>
      <c r="L125" s="86"/>
      <c r="M125" s="94"/>
      <c r="N125" s="86"/>
      <c r="S125" s="87" t="e">
        <f t="shared" si="54"/>
        <v>#REF!</v>
      </c>
      <c r="U125" s="87" t="e">
        <f t="shared" si="55"/>
        <v>#REF!</v>
      </c>
      <c r="W125" s="87" t="e">
        <f t="shared" si="56"/>
        <v>#REF!</v>
      </c>
      <c r="Y125" s="87" t="e">
        <f t="shared" si="57"/>
        <v>#REF!</v>
      </c>
      <c r="AA125" s="87" t="e">
        <f t="shared" si="58"/>
        <v>#REF!</v>
      </c>
      <c r="AC125" s="87" t="e">
        <f t="shared" si="59"/>
        <v>#REF!</v>
      </c>
      <c r="AE125" s="87" t="e">
        <f t="shared" si="60"/>
        <v>#REF!</v>
      </c>
      <c r="AG125" s="87" t="e">
        <f t="shared" si="61"/>
        <v>#REF!</v>
      </c>
      <c r="AI125" s="87" t="e">
        <f t="shared" si="62"/>
        <v>#REF!</v>
      </c>
    </row>
    <row r="126" spans="5:35">
      <c r="E126" s="87" t="e">
        <f t="shared" si="51"/>
        <v>#N/A</v>
      </c>
      <c r="F126" s="94"/>
      <c r="G126" s="87" t="e">
        <f t="shared" si="52"/>
        <v>#N/A</v>
      </c>
      <c r="H126" s="94"/>
      <c r="I126" s="87" t="e">
        <f t="shared" si="53"/>
        <v>#N/A</v>
      </c>
      <c r="J126" s="94"/>
      <c r="K126" s="87"/>
      <c r="L126" s="86"/>
      <c r="M126" s="94"/>
      <c r="N126" s="86"/>
      <c r="S126" s="87" t="e">
        <f t="shared" si="54"/>
        <v>#REF!</v>
      </c>
      <c r="U126" s="87" t="e">
        <f t="shared" si="55"/>
        <v>#REF!</v>
      </c>
      <c r="W126" s="87" t="e">
        <f t="shared" si="56"/>
        <v>#REF!</v>
      </c>
      <c r="Y126" s="87" t="e">
        <f t="shared" si="57"/>
        <v>#REF!</v>
      </c>
      <c r="AA126" s="87" t="e">
        <f t="shared" si="58"/>
        <v>#REF!</v>
      </c>
      <c r="AC126" s="87" t="e">
        <f t="shared" si="59"/>
        <v>#REF!</v>
      </c>
      <c r="AE126" s="87" t="e">
        <f t="shared" si="60"/>
        <v>#REF!</v>
      </c>
      <c r="AG126" s="87" t="e">
        <f t="shared" si="61"/>
        <v>#REF!</v>
      </c>
      <c r="AI126" s="87" t="e">
        <f t="shared" si="62"/>
        <v>#REF!</v>
      </c>
    </row>
    <row r="127" spans="5:35">
      <c r="E127" s="87" t="e">
        <f t="shared" si="51"/>
        <v>#N/A</v>
      </c>
      <c r="F127" s="94"/>
      <c r="G127" s="87" t="e">
        <f t="shared" si="52"/>
        <v>#N/A</v>
      </c>
      <c r="H127" s="94"/>
      <c r="I127" s="87" t="e">
        <f t="shared" si="53"/>
        <v>#N/A</v>
      </c>
      <c r="J127" s="94"/>
      <c r="K127" s="87"/>
      <c r="L127" s="86"/>
      <c r="M127" s="94"/>
      <c r="N127" s="86"/>
      <c r="S127" s="87" t="e">
        <f t="shared" si="54"/>
        <v>#REF!</v>
      </c>
      <c r="U127" s="87" t="e">
        <f t="shared" si="55"/>
        <v>#REF!</v>
      </c>
      <c r="W127" s="87" t="e">
        <f t="shared" si="56"/>
        <v>#REF!</v>
      </c>
      <c r="Y127" s="87" t="e">
        <f t="shared" si="57"/>
        <v>#REF!</v>
      </c>
      <c r="AA127" s="87" t="e">
        <f t="shared" si="58"/>
        <v>#REF!</v>
      </c>
      <c r="AC127" s="87" t="e">
        <f t="shared" si="59"/>
        <v>#REF!</v>
      </c>
      <c r="AE127" s="87" t="e">
        <f t="shared" si="60"/>
        <v>#REF!</v>
      </c>
      <c r="AG127" s="87" t="e">
        <f t="shared" si="61"/>
        <v>#REF!</v>
      </c>
      <c r="AI127" s="87" t="e">
        <f t="shared" si="62"/>
        <v>#REF!</v>
      </c>
    </row>
    <row r="128" spans="5:35">
      <c r="E128" s="88"/>
    </row>
    <row r="129" spans="5:37">
      <c r="E129" s="89" t="e">
        <v>#N/A</v>
      </c>
      <c r="F129" s="114"/>
      <c r="G129" s="89" t="e">
        <v>#N/A</v>
      </c>
      <c r="H129" s="114"/>
      <c r="I129" s="89" t="e">
        <v>#N/A</v>
      </c>
      <c r="J129" s="114"/>
      <c r="K129" s="115"/>
      <c r="L129" s="115"/>
      <c r="M129" s="114"/>
      <c r="N129" s="115"/>
      <c r="O129" s="115"/>
      <c r="P129" s="114"/>
      <c r="Q129" s="114"/>
      <c r="R129" s="114"/>
      <c r="S129" s="89" t="e">
        <v>#REF!</v>
      </c>
      <c r="T129" s="114"/>
      <c r="U129" s="89" t="e">
        <v>#REF!</v>
      </c>
      <c r="V129" s="89">
        <v>0</v>
      </c>
      <c r="W129" s="89" t="e">
        <v>#REF!</v>
      </c>
      <c r="X129" s="89">
        <v>0</v>
      </c>
      <c r="Y129" s="89" t="e">
        <v>#REF!</v>
      </c>
      <c r="Z129" s="89">
        <v>0</v>
      </c>
      <c r="AA129" s="89" t="e">
        <v>#REF!</v>
      </c>
      <c r="AB129" s="89">
        <v>0</v>
      </c>
      <c r="AC129" s="89" t="e">
        <v>#REF!</v>
      </c>
      <c r="AD129" s="89">
        <v>0</v>
      </c>
      <c r="AE129" s="89" t="e">
        <v>#REF!</v>
      </c>
      <c r="AF129" s="114"/>
      <c r="AG129" s="89" t="e">
        <v>#REF!</v>
      </c>
      <c r="AH129" s="114"/>
      <c r="AI129" s="89" t="e">
        <v>#REF!</v>
      </c>
      <c r="AJ129" s="114"/>
      <c r="AK129" s="114"/>
    </row>
    <row r="130" spans="5:37">
      <c r="E130" s="89" t="e">
        <v>#N/A</v>
      </c>
      <c r="F130" s="114"/>
      <c r="G130" s="89" t="e">
        <v>#N/A</v>
      </c>
      <c r="H130" s="89">
        <v>0</v>
      </c>
      <c r="I130" s="89" t="e">
        <v>#N/A</v>
      </c>
      <c r="J130" s="114"/>
      <c r="K130" s="115"/>
      <c r="L130" s="115"/>
      <c r="M130" s="114"/>
      <c r="N130" s="115"/>
      <c r="O130" s="115"/>
      <c r="P130" s="114"/>
      <c r="Q130" s="114"/>
      <c r="R130" s="114"/>
      <c r="S130" s="89" t="e">
        <v>#REF!</v>
      </c>
      <c r="T130" s="89">
        <v>0</v>
      </c>
      <c r="U130" s="89" t="e">
        <v>#REF!</v>
      </c>
      <c r="V130" s="89">
        <v>0</v>
      </c>
      <c r="W130" s="89" t="e">
        <v>#REF!</v>
      </c>
      <c r="X130" s="89">
        <v>0</v>
      </c>
      <c r="Y130" s="89" t="e">
        <v>#REF!</v>
      </c>
      <c r="Z130" s="89">
        <v>0</v>
      </c>
      <c r="AA130" s="89" t="e">
        <v>#REF!</v>
      </c>
      <c r="AB130" s="89">
        <v>0</v>
      </c>
      <c r="AC130" s="89" t="e">
        <v>#REF!</v>
      </c>
      <c r="AD130" s="89">
        <v>0</v>
      </c>
      <c r="AE130" s="89" t="e">
        <v>#REF!</v>
      </c>
      <c r="AF130" s="89">
        <v>0</v>
      </c>
      <c r="AG130" s="89" t="e">
        <v>#REF!</v>
      </c>
      <c r="AH130" s="114"/>
      <c r="AI130" s="89" t="e">
        <v>#REF!</v>
      </c>
      <c r="AJ130" s="114"/>
      <c r="AK130" s="114"/>
    </row>
    <row r="132" spans="5:37">
      <c r="E132" s="84" t="e">
        <f>E69-SUM(E70:E74)</f>
        <v>#N/A</v>
      </c>
      <c r="F132" s="94"/>
      <c r="G132" s="84" t="e">
        <f>G69-SUM(G70:G74)</f>
        <v>#N/A</v>
      </c>
      <c r="H132" s="94"/>
      <c r="I132" s="84" t="e">
        <f>I69-SUM(I70:I74)</f>
        <v>#N/A</v>
      </c>
      <c r="J132" s="94"/>
      <c r="K132" s="84" t="e">
        <f>K69-SUM(K70:K74)</f>
        <v>#N/A</v>
      </c>
      <c r="L132" s="86"/>
      <c r="M132" s="94"/>
      <c r="N132" s="84" t="e">
        <f>N69-SUM(N70:N74)</f>
        <v>#N/A</v>
      </c>
    </row>
    <row r="133" spans="5:37">
      <c r="E133" s="116" t="e">
        <f>E77-SUM(E78:E82)</f>
        <v>#N/A</v>
      </c>
      <c r="G133" s="116" t="e">
        <f>G77-SUM(G78:G82)</f>
        <v>#N/A</v>
      </c>
      <c r="I133" s="116" t="e">
        <f>I77-SUM(I78:I82)</f>
        <v>#N/A</v>
      </c>
      <c r="K133" s="116" t="e">
        <f>K77-SUM(K78:K82)</f>
        <v>#N/A</v>
      </c>
      <c r="N133" s="116" t="e">
        <f>N77-SUM(N78:N82)</f>
        <v>#N/A</v>
      </c>
    </row>
    <row r="134" spans="5:37">
      <c r="E134" s="84" t="e">
        <f>E85-SUM(E86:E90)</f>
        <v>#N/A</v>
      </c>
      <c r="G134" s="84" t="e">
        <f>G85-SUM(G86:G90)</f>
        <v>#N/A</v>
      </c>
      <c r="I134" s="84" t="e">
        <f>I85-SUM(I86:I90)</f>
        <v>#N/A</v>
      </c>
      <c r="K134" s="84" t="e">
        <f>K85-SUM(K86:K90)</f>
        <v>#N/A</v>
      </c>
      <c r="N134" s="84" t="e">
        <f>N85-SUM(N86:N90)</f>
        <v>#N/A</v>
      </c>
    </row>
    <row r="135" spans="5:37">
      <c r="E135" s="84" t="e">
        <f>E19-E69</f>
        <v>#N/A</v>
      </c>
      <c r="F135" s="94"/>
      <c r="G135" s="84" t="e">
        <f>G19-G69</f>
        <v>#N/A</v>
      </c>
      <c r="H135" s="94"/>
      <c r="I135" s="84" t="e">
        <f>I19-I69</f>
        <v>#N/A</v>
      </c>
      <c r="J135" s="94"/>
      <c r="K135" s="84" t="e">
        <f>K19-K69</f>
        <v>#N/A</v>
      </c>
      <c r="L135" s="86"/>
      <c r="M135" s="94"/>
      <c r="N135" s="84" t="e">
        <f>N19-N69</f>
        <v>#N/A</v>
      </c>
    </row>
    <row r="136" spans="5:37">
      <c r="E136" s="116" t="e">
        <f>E29-E77</f>
        <v>#N/A</v>
      </c>
      <c r="F136" s="94"/>
      <c r="G136" s="116" t="e">
        <f>G29-G77</f>
        <v>#N/A</v>
      </c>
      <c r="H136" s="94"/>
      <c r="I136" s="116" t="e">
        <f>I29-I77</f>
        <v>#N/A</v>
      </c>
      <c r="J136" s="94"/>
      <c r="K136" s="116" t="e">
        <f>K29-K77</f>
        <v>#N/A</v>
      </c>
      <c r="L136" s="86"/>
      <c r="M136" s="94"/>
      <c r="N136" s="116" t="e">
        <f>N29-N77</f>
        <v>#N/A</v>
      </c>
    </row>
    <row r="137" spans="5:37">
      <c r="E137" s="84" t="e">
        <f>E39-E85</f>
        <v>#N/A</v>
      </c>
      <c r="F137" s="94"/>
      <c r="G137" s="84" t="e">
        <f>G39-G85</f>
        <v>#N/A</v>
      </c>
      <c r="H137" s="94"/>
      <c r="I137" s="84" t="e">
        <f>I39-I85</f>
        <v>#N/A</v>
      </c>
      <c r="J137" s="94"/>
      <c r="K137" s="84" t="e">
        <f>K39-K85</f>
        <v>#N/A</v>
      </c>
      <c r="L137" s="86"/>
      <c r="M137" s="94"/>
      <c r="N137" s="84" t="e">
        <f>N39-N85</f>
        <v>#N/A</v>
      </c>
    </row>
    <row r="138" spans="5:37">
      <c r="E138" s="87" t="e">
        <f>(E49-E93)*100</f>
        <v>#N/A</v>
      </c>
      <c r="F138" s="94"/>
      <c r="G138" s="87" t="e">
        <f>(G49-G93)*100</f>
        <v>#N/A</v>
      </c>
      <c r="H138" s="94"/>
      <c r="I138" s="87" t="e">
        <f>(I49-I93)*100</f>
        <v>#N/A</v>
      </c>
      <c r="J138" s="94"/>
      <c r="K138" s="87" t="e">
        <f>(K49-K93)*100</f>
        <v>#N/A</v>
      </c>
      <c r="L138" s="86"/>
      <c r="M138" s="94"/>
      <c r="N138" s="87" t="e">
        <f>(N49-N93)*100</f>
        <v>#N/A</v>
      </c>
    </row>
    <row r="139" spans="5:37">
      <c r="E139" s="87"/>
      <c r="G139" s="87"/>
      <c r="I139" s="87"/>
      <c r="K139" s="87"/>
      <c r="N139" s="87"/>
    </row>
  </sheetData>
  <mergeCells count="17">
    <mergeCell ref="K6:M6"/>
    <mergeCell ref="E7:E8"/>
    <mergeCell ref="G7:G8"/>
    <mergeCell ref="I7:I8"/>
    <mergeCell ref="K7:L7"/>
    <mergeCell ref="AE7:AE8"/>
    <mergeCell ref="AG7:AG8"/>
    <mergeCell ref="AI7:AI8"/>
    <mergeCell ref="C107:O108"/>
    <mergeCell ref="C109:L109"/>
    <mergeCell ref="S7:S8"/>
    <mergeCell ref="U7:U8"/>
    <mergeCell ref="W7:W8"/>
    <mergeCell ref="Y7:Y8"/>
    <mergeCell ref="AA7:AA8"/>
    <mergeCell ref="AC7:AC8"/>
    <mergeCell ref="N7:O7"/>
  </mergeCells>
  <pageMargins left="0.92" right="0.23622047244094491" top="0.15748031496062992" bottom="0.15748031496062992" header="0" footer="0"/>
  <pageSetup paperSize="9" scale="6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L139"/>
  <sheetViews>
    <sheetView showGridLines="0" topLeftCell="A79" zoomScaleNormal="100" workbookViewId="0">
      <selection activeCell="AL97" sqref="AL97"/>
    </sheetView>
  </sheetViews>
  <sheetFormatPr baseColWidth="10" defaultColWidth="11.44140625" defaultRowHeight="13.2"/>
  <cols>
    <col min="1" max="1" width="10.5546875" style="67" bestFit="1" customWidth="1"/>
    <col min="2" max="2" width="3.109375" style="67" customWidth="1"/>
    <col min="3" max="3" width="46.5546875" style="17" customWidth="1"/>
    <col min="4" max="4" width="1.88671875" style="17" customWidth="1"/>
    <col min="5" max="5" width="13.88671875" style="31" customWidth="1"/>
    <col min="6" max="6" width="1.88671875" style="17" customWidth="1"/>
    <col min="7" max="7" width="13.88671875" style="31" customWidth="1"/>
    <col min="8" max="8" width="1.88671875" style="17" customWidth="1"/>
    <col min="9" max="9" width="13.88671875" style="31" customWidth="1"/>
    <col min="10" max="10" width="1.88671875" style="17" customWidth="1"/>
    <col min="11" max="11" width="10.88671875" style="31" customWidth="1"/>
    <col min="12" max="12" width="7.88671875" style="31" customWidth="1"/>
    <col min="13" max="13" width="1.88671875" style="17" customWidth="1"/>
    <col min="14" max="14" width="10.88671875" style="31" customWidth="1"/>
    <col min="15" max="15" width="7.88671875" style="31" customWidth="1"/>
    <col min="16" max="19" width="11.44140625" style="17"/>
    <col min="20" max="20" width="1.109375" style="17" customWidth="1"/>
    <col min="21" max="21" width="11.44140625" style="17"/>
    <col min="22" max="22" width="1.109375" style="17" customWidth="1"/>
    <col min="23" max="23" width="11.44140625" style="17"/>
    <col min="24" max="24" width="1.109375" style="17" customWidth="1"/>
    <col min="25" max="25" width="11.44140625" style="17"/>
    <col min="26" max="26" width="1.109375" style="17" customWidth="1"/>
    <col min="27" max="27" width="11.44140625" style="17"/>
    <col min="28" max="28" width="1.109375" style="17" customWidth="1"/>
    <col min="29" max="29" width="11.44140625" style="17"/>
    <col min="30" max="30" width="1.109375" style="17" customWidth="1"/>
    <col min="31" max="31" width="11.44140625" style="17"/>
    <col min="32" max="32" width="1.109375" style="17" customWidth="1"/>
    <col min="33" max="33" width="11.44140625" style="17"/>
    <col min="34" max="34" width="1.109375" style="17" customWidth="1"/>
    <col min="35" max="37" width="11.44140625" style="17"/>
    <col min="38" max="54" width="2.88671875" style="17" customWidth="1"/>
    <col min="55" max="55" width="4.88671875" style="17" customWidth="1"/>
    <col min="56" max="56" width="2.88671875" style="17" customWidth="1"/>
    <col min="57" max="57" width="1.88671875" style="17" customWidth="1"/>
    <col min="58" max="58" width="2.88671875" style="17" customWidth="1"/>
    <col min="59" max="59" width="1.88671875" style="17" customWidth="1"/>
    <col min="60" max="60" width="2.88671875" style="17" customWidth="1"/>
    <col min="61" max="61" width="1.88671875" style="17" customWidth="1"/>
    <col min="62" max="62" width="2.88671875" style="17" customWidth="1"/>
    <col min="63" max="63" width="1.109375" style="17" customWidth="1"/>
    <col min="64" max="64" width="2.88671875" style="17" customWidth="1"/>
    <col min="65" max="16384" width="11.44140625" style="17"/>
  </cols>
  <sheetData>
    <row r="1" spans="1:64" s="28" customFormat="1" ht="13.8">
      <c r="A1" s="66"/>
      <c r="B1" s="66"/>
      <c r="E1" s="91">
        <f>'Most significant figures'!E1</f>
        <v>0</v>
      </c>
      <c r="F1" s="92"/>
      <c r="G1" s="91">
        <f>DATE(YEAR(E1)-1,12,31)</f>
        <v>693962</v>
      </c>
      <c r="H1" s="92"/>
      <c r="I1" s="91">
        <f>DATE(YEAR(E1)-1,MONTH(E1)+1,1)-1</f>
        <v>693628</v>
      </c>
      <c r="K1" s="29"/>
      <c r="L1" s="29"/>
      <c r="N1" s="29"/>
      <c r="O1" s="29"/>
      <c r="S1" s="4" t="e">
        <v>#REF!</v>
      </c>
      <c r="T1" s="4"/>
      <c r="U1" s="4" t="e">
        <f>DATE(YEAR(S1),MONTH(S1)-2,1)-1</f>
        <v>#REF!</v>
      </c>
      <c r="V1" s="4"/>
      <c r="W1" s="4" t="e">
        <f>DATE(YEAR(U1),MONTH(U1)-2,1)-1</f>
        <v>#REF!</v>
      </c>
      <c r="X1" s="4"/>
      <c r="Y1" s="4" t="e">
        <f>DATE(YEAR(W1),MONTH(W1)-2,1)-1</f>
        <v>#REF!</v>
      </c>
      <c r="Z1" s="4"/>
      <c r="AA1" s="4" t="e">
        <f>DATE(YEAR(Y1),MONTH(Y1)-2,1)-1</f>
        <v>#REF!</v>
      </c>
      <c r="AB1" s="4"/>
      <c r="AC1" s="4" t="e">
        <f>DATE(YEAR(AA1),MONTH(AA1)-2,1)-1</f>
        <v>#REF!</v>
      </c>
      <c r="AD1" s="4"/>
      <c r="AE1" s="4" t="e">
        <f t="shared" ref="AE1" si="0">DATE(YEAR(AC1),MONTH(AC1)-2,1)-1</f>
        <v>#REF!</v>
      </c>
      <c r="AF1" s="4"/>
      <c r="AG1" s="4" t="e">
        <f>DATE(YEAR(AE1),MONTH(AE1)-2,1)-1</f>
        <v>#REF!</v>
      </c>
      <c r="AH1" s="4"/>
      <c r="AI1" s="4" t="e">
        <f t="shared" ref="AI1" si="1">DATE(YEAR(AG1),MONTH(AG1)-2,1)-1</f>
        <v>#REF!</v>
      </c>
      <c r="AJ1"/>
      <c r="AK1"/>
    </row>
    <row r="2" spans="1:64">
      <c r="B2" s="30"/>
    </row>
    <row r="3" spans="1:64" s="33" customFormat="1" ht="66" customHeight="1">
      <c r="A3" s="68"/>
      <c r="B3" s="68"/>
      <c r="C3" s="32"/>
      <c r="E3" s="34"/>
      <c r="G3" s="34"/>
      <c r="I3" s="34"/>
      <c r="K3" s="34"/>
      <c r="L3" s="35"/>
      <c r="N3" s="34"/>
      <c r="O3" s="35"/>
    </row>
    <row r="4" spans="1:64" s="21" customFormat="1">
      <c r="A4" s="68"/>
      <c r="B4" s="68"/>
      <c r="E4" s="36"/>
      <c r="G4" s="36"/>
      <c r="I4" s="36"/>
      <c r="K4" s="36"/>
      <c r="L4" s="36"/>
      <c r="N4" s="36"/>
      <c r="O4" s="36"/>
    </row>
    <row r="5" spans="1:64" s="16" customFormat="1" ht="25.2">
      <c r="A5" s="95" t="s">
        <v>151</v>
      </c>
      <c r="B5" s="37"/>
      <c r="C5" s="38" t="s">
        <v>175</v>
      </c>
      <c r="D5" s="39"/>
      <c r="E5" s="40"/>
      <c r="F5" s="41"/>
      <c r="G5" s="42"/>
      <c r="H5" s="42"/>
      <c r="I5" s="42"/>
      <c r="J5" s="42"/>
      <c r="K5" s="42"/>
      <c r="L5" s="42"/>
      <c r="M5" s="42"/>
    </row>
    <row r="6" spans="1:64" s="16" customFormat="1" ht="16.5" customHeight="1">
      <c r="A6" s="69" t="s">
        <v>152</v>
      </c>
      <c r="B6" s="37"/>
      <c r="C6" s="43" t="s">
        <v>35</v>
      </c>
      <c r="D6" s="39"/>
      <c r="E6" s="40"/>
      <c r="F6" s="40"/>
      <c r="G6" s="40"/>
      <c r="H6" s="40"/>
      <c r="I6" s="40"/>
      <c r="J6" s="40"/>
      <c r="K6" s="434"/>
      <c r="L6" s="434"/>
      <c r="M6" s="434"/>
    </row>
    <row r="7" spans="1:64" s="47" customFormat="1" ht="15" customHeight="1">
      <c r="A7" s="69" t="s">
        <v>153</v>
      </c>
      <c r="B7" s="44"/>
      <c r="C7" s="45"/>
      <c r="D7" s="46"/>
      <c r="E7" s="429">
        <f>E1</f>
        <v>0</v>
      </c>
      <c r="F7" s="46"/>
      <c r="G7" s="429">
        <f>G1</f>
        <v>693962</v>
      </c>
      <c r="H7" s="46"/>
      <c r="I7" s="429">
        <f>I1</f>
        <v>693628</v>
      </c>
      <c r="J7" s="46"/>
      <c r="K7" s="433" t="s">
        <v>50</v>
      </c>
      <c r="L7" s="433"/>
      <c r="M7" s="5"/>
      <c r="N7" s="433" t="s">
        <v>51</v>
      </c>
      <c r="O7" s="433"/>
      <c r="S7" s="429" t="e">
        <f>S1</f>
        <v>#REF!</v>
      </c>
      <c r="U7" s="429" t="e">
        <f>U1</f>
        <v>#REF!</v>
      </c>
      <c r="W7" s="429" t="e">
        <f>W1</f>
        <v>#REF!</v>
      </c>
      <c r="Y7" s="429" t="e">
        <f>Y1</f>
        <v>#REF!</v>
      </c>
      <c r="AA7" s="429" t="e">
        <f>AA1</f>
        <v>#REF!</v>
      </c>
      <c r="AC7" s="429" t="e">
        <f>AC1</f>
        <v>#REF!</v>
      </c>
      <c r="AE7" s="429" t="e">
        <f>AE1</f>
        <v>#REF!</v>
      </c>
      <c r="AG7" s="429" t="e">
        <f>AG1</f>
        <v>#REF!</v>
      </c>
      <c r="AI7" s="429" t="e">
        <f>AI1</f>
        <v>#REF!</v>
      </c>
    </row>
    <row r="8" spans="1:64" s="47" customFormat="1" ht="15" customHeight="1">
      <c r="A8" s="44"/>
      <c r="B8" s="44"/>
      <c r="C8" s="48"/>
      <c r="D8" s="46"/>
      <c r="E8" s="430"/>
      <c r="F8" s="46" t="s">
        <v>3</v>
      </c>
      <c r="G8" s="430"/>
      <c r="H8" s="46"/>
      <c r="I8" s="430"/>
      <c r="J8" s="46"/>
      <c r="K8" s="120" t="s">
        <v>8</v>
      </c>
      <c r="L8" s="121" t="s">
        <v>4</v>
      </c>
      <c r="M8" s="5"/>
      <c r="N8" s="120" t="s">
        <v>8</v>
      </c>
      <c r="O8" s="122" t="s">
        <v>4</v>
      </c>
      <c r="S8" s="430"/>
      <c r="U8" s="430"/>
      <c r="W8" s="430"/>
      <c r="Y8" s="430"/>
      <c r="AA8" s="430"/>
      <c r="AC8" s="430"/>
      <c r="AE8" s="430"/>
      <c r="AG8" s="430"/>
      <c r="AI8" s="430"/>
    </row>
    <row r="9" spans="1:64" ht="8.1" customHeight="1">
      <c r="E9" s="17"/>
      <c r="G9" s="17"/>
      <c r="I9" s="17"/>
      <c r="K9" s="17"/>
      <c r="L9" s="17"/>
      <c r="N9" s="17"/>
      <c r="O9" s="17"/>
    </row>
    <row r="10" spans="1:64" s="49" customFormat="1" ht="14.4">
      <c r="A10" s="96" t="s">
        <v>162</v>
      </c>
      <c r="B10" s="97"/>
      <c r="C10" s="13" t="s">
        <v>188</v>
      </c>
      <c r="D10" s="98"/>
      <c r="E10" s="14" t="e">
        <v>#N/A</v>
      </c>
      <c r="F10" s="99"/>
      <c r="G10" s="14" t="e">
        <v>#N/A</v>
      </c>
      <c r="H10" s="99"/>
      <c r="I10" s="14" t="e">
        <v>#N/A</v>
      </c>
      <c r="J10" s="99"/>
      <c r="K10" s="14" t="e">
        <f t="shared" ref="K10:K12" si="2">$E10-I10</f>
        <v>#N/A</v>
      </c>
      <c r="L10" s="100" t="e">
        <f t="shared" ref="L10:L12" si="3">IF(I10=0,1,E10/I10-1)</f>
        <v>#N/A</v>
      </c>
      <c r="M10" s="101"/>
      <c r="N10" s="14" t="e">
        <f t="shared" ref="N10:N12" si="4">$E10-G10</f>
        <v>#N/A</v>
      </c>
      <c r="O10" s="100" t="e">
        <f t="shared" ref="O10:O12" si="5">IF(G10=0,1,E10/G10-1)</f>
        <v>#N/A</v>
      </c>
      <c r="S10" s="14" t="e">
        <v>#REF!</v>
      </c>
      <c r="U10" s="14" t="e">
        <v>#REF!</v>
      </c>
      <c r="W10" s="14" t="e">
        <v>#REF!</v>
      </c>
      <c r="Y10" s="14" t="e">
        <v>#REF!</v>
      </c>
      <c r="AA10" s="14" t="e">
        <v>#REF!</v>
      </c>
      <c r="AC10" s="14" t="e">
        <v>#REF!</v>
      </c>
      <c r="AE10" s="14" t="e">
        <v>#REF!</v>
      </c>
      <c r="AG10" s="14" t="e">
        <v>#REF!</v>
      </c>
      <c r="AI10" s="14" t="e">
        <v>#REF!</v>
      </c>
      <c r="AL10" s="24" t="e">
        <v>#REF!</v>
      </c>
      <c r="AM10" s="24"/>
      <c r="AN10" s="24" t="e">
        <v>#REF!</v>
      </c>
      <c r="AP10" s="24" t="e">
        <v>#REF!</v>
      </c>
      <c r="AR10" s="24" t="e">
        <v>#REF!</v>
      </c>
      <c r="AT10" s="24" t="e">
        <v>#REF!</v>
      </c>
      <c r="AV10" s="24" t="e">
        <v>#REF!</v>
      </c>
      <c r="AX10" s="24" t="e">
        <v>#REF!</v>
      </c>
      <c r="AZ10" s="24" t="e">
        <v>#REF!</v>
      </c>
      <c r="BB10" s="24" t="e">
        <v>#REF!</v>
      </c>
      <c r="BD10" s="24" t="e">
        <v>#N/A</v>
      </c>
      <c r="BF10" s="24" t="e">
        <v>#N/A</v>
      </c>
      <c r="BH10" s="24" t="e">
        <v>#N/A</v>
      </c>
      <c r="BJ10" s="24" t="e">
        <v>#N/A</v>
      </c>
      <c r="BL10" s="24" t="e">
        <v>#N/A</v>
      </c>
    </row>
    <row r="11" spans="1:64" s="49" customFormat="1" ht="15" customHeight="1">
      <c r="A11" s="96"/>
      <c r="B11" s="97"/>
      <c r="C11" s="13" t="s">
        <v>190</v>
      </c>
      <c r="D11" s="98"/>
      <c r="E11" s="14" t="e">
        <f>E12-E10</f>
        <v>#N/A</v>
      </c>
      <c r="F11" s="99"/>
      <c r="G11" s="14" t="e">
        <f>G12-G10</f>
        <v>#N/A</v>
      </c>
      <c r="H11" s="99"/>
      <c r="I11" s="14" t="e">
        <f>I12-I10</f>
        <v>#N/A</v>
      </c>
      <c r="J11" s="99"/>
      <c r="K11" s="14" t="e">
        <f t="shared" si="2"/>
        <v>#N/A</v>
      </c>
      <c r="L11" s="100" t="e">
        <f t="shared" si="3"/>
        <v>#N/A</v>
      </c>
      <c r="M11" s="101"/>
      <c r="N11" s="14" t="e">
        <f t="shared" si="4"/>
        <v>#N/A</v>
      </c>
      <c r="O11" s="100" t="e">
        <f t="shared" si="5"/>
        <v>#N/A</v>
      </c>
      <c r="S11" s="14" t="e">
        <v>#REF!</v>
      </c>
      <c r="U11" s="14" t="e">
        <v>#REF!</v>
      </c>
      <c r="W11" s="14" t="e">
        <v>#REF!</v>
      </c>
      <c r="Y11" s="14" t="e">
        <v>#REF!</v>
      </c>
      <c r="AA11" s="14" t="e">
        <v>#REF!</v>
      </c>
      <c r="AC11" s="14" t="e">
        <v>#REF!</v>
      </c>
      <c r="AE11" s="14" t="e">
        <v>#REF!</v>
      </c>
      <c r="AG11" s="14" t="e">
        <v>#REF!</v>
      </c>
      <c r="AI11" s="14" t="e">
        <v>#REF!</v>
      </c>
      <c r="AL11" s="24" t="e">
        <v>#REF!</v>
      </c>
      <c r="AM11" s="24"/>
      <c r="AN11" s="24" t="e">
        <v>#REF!</v>
      </c>
      <c r="AP11" s="24" t="e">
        <v>#REF!</v>
      </c>
      <c r="AR11" s="24" t="e">
        <v>#REF!</v>
      </c>
      <c r="AT11" s="24" t="e">
        <v>#REF!</v>
      </c>
      <c r="AV11" s="24" t="e">
        <v>#REF!</v>
      </c>
      <c r="AX11" s="24" t="e">
        <v>#REF!</v>
      </c>
      <c r="AZ11" s="24" t="e">
        <v>#REF!</v>
      </c>
      <c r="BB11" s="24" t="e">
        <v>#REF!</v>
      </c>
      <c r="BD11" s="24" t="e">
        <v>#N/A</v>
      </c>
      <c r="BF11" s="24" t="e">
        <v>#N/A</v>
      </c>
      <c r="BH11" s="24" t="e">
        <v>#N/A</v>
      </c>
      <c r="BJ11" s="24" t="e">
        <v>#N/A</v>
      </c>
      <c r="BL11" s="24" t="e">
        <v>#N/A</v>
      </c>
    </row>
    <row r="12" spans="1:64" s="49" customFormat="1" ht="15" customHeight="1">
      <c r="A12" s="96" t="s">
        <v>162</v>
      </c>
      <c r="B12" s="97"/>
      <c r="C12" s="13" t="s">
        <v>189</v>
      </c>
      <c r="D12" s="98"/>
      <c r="E12" s="14" t="e">
        <v>#N/A</v>
      </c>
      <c r="F12" s="99"/>
      <c r="G12" s="14" t="e">
        <v>#N/A</v>
      </c>
      <c r="H12" s="99"/>
      <c r="I12" s="14" t="e">
        <v>#N/A</v>
      </c>
      <c r="J12" s="99"/>
      <c r="K12" s="14" t="e">
        <f t="shared" si="2"/>
        <v>#N/A</v>
      </c>
      <c r="L12" s="100" t="e">
        <f t="shared" si="3"/>
        <v>#N/A</v>
      </c>
      <c r="M12" s="101"/>
      <c r="N12" s="14" t="e">
        <f t="shared" si="4"/>
        <v>#N/A</v>
      </c>
      <c r="O12" s="100" t="e">
        <f t="shared" si="5"/>
        <v>#N/A</v>
      </c>
      <c r="S12" s="14" t="e">
        <v>#REF!</v>
      </c>
      <c r="U12" s="14" t="e">
        <v>#REF!</v>
      </c>
      <c r="W12" s="14" t="e">
        <v>#REF!</v>
      </c>
      <c r="Y12" s="14" t="e">
        <v>#REF!</v>
      </c>
      <c r="AA12" s="14" t="e">
        <v>#REF!</v>
      </c>
      <c r="AC12" s="14" t="e">
        <v>#REF!</v>
      </c>
      <c r="AE12" s="14" t="e">
        <v>#REF!</v>
      </c>
      <c r="AG12" s="14" t="e">
        <v>#REF!</v>
      </c>
      <c r="AI12" s="14" t="e">
        <v>#REF!</v>
      </c>
      <c r="AL12" s="24" t="e">
        <v>#REF!</v>
      </c>
      <c r="AM12" s="24"/>
      <c r="AN12" s="24" t="e">
        <v>#REF!</v>
      </c>
      <c r="AP12" s="24" t="e">
        <v>#REF!</v>
      </c>
      <c r="AR12" s="24" t="e">
        <v>#REF!</v>
      </c>
      <c r="AT12" s="24" t="e">
        <v>#REF!</v>
      </c>
      <c r="AV12" s="24" t="e">
        <v>#REF!</v>
      </c>
      <c r="AX12" s="24" t="e">
        <v>#REF!</v>
      </c>
      <c r="AZ12" s="24" t="e">
        <v>#REF!</v>
      </c>
      <c r="BB12" s="24" t="e">
        <v>#REF!</v>
      </c>
      <c r="BD12" s="24" t="e">
        <v>#N/A</v>
      </c>
      <c r="BF12" s="24" t="e">
        <v>#N/A</v>
      </c>
      <c r="BH12" s="24" t="e">
        <v>#N/A</v>
      </c>
      <c r="BJ12" s="24" t="e">
        <v>#N/A</v>
      </c>
      <c r="BL12" s="24" t="e">
        <v>#N/A</v>
      </c>
    </row>
    <row r="13" spans="1:64" s="104" customFormat="1" ht="4.3499999999999996" customHeight="1">
      <c r="A13" s="18"/>
      <c r="B13" s="102"/>
      <c r="C13" s="103"/>
      <c r="E13" s="20"/>
      <c r="G13" s="20"/>
      <c r="I13" s="20"/>
      <c r="K13" s="20"/>
      <c r="L13" s="26"/>
      <c r="M13" s="105"/>
      <c r="N13" s="20"/>
      <c r="O13" s="26"/>
      <c r="P13" s="106"/>
      <c r="Q13" s="106"/>
      <c r="R13" s="106"/>
      <c r="S13" s="20"/>
      <c r="U13" s="20"/>
      <c r="W13" s="20"/>
      <c r="Y13" s="20"/>
      <c r="AA13" s="20"/>
      <c r="AC13" s="20"/>
      <c r="AE13" s="20"/>
      <c r="AG13" s="20"/>
      <c r="AI13" s="20"/>
    </row>
    <row r="14" spans="1:64" s="23" customFormat="1" ht="15" customHeight="1">
      <c r="A14" s="96" t="s">
        <v>162</v>
      </c>
      <c r="B14" s="44"/>
      <c r="C14" s="52" t="s">
        <v>208</v>
      </c>
      <c r="D14" s="39"/>
      <c r="E14" s="62" t="e">
        <v>#N/A</v>
      </c>
      <c r="F14" s="39"/>
      <c r="G14" s="62" t="e">
        <v>#N/A</v>
      </c>
      <c r="H14" s="39"/>
      <c r="I14" s="62" t="e">
        <v>#N/A</v>
      </c>
      <c r="J14" s="39"/>
      <c r="K14" s="15" t="e">
        <f>($E14-I14)*100</f>
        <v>#N/A</v>
      </c>
      <c r="L14" s="15"/>
      <c r="M14" s="39"/>
      <c r="N14" s="15" t="e">
        <f>($E14-G14)*100</f>
        <v>#N/A</v>
      </c>
      <c r="O14" s="15"/>
      <c r="S14" s="62" t="e">
        <v>#REF!</v>
      </c>
      <c r="U14" s="62" t="e">
        <v>#REF!</v>
      </c>
      <c r="W14" s="62" t="e">
        <v>#REF!</v>
      </c>
      <c r="Y14" s="62" t="e">
        <v>#REF!</v>
      </c>
      <c r="AA14" s="62" t="e">
        <v>#REF!</v>
      </c>
      <c r="AC14" s="62" t="e">
        <v>#REF!</v>
      </c>
      <c r="AE14" s="62" t="e">
        <v>#REF!</v>
      </c>
      <c r="AG14" s="62" t="e">
        <v>#REF!</v>
      </c>
      <c r="AI14" s="62" t="e">
        <v>#REF!</v>
      </c>
    </row>
    <row r="15" spans="1:64" customFormat="1" ht="13.8">
      <c r="A15" s="19" t="s">
        <v>162</v>
      </c>
      <c r="B15" s="27"/>
      <c r="C15" s="127" t="s">
        <v>207</v>
      </c>
      <c r="D15" s="10"/>
      <c r="E15" s="124" t="e">
        <v>#N/A</v>
      </c>
      <c r="F15" s="10"/>
      <c r="G15" s="124" t="e">
        <v>#N/A</v>
      </c>
      <c r="H15" s="10"/>
      <c r="I15" s="124" t="e">
        <v>#N/A</v>
      </c>
      <c r="J15" s="10"/>
      <c r="K15" s="125" t="e">
        <f>($E15-I15)*100</f>
        <v>#N/A</v>
      </c>
      <c r="L15" s="125"/>
      <c r="M15" s="10"/>
      <c r="N15" s="125" t="e">
        <f>($E15-G15)*100</f>
        <v>#N/A</v>
      </c>
      <c r="O15" s="125"/>
      <c r="P15" s="123"/>
      <c r="S15" s="124" t="e">
        <v>#REF!</v>
      </c>
      <c r="U15" s="124" t="e">
        <v>#REF!</v>
      </c>
      <c r="W15" s="124" t="e">
        <v>#REF!</v>
      </c>
      <c r="Y15" s="124" t="e">
        <v>#REF!</v>
      </c>
      <c r="AA15" s="124" t="e">
        <v>#REF!</v>
      </c>
      <c r="AC15" s="124" t="e">
        <v>#REF!</v>
      </c>
      <c r="AE15" s="124" t="e">
        <v>#REF!</v>
      </c>
      <c r="AG15" s="124" t="e">
        <v>#REF!</v>
      </c>
      <c r="AI15" s="124" t="e">
        <v>#REF!</v>
      </c>
    </row>
    <row r="16" spans="1:64" ht="9.75" customHeight="1">
      <c r="C16" s="2"/>
      <c r="D16" s="61"/>
      <c r="E16" s="3"/>
      <c r="F16" s="61"/>
      <c r="G16" s="50"/>
      <c r="H16" s="61"/>
      <c r="I16" s="50"/>
      <c r="J16" s="61"/>
      <c r="K16" s="50"/>
      <c r="M16" s="61"/>
      <c r="N16" s="50"/>
      <c r="O16" s="17"/>
      <c r="S16" s="3"/>
      <c r="U16" s="3"/>
      <c r="W16" s="3"/>
      <c r="Y16" s="3"/>
      <c r="AA16" s="3"/>
      <c r="AC16" s="3"/>
      <c r="AE16" s="3"/>
      <c r="AG16" s="3"/>
      <c r="AI16" s="3"/>
    </row>
    <row r="17" spans="1:64" s="16" customFormat="1" ht="18">
      <c r="A17" s="95"/>
      <c r="B17" s="37"/>
      <c r="C17" s="107" t="s">
        <v>172</v>
      </c>
      <c r="D17" s="39"/>
      <c r="E17" s="40"/>
      <c r="F17" s="41"/>
      <c r="G17" s="42"/>
      <c r="H17" s="42"/>
      <c r="I17" s="42"/>
      <c r="J17" s="42"/>
      <c r="K17" s="42"/>
      <c r="L17" s="42"/>
      <c r="M17" s="42"/>
    </row>
    <row r="18" spans="1:64" s="21" customFormat="1" ht="9.6" customHeight="1">
      <c r="A18" s="68" t="s">
        <v>156</v>
      </c>
      <c r="B18" s="68"/>
      <c r="C18" s="54"/>
      <c r="D18" s="22"/>
      <c r="E18" s="53"/>
      <c r="F18" s="22"/>
      <c r="G18" s="53"/>
      <c r="H18" s="22"/>
      <c r="I18" s="53"/>
      <c r="J18" s="22"/>
      <c r="K18" s="36"/>
      <c r="L18" s="36"/>
      <c r="M18" s="22"/>
      <c r="N18" s="36"/>
      <c r="O18" s="36"/>
      <c r="S18" s="53"/>
      <c r="U18" s="53"/>
      <c r="W18" s="53"/>
      <c r="Y18" s="53"/>
      <c r="AA18" s="53"/>
      <c r="AC18" s="53"/>
      <c r="AE18" s="53"/>
      <c r="AG18" s="53"/>
      <c r="AI18" s="53"/>
    </row>
    <row r="19" spans="1:64" s="57" customFormat="1" ht="15.6">
      <c r="A19" s="96" t="s">
        <v>162</v>
      </c>
      <c r="B19" s="69"/>
      <c r="C19" s="90" t="s">
        <v>209</v>
      </c>
      <c r="D19" s="39"/>
      <c r="E19" s="55" t="e">
        <v>#N/A</v>
      </c>
      <c r="F19" s="56"/>
      <c r="G19" s="55" t="e">
        <v>#N/A</v>
      </c>
      <c r="H19" s="56"/>
      <c r="I19" s="55" t="e">
        <v>#N/A</v>
      </c>
      <c r="J19" s="56"/>
      <c r="K19" s="109" t="e">
        <f t="shared" ref="K19:K26" si="6">$E19-I19</f>
        <v>#N/A</v>
      </c>
      <c r="L19" s="93" t="e">
        <f t="shared" ref="L19:L26" si="7">IF(I19=0,1,E19/I19-1)</f>
        <v>#N/A</v>
      </c>
      <c r="M19" s="56"/>
      <c r="N19" s="9" t="e">
        <f t="shared" ref="N19:N26" si="8">$E19-G19</f>
        <v>#N/A</v>
      </c>
      <c r="O19" s="93" t="e">
        <f t="shared" ref="O19:O26" si="9">IF(G19=0,1,E19/G19-1)</f>
        <v>#N/A</v>
      </c>
      <c r="S19" s="55" t="e">
        <v>#REF!</v>
      </c>
      <c r="U19" s="55" t="e">
        <v>#REF!</v>
      </c>
      <c r="W19" s="55" t="e">
        <v>#REF!</v>
      </c>
      <c r="Y19" s="55" t="e">
        <v>#REF!</v>
      </c>
      <c r="AA19" s="55" t="e">
        <v>#REF!</v>
      </c>
      <c r="AC19" s="55" t="e">
        <v>#REF!</v>
      </c>
      <c r="AE19" s="55" t="e">
        <v>#REF!</v>
      </c>
      <c r="AG19" s="55" t="e">
        <v>#REF!</v>
      </c>
      <c r="AI19" s="55" t="e">
        <v>#REF!</v>
      </c>
      <c r="AL19" s="24" t="e">
        <v>#REF!</v>
      </c>
      <c r="AM19" s="24"/>
      <c r="AN19" s="24" t="e">
        <v>#REF!</v>
      </c>
      <c r="AO19" s="49"/>
      <c r="AP19" s="24" t="e">
        <v>#REF!</v>
      </c>
      <c r="AQ19" s="49"/>
      <c r="AR19" s="24" t="e">
        <v>#REF!</v>
      </c>
      <c r="AS19" s="49"/>
      <c r="AT19" s="24" t="e">
        <v>#REF!</v>
      </c>
      <c r="AU19" s="49"/>
      <c r="AV19" s="24" t="e">
        <v>#REF!</v>
      </c>
      <c r="AW19" s="49"/>
      <c r="AX19" s="24" t="e">
        <v>#REF!</v>
      </c>
      <c r="AY19" s="49"/>
      <c r="AZ19" s="24" t="e">
        <v>#REF!</v>
      </c>
      <c r="BA19" s="49"/>
      <c r="BB19" s="24" t="e">
        <v>#REF!</v>
      </c>
      <c r="BC19" s="49"/>
      <c r="BD19" s="24" t="e">
        <v>#N/A</v>
      </c>
      <c r="BF19" s="24" t="e">
        <v>#N/A</v>
      </c>
      <c r="BH19" s="24" t="e">
        <v>#N/A</v>
      </c>
      <c r="BJ19" s="24" t="e">
        <v>#N/A</v>
      </c>
      <c r="BL19" s="24" t="e">
        <v>#N/A</v>
      </c>
    </row>
    <row r="20" spans="1:64" s="57" customFormat="1" ht="15" customHeight="1">
      <c r="A20" s="95" t="s">
        <v>150</v>
      </c>
      <c r="B20" s="69"/>
      <c r="C20" s="58" t="s">
        <v>134</v>
      </c>
      <c r="D20" s="59"/>
      <c r="E20" s="11" t="e">
        <v>#N/A</v>
      </c>
      <c r="F20" s="59"/>
      <c r="G20" s="11" t="e">
        <v>#N/A</v>
      </c>
      <c r="H20" s="59"/>
      <c r="I20" s="11" t="e">
        <v>#N/A</v>
      </c>
      <c r="J20" s="59"/>
      <c r="K20" s="11" t="e">
        <f t="shared" si="6"/>
        <v>#N/A</v>
      </c>
      <c r="L20" s="12" t="e">
        <f t="shared" si="7"/>
        <v>#N/A</v>
      </c>
      <c r="M20" s="59"/>
      <c r="N20" s="11" t="e">
        <f t="shared" si="8"/>
        <v>#N/A</v>
      </c>
      <c r="O20" s="12" t="e">
        <f t="shared" si="9"/>
        <v>#N/A</v>
      </c>
      <c r="S20" s="11" t="e">
        <v>#REF!</v>
      </c>
      <c r="U20" s="11" t="e">
        <v>#REF!</v>
      </c>
      <c r="W20" s="11" t="e">
        <v>#REF!</v>
      </c>
      <c r="Y20" s="11" t="e">
        <v>#REF!</v>
      </c>
      <c r="AA20" s="11" t="e">
        <v>#REF!</v>
      </c>
      <c r="AC20" s="11" t="e">
        <v>#REF!</v>
      </c>
      <c r="AE20" s="11" t="e">
        <v>#REF!</v>
      </c>
      <c r="AG20" s="11" t="e">
        <v>#REF!</v>
      </c>
      <c r="AI20" s="11" t="e">
        <v>#REF!</v>
      </c>
      <c r="AL20" s="24" t="e">
        <v>#REF!</v>
      </c>
      <c r="AM20" s="24"/>
      <c r="AN20" s="24" t="e">
        <v>#REF!</v>
      </c>
      <c r="AO20" s="49"/>
      <c r="AP20" s="24" t="e">
        <v>#REF!</v>
      </c>
      <c r="AQ20" s="49"/>
      <c r="AR20" s="24" t="e">
        <v>#REF!</v>
      </c>
      <c r="AS20" s="49"/>
      <c r="AT20" s="24" t="e">
        <v>#REF!</v>
      </c>
      <c r="AU20" s="49"/>
      <c r="AV20" s="24" t="e">
        <v>#REF!</v>
      </c>
      <c r="AW20" s="49"/>
      <c r="AX20" s="24" t="e">
        <v>#REF!</v>
      </c>
      <c r="AY20" s="49"/>
      <c r="AZ20" s="24" t="e">
        <v>#REF!</v>
      </c>
      <c r="BA20" s="49"/>
      <c r="BB20" s="24" t="e">
        <v>#REF!</v>
      </c>
      <c r="BC20" s="49"/>
      <c r="BD20" s="24" t="e">
        <v>#N/A</v>
      </c>
      <c r="BF20" s="24" t="e">
        <v>#N/A</v>
      </c>
      <c r="BH20" s="24" t="e">
        <v>#N/A</v>
      </c>
      <c r="BJ20" s="24" t="e">
        <v>#N/A</v>
      </c>
      <c r="BL20" s="24" t="e">
        <v>#N/A</v>
      </c>
    </row>
    <row r="21" spans="1:64" s="57" customFormat="1" ht="15" customHeight="1">
      <c r="A21" s="69" t="s">
        <v>153</v>
      </c>
      <c r="B21" s="69"/>
      <c r="C21" s="60" t="s">
        <v>135</v>
      </c>
      <c r="D21" s="59"/>
      <c r="E21" s="7" t="e">
        <v>#N/A</v>
      </c>
      <c r="F21" s="59"/>
      <c r="G21" s="7" t="e">
        <v>#N/A</v>
      </c>
      <c r="H21" s="59"/>
      <c r="I21" s="7" t="e">
        <v>#N/A</v>
      </c>
      <c r="J21" s="59"/>
      <c r="K21" s="7" t="e">
        <f t="shared" si="6"/>
        <v>#N/A</v>
      </c>
      <c r="L21" s="8" t="e">
        <f t="shared" si="7"/>
        <v>#N/A</v>
      </c>
      <c r="M21" s="59"/>
      <c r="N21" s="7" t="e">
        <f t="shared" si="8"/>
        <v>#N/A</v>
      </c>
      <c r="O21" s="8" t="e">
        <f t="shared" si="9"/>
        <v>#N/A</v>
      </c>
      <c r="S21" s="7" t="e">
        <v>#REF!</v>
      </c>
      <c r="U21" s="7" t="e">
        <v>#REF!</v>
      </c>
      <c r="W21" s="7" t="e">
        <v>#REF!</v>
      </c>
      <c r="Y21" s="7" t="e">
        <v>#REF!</v>
      </c>
      <c r="AA21" s="7" t="e">
        <v>#REF!</v>
      </c>
      <c r="AC21" s="7" t="e">
        <v>#REF!</v>
      </c>
      <c r="AE21" s="7" t="e">
        <v>#REF!</v>
      </c>
      <c r="AG21" s="7" t="e">
        <v>#REF!</v>
      </c>
      <c r="AI21" s="7" t="e">
        <v>#REF!</v>
      </c>
      <c r="AL21" s="24" t="e">
        <v>#REF!</v>
      </c>
      <c r="AM21" s="24"/>
      <c r="AN21" s="24" t="e">
        <v>#REF!</v>
      </c>
      <c r="AO21" s="49"/>
      <c r="AP21" s="24" t="e">
        <v>#REF!</v>
      </c>
      <c r="AQ21" s="49"/>
      <c r="AR21" s="24" t="e">
        <v>#REF!</v>
      </c>
      <c r="AS21" s="49"/>
      <c r="AT21" s="24" t="e">
        <v>#REF!</v>
      </c>
      <c r="AU21" s="49"/>
      <c r="AV21" s="24" t="e">
        <v>#REF!</v>
      </c>
      <c r="AW21" s="49"/>
      <c r="AX21" s="24" t="e">
        <v>#REF!</v>
      </c>
      <c r="AY21" s="49"/>
      <c r="AZ21" s="24" t="e">
        <v>#REF!</v>
      </c>
      <c r="BA21" s="49"/>
      <c r="BB21" s="24" t="e">
        <v>#REF!</v>
      </c>
      <c r="BC21" s="49"/>
      <c r="BD21" s="24" t="e">
        <v>#N/A</v>
      </c>
      <c r="BF21" s="24" t="e">
        <v>#N/A</v>
      </c>
      <c r="BH21" s="24" t="e">
        <v>#N/A</v>
      </c>
      <c r="BJ21" s="24" t="e">
        <v>#N/A</v>
      </c>
      <c r="BL21" s="24" t="e">
        <v>#N/A</v>
      </c>
    </row>
    <row r="22" spans="1:64" s="57" customFormat="1" ht="15" customHeight="1">
      <c r="A22" s="95" t="s">
        <v>151</v>
      </c>
      <c r="B22" s="69"/>
      <c r="C22" s="60" t="s">
        <v>136</v>
      </c>
      <c r="D22" s="59"/>
      <c r="E22" s="7" t="e">
        <v>#N/A</v>
      </c>
      <c r="F22" s="59"/>
      <c r="G22" s="7" t="e">
        <v>#N/A</v>
      </c>
      <c r="H22" s="59"/>
      <c r="I22" s="7" t="e">
        <v>#N/A</v>
      </c>
      <c r="J22" s="59"/>
      <c r="K22" s="7" t="e">
        <f t="shared" si="6"/>
        <v>#N/A</v>
      </c>
      <c r="L22" s="8" t="e">
        <f t="shared" si="7"/>
        <v>#N/A</v>
      </c>
      <c r="M22" s="59"/>
      <c r="N22" s="7" t="e">
        <f t="shared" si="8"/>
        <v>#N/A</v>
      </c>
      <c r="O22" s="8" t="e">
        <f t="shared" si="9"/>
        <v>#N/A</v>
      </c>
      <c r="S22" s="7" t="e">
        <v>#REF!</v>
      </c>
      <c r="U22" s="7" t="e">
        <v>#REF!</v>
      </c>
      <c r="W22" s="7" t="e">
        <v>#REF!</v>
      </c>
      <c r="Y22" s="7" t="e">
        <v>#REF!</v>
      </c>
      <c r="AA22" s="7" t="e">
        <v>#REF!</v>
      </c>
      <c r="AC22" s="7" t="e">
        <v>#REF!</v>
      </c>
      <c r="AE22" s="7" t="e">
        <v>#REF!</v>
      </c>
      <c r="AG22" s="7" t="e">
        <v>#REF!</v>
      </c>
      <c r="AI22" s="7" t="e">
        <v>#REF!</v>
      </c>
      <c r="AL22" s="24" t="e">
        <v>#REF!</v>
      </c>
      <c r="AM22" s="24"/>
      <c r="AN22" s="24" t="e">
        <v>#REF!</v>
      </c>
      <c r="AO22" s="49"/>
      <c r="AP22" s="24" t="e">
        <v>#REF!</v>
      </c>
      <c r="AQ22" s="49"/>
      <c r="AR22" s="24" t="e">
        <v>#REF!</v>
      </c>
      <c r="AS22" s="49"/>
      <c r="AT22" s="24" t="e">
        <v>#REF!</v>
      </c>
      <c r="AU22" s="49"/>
      <c r="AV22" s="24" t="e">
        <v>#REF!</v>
      </c>
      <c r="AW22" s="49"/>
      <c r="AX22" s="24" t="e">
        <v>#REF!</v>
      </c>
      <c r="AY22" s="49"/>
      <c r="AZ22" s="24" t="e">
        <v>#REF!</v>
      </c>
      <c r="BA22" s="49"/>
      <c r="BB22" s="24" t="e">
        <v>#REF!</v>
      </c>
      <c r="BC22" s="49"/>
      <c r="BD22" s="24" t="e">
        <v>#N/A</v>
      </c>
      <c r="BF22" s="24" t="e">
        <v>#N/A</v>
      </c>
      <c r="BH22" s="24" t="e">
        <v>#N/A</v>
      </c>
      <c r="BJ22" s="24" t="e">
        <v>#N/A</v>
      </c>
      <c r="BL22" s="24" t="e">
        <v>#N/A</v>
      </c>
    </row>
    <row r="23" spans="1:64" s="57" customFormat="1" ht="15" customHeight="1">
      <c r="A23" s="69" t="s">
        <v>152</v>
      </c>
      <c r="B23" s="69"/>
      <c r="C23" s="60" t="s">
        <v>137</v>
      </c>
      <c r="D23" s="59"/>
      <c r="E23" s="7" t="e">
        <v>#N/A</v>
      </c>
      <c r="F23" s="59"/>
      <c r="G23" s="7" t="e">
        <v>#N/A</v>
      </c>
      <c r="H23" s="59"/>
      <c r="I23" s="7" t="e">
        <v>#N/A</v>
      </c>
      <c r="J23" s="59"/>
      <c r="K23" s="7" t="e">
        <f t="shared" si="6"/>
        <v>#N/A</v>
      </c>
      <c r="L23" s="8" t="e">
        <f t="shared" si="7"/>
        <v>#N/A</v>
      </c>
      <c r="M23" s="59"/>
      <c r="N23" s="7" t="e">
        <f t="shared" si="8"/>
        <v>#N/A</v>
      </c>
      <c r="O23" s="8" t="e">
        <f t="shared" si="9"/>
        <v>#N/A</v>
      </c>
      <c r="S23" s="7" t="e">
        <v>#REF!</v>
      </c>
      <c r="U23" s="7" t="e">
        <v>#REF!</v>
      </c>
      <c r="W23" s="7" t="e">
        <v>#REF!</v>
      </c>
      <c r="Y23" s="7" t="e">
        <v>#REF!</v>
      </c>
      <c r="AA23" s="7" t="e">
        <v>#REF!</v>
      </c>
      <c r="AC23" s="7" t="e">
        <v>#REF!</v>
      </c>
      <c r="AE23" s="7" t="e">
        <v>#REF!</v>
      </c>
      <c r="AG23" s="7" t="e">
        <v>#REF!</v>
      </c>
      <c r="AI23" s="7" t="e">
        <v>#REF!</v>
      </c>
      <c r="AL23" s="24" t="e">
        <v>#REF!</v>
      </c>
      <c r="AM23" s="24"/>
      <c r="AN23" s="24" t="e">
        <v>#REF!</v>
      </c>
      <c r="AO23" s="49"/>
      <c r="AP23" s="24" t="e">
        <v>#REF!</v>
      </c>
      <c r="AQ23" s="49"/>
      <c r="AR23" s="24" t="e">
        <v>#REF!</v>
      </c>
      <c r="AS23" s="49"/>
      <c r="AT23" s="24" t="e">
        <v>#REF!</v>
      </c>
      <c r="AU23" s="49"/>
      <c r="AV23" s="24" t="e">
        <v>#REF!</v>
      </c>
      <c r="AW23" s="49"/>
      <c r="AX23" s="24" t="e">
        <v>#REF!</v>
      </c>
      <c r="AY23" s="49"/>
      <c r="AZ23" s="24" t="e">
        <v>#REF!</v>
      </c>
      <c r="BA23" s="49"/>
      <c r="BB23" s="24" t="e">
        <v>#REF!</v>
      </c>
      <c r="BC23" s="49"/>
      <c r="BD23" s="24" t="e">
        <v>#N/A</v>
      </c>
      <c r="BF23" s="24" t="e">
        <v>#N/A</v>
      </c>
      <c r="BH23" s="24" t="e">
        <v>#N/A</v>
      </c>
      <c r="BJ23" s="24" t="e">
        <v>#N/A</v>
      </c>
      <c r="BL23" s="24" t="e">
        <v>#N/A</v>
      </c>
    </row>
    <row r="24" spans="1:64" s="57" customFormat="1" ht="15" customHeight="1">
      <c r="A24" s="69" t="s">
        <v>154</v>
      </c>
      <c r="B24" s="69"/>
      <c r="C24" s="58" t="s">
        <v>149</v>
      </c>
      <c r="D24" s="59"/>
      <c r="E24" s="11" t="e">
        <v>#N/A</v>
      </c>
      <c r="F24" s="59"/>
      <c r="G24" s="11" t="e">
        <v>#N/A</v>
      </c>
      <c r="H24" s="59"/>
      <c r="I24" s="11" t="e">
        <v>#N/A</v>
      </c>
      <c r="J24" s="59"/>
      <c r="K24" s="11" t="e">
        <f t="shared" si="6"/>
        <v>#N/A</v>
      </c>
      <c r="L24" s="12" t="e">
        <f t="shared" si="7"/>
        <v>#N/A</v>
      </c>
      <c r="M24" s="59"/>
      <c r="N24" s="11" t="e">
        <f t="shared" si="8"/>
        <v>#N/A</v>
      </c>
      <c r="O24" s="12" t="e">
        <f t="shared" si="9"/>
        <v>#N/A</v>
      </c>
      <c r="S24" s="11" t="e">
        <v>#REF!</v>
      </c>
      <c r="U24" s="11" t="e">
        <v>#REF!</v>
      </c>
      <c r="W24" s="11" t="e">
        <v>#REF!</v>
      </c>
      <c r="Y24" s="11" t="e">
        <v>#REF!</v>
      </c>
      <c r="AA24" s="11" t="e">
        <v>#REF!</v>
      </c>
      <c r="AC24" s="11" t="e">
        <v>#REF!</v>
      </c>
      <c r="AE24" s="11" t="e">
        <v>#REF!</v>
      </c>
      <c r="AG24" s="11" t="e">
        <v>#REF!</v>
      </c>
      <c r="AI24" s="11" t="e">
        <v>#REF!</v>
      </c>
      <c r="AL24" s="24" t="e">
        <v>#REF!</v>
      </c>
      <c r="AM24" s="24"/>
      <c r="AN24" s="24" t="e">
        <v>#REF!</v>
      </c>
      <c r="AO24" s="49"/>
      <c r="AP24" s="24" t="e">
        <v>#REF!</v>
      </c>
      <c r="AQ24" s="49"/>
      <c r="AR24" s="24" t="e">
        <v>#REF!</v>
      </c>
      <c r="AS24" s="49"/>
      <c r="AT24" s="24" t="e">
        <v>#REF!</v>
      </c>
      <c r="AU24" s="49"/>
      <c r="AV24" s="24" t="e">
        <v>#REF!</v>
      </c>
      <c r="AW24" s="49"/>
      <c r="AX24" s="24" t="e">
        <v>#REF!</v>
      </c>
      <c r="AY24" s="49"/>
      <c r="AZ24" s="24" t="e">
        <v>#REF!</v>
      </c>
      <c r="BA24" s="49"/>
      <c r="BB24" s="24" t="e">
        <v>#REF!</v>
      </c>
      <c r="BC24" s="49"/>
      <c r="BD24" s="24" t="e">
        <v>#N/A</v>
      </c>
      <c r="BF24" s="24" t="e">
        <v>#N/A</v>
      </c>
      <c r="BH24" s="24" t="e">
        <v>#N/A</v>
      </c>
      <c r="BJ24" s="24" t="e">
        <v>#N/A</v>
      </c>
      <c r="BL24" s="24" t="e">
        <v>#N/A</v>
      </c>
    </row>
    <row r="25" spans="1:64" s="57" customFormat="1" ht="15" customHeight="1">
      <c r="A25" s="95" t="s">
        <v>155</v>
      </c>
      <c r="B25" s="69"/>
      <c r="C25" s="58" t="s">
        <v>138</v>
      </c>
      <c r="D25" s="59"/>
      <c r="E25" s="11" t="e">
        <v>#N/A</v>
      </c>
      <c r="F25" s="59"/>
      <c r="G25" s="11" t="e">
        <v>#N/A</v>
      </c>
      <c r="H25" s="59"/>
      <c r="I25" s="11" t="e">
        <v>#N/A</v>
      </c>
      <c r="J25" s="59"/>
      <c r="K25" s="11" t="e">
        <f t="shared" si="6"/>
        <v>#N/A</v>
      </c>
      <c r="L25" s="12" t="e">
        <f t="shared" si="7"/>
        <v>#N/A</v>
      </c>
      <c r="M25" s="59"/>
      <c r="N25" s="11" t="e">
        <f t="shared" si="8"/>
        <v>#N/A</v>
      </c>
      <c r="O25" s="12" t="e">
        <f t="shared" si="9"/>
        <v>#N/A</v>
      </c>
      <c r="S25" s="11" t="e">
        <v>#REF!</v>
      </c>
      <c r="U25" s="11" t="e">
        <v>#REF!</v>
      </c>
      <c r="W25" s="11" t="e">
        <v>#REF!</v>
      </c>
      <c r="Y25" s="11" t="e">
        <v>#REF!</v>
      </c>
      <c r="AA25" s="11" t="e">
        <v>#REF!</v>
      </c>
      <c r="AC25" s="11" t="e">
        <v>#REF!</v>
      </c>
      <c r="AE25" s="11" t="e">
        <v>#REF!</v>
      </c>
      <c r="AG25" s="11" t="e">
        <v>#REF!</v>
      </c>
      <c r="AI25" s="11" t="e">
        <v>#REF!</v>
      </c>
      <c r="AL25" s="24" t="e">
        <v>#REF!</v>
      </c>
      <c r="AM25" s="24"/>
      <c r="AN25" s="24" t="e">
        <v>#REF!</v>
      </c>
      <c r="AO25" s="49"/>
      <c r="AP25" s="24" t="e">
        <v>#REF!</v>
      </c>
      <c r="AQ25" s="49"/>
      <c r="AR25" s="24" t="e">
        <v>#REF!</v>
      </c>
      <c r="AS25" s="49"/>
      <c r="AT25" s="24" t="e">
        <v>#REF!</v>
      </c>
      <c r="AU25" s="49"/>
      <c r="AV25" s="24" t="e">
        <v>#REF!</v>
      </c>
      <c r="AW25" s="49"/>
      <c r="AX25" s="24" t="e">
        <v>#REF!</v>
      </c>
      <c r="AY25" s="49"/>
      <c r="AZ25" s="24" t="e">
        <v>#REF!</v>
      </c>
      <c r="BA25" s="49"/>
      <c r="BB25" s="24" t="e">
        <v>#REF!</v>
      </c>
      <c r="BC25" s="49"/>
      <c r="BD25" s="24" t="e">
        <v>#N/A</v>
      </c>
      <c r="BF25" s="24" t="e">
        <v>#N/A</v>
      </c>
      <c r="BH25" s="24" t="e">
        <v>#N/A</v>
      </c>
      <c r="BJ25" s="24" t="e">
        <v>#N/A</v>
      </c>
      <c r="BL25" s="24" t="e">
        <v>#N/A</v>
      </c>
    </row>
    <row r="26" spans="1:64" s="57" customFormat="1" ht="26.1" hidden="1" customHeight="1">
      <c r="A26" s="108" t="s">
        <v>163</v>
      </c>
      <c r="B26" s="69"/>
      <c r="C26" s="78" t="s">
        <v>161</v>
      </c>
      <c r="D26" s="59"/>
      <c r="E26" s="79" t="e">
        <v>#N/A</v>
      </c>
      <c r="F26" s="80"/>
      <c r="G26" s="79" t="e">
        <v>#N/A</v>
      </c>
      <c r="H26" s="80"/>
      <c r="I26" s="79" t="e">
        <v>#N/A</v>
      </c>
      <c r="J26" s="80"/>
      <c r="K26" s="79" t="e">
        <f t="shared" si="6"/>
        <v>#N/A</v>
      </c>
      <c r="L26" s="81" t="e">
        <f t="shared" si="7"/>
        <v>#N/A</v>
      </c>
      <c r="M26" s="80"/>
      <c r="N26" s="79" t="e">
        <f t="shared" si="8"/>
        <v>#N/A</v>
      </c>
      <c r="O26" s="81" t="e">
        <f t="shared" si="9"/>
        <v>#N/A</v>
      </c>
      <c r="S26" s="79" t="e">
        <v>#REF!</v>
      </c>
      <c r="U26" s="79" t="e">
        <v>#REF!</v>
      </c>
      <c r="W26" s="79" t="e">
        <v>#REF!</v>
      </c>
      <c r="Y26" s="79" t="e">
        <v>#REF!</v>
      </c>
      <c r="AA26" s="79" t="e">
        <v>#REF!</v>
      </c>
      <c r="AC26" s="79" t="e">
        <v>#REF!</v>
      </c>
      <c r="AE26" s="79" t="e">
        <v>#REF!</v>
      </c>
      <c r="AG26" s="79" t="e">
        <v>#REF!</v>
      </c>
      <c r="AI26" s="79" t="e">
        <v>#REF!</v>
      </c>
      <c r="AL26" s="24" t="e">
        <v>#REF!</v>
      </c>
      <c r="AM26" s="24"/>
      <c r="AN26" s="24" t="e">
        <v>#REF!</v>
      </c>
      <c r="AO26" s="49"/>
      <c r="AP26" s="24" t="e">
        <v>#REF!</v>
      </c>
      <c r="AQ26" s="49"/>
      <c r="AR26" s="24" t="e">
        <v>#REF!</v>
      </c>
      <c r="AS26" s="49"/>
      <c r="AT26" s="24" t="e">
        <v>#REF!</v>
      </c>
      <c r="AU26" s="49"/>
      <c r="AV26" s="24" t="e">
        <v>#REF!</v>
      </c>
      <c r="AW26" s="49"/>
      <c r="AX26" s="24" t="e">
        <v>#REF!</v>
      </c>
      <c r="AY26" s="49"/>
      <c r="AZ26" s="24" t="e">
        <v>#REF!</v>
      </c>
      <c r="BA26" s="49"/>
      <c r="BB26" s="24" t="e">
        <v>#REF!</v>
      </c>
      <c r="BC26" s="49"/>
      <c r="BD26" s="24" t="e">
        <v>#N/A</v>
      </c>
      <c r="BF26" s="24" t="e">
        <v>#N/A</v>
      </c>
      <c r="BH26" s="24" t="e">
        <v>#N/A</v>
      </c>
      <c r="BJ26" s="24" t="e">
        <v>#N/A</v>
      </c>
      <c r="BL26" s="24" t="e">
        <v>#N/A</v>
      </c>
    </row>
    <row r="27" spans="1:64" ht="3" customHeight="1">
      <c r="C27" s="2"/>
      <c r="D27" s="61"/>
      <c r="E27" s="50"/>
      <c r="F27" s="61"/>
      <c r="G27" s="50"/>
      <c r="H27" s="61"/>
      <c r="I27" s="50"/>
      <c r="J27" s="61"/>
      <c r="K27" s="50"/>
      <c r="L27" s="51"/>
      <c r="M27" s="61"/>
      <c r="N27" s="50"/>
      <c r="O27" s="51"/>
      <c r="S27" s="50"/>
      <c r="U27" s="50"/>
      <c r="W27" s="50"/>
      <c r="Y27" s="50"/>
      <c r="AA27" s="50"/>
      <c r="AC27" s="50"/>
      <c r="AE27" s="50"/>
      <c r="AG27" s="50"/>
      <c r="AI27" s="50"/>
    </row>
    <row r="28" spans="1:64" ht="12" customHeight="1">
      <c r="C28" s="2"/>
      <c r="D28" s="61"/>
      <c r="E28" s="3"/>
      <c r="F28" s="61"/>
      <c r="G28" s="50"/>
      <c r="H28" s="61"/>
      <c r="I28" s="50"/>
      <c r="J28" s="61"/>
      <c r="K28" s="50"/>
      <c r="M28" s="61"/>
      <c r="N28" s="50"/>
      <c r="O28" s="17"/>
      <c r="S28" s="3"/>
      <c r="U28" s="3"/>
      <c r="W28" s="3"/>
      <c r="Y28" s="3"/>
      <c r="AA28" s="3"/>
      <c r="AC28" s="3"/>
      <c r="AE28" s="3"/>
      <c r="AG28" s="3"/>
      <c r="AI28" s="3"/>
    </row>
    <row r="29" spans="1:64" s="57" customFormat="1" ht="15.6">
      <c r="A29" s="96"/>
      <c r="B29" s="69"/>
      <c r="C29" s="90" t="s">
        <v>190</v>
      </c>
      <c r="D29" s="39"/>
      <c r="E29" s="109" t="e">
        <f>E39-E19</f>
        <v>#N/A</v>
      </c>
      <c r="F29" s="56"/>
      <c r="G29" s="109" t="e">
        <f>G39-G19</f>
        <v>#N/A</v>
      </c>
      <c r="H29" s="56"/>
      <c r="I29" s="109" t="e">
        <f>I39-I19</f>
        <v>#N/A</v>
      </c>
      <c r="J29" s="56"/>
      <c r="K29" s="109" t="e">
        <f t="shared" ref="K29:K36" si="10">$E29-I29</f>
        <v>#N/A</v>
      </c>
      <c r="L29" s="93" t="e">
        <f t="shared" ref="L29:L36" si="11">IF(I29=0,1,E29/I29-1)</f>
        <v>#N/A</v>
      </c>
      <c r="M29" s="56"/>
      <c r="N29" s="9" t="e">
        <f t="shared" ref="N29:N36" si="12">$E29-G29</f>
        <v>#N/A</v>
      </c>
      <c r="O29" s="93" t="e">
        <f t="shared" ref="O29:O36" si="13">IF(G29=0,1,E29/G29-1)</f>
        <v>#N/A</v>
      </c>
      <c r="S29" s="109" t="e">
        <v>#REF!</v>
      </c>
      <c r="U29" s="109" t="e">
        <v>#REF!</v>
      </c>
      <c r="W29" s="109" t="e">
        <v>#REF!</v>
      </c>
      <c r="Y29" s="109" t="e">
        <v>#REF!</v>
      </c>
      <c r="AA29" s="109" t="e">
        <v>#REF!</v>
      </c>
      <c r="AC29" s="109" t="e">
        <v>#REF!</v>
      </c>
      <c r="AE29" s="109" t="e">
        <v>#REF!</v>
      </c>
      <c r="AG29" s="109" t="e">
        <v>#REF!</v>
      </c>
      <c r="AI29" s="109" t="e">
        <v>#REF!</v>
      </c>
      <c r="AL29" s="24" t="e">
        <v>#REF!</v>
      </c>
      <c r="AM29" s="24"/>
      <c r="AN29" s="24" t="e">
        <v>#REF!</v>
      </c>
      <c r="AO29" s="49"/>
      <c r="AP29" s="24" t="e">
        <v>#REF!</v>
      </c>
      <c r="AQ29" s="49"/>
      <c r="AR29" s="24" t="e">
        <v>#REF!</v>
      </c>
      <c r="AS29" s="49"/>
      <c r="AT29" s="24" t="e">
        <v>#REF!</v>
      </c>
      <c r="AU29" s="49"/>
      <c r="AV29" s="24" t="e">
        <v>#REF!</v>
      </c>
      <c r="AW29" s="49"/>
      <c r="AX29" s="24" t="e">
        <v>#REF!</v>
      </c>
      <c r="AY29" s="49"/>
      <c r="AZ29" s="24" t="e">
        <v>#REF!</v>
      </c>
      <c r="BA29" s="49"/>
      <c r="BB29" s="24" t="e">
        <v>#REF!</v>
      </c>
      <c r="BC29" s="49"/>
      <c r="BD29" s="24" t="e">
        <v>#N/A</v>
      </c>
      <c r="BF29" s="24" t="e">
        <v>#N/A</v>
      </c>
      <c r="BH29" s="24" t="e">
        <v>#N/A</v>
      </c>
      <c r="BJ29" s="24" t="e">
        <v>#N/A</v>
      </c>
      <c r="BL29" s="24" t="e">
        <v>#N/A</v>
      </c>
    </row>
    <row r="30" spans="1:64" s="57" customFormat="1" ht="15" customHeight="1">
      <c r="A30" s="95"/>
      <c r="B30" s="69"/>
      <c r="C30" s="58" t="s">
        <v>134</v>
      </c>
      <c r="D30" s="59"/>
      <c r="E30" s="110" t="e">
        <f t="shared" ref="E30:G36" si="14">E40-E20</f>
        <v>#N/A</v>
      </c>
      <c r="F30" s="59"/>
      <c r="G30" s="110" t="e">
        <f t="shared" si="14"/>
        <v>#N/A</v>
      </c>
      <c r="H30" s="59"/>
      <c r="I30" s="110" t="e">
        <f t="shared" ref="I30:I36" si="15">I40-I20</f>
        <v>#N/A</v>
      </c>
      <c r="J30" s="59"/>
      <c r="K30" s="110" t="e">
        <f t="shared" si="10"/>
        <v>#N/A</v>
      </c>
      <c r="L30" s="12" t="e">
        <f t="shared" si="11"/>
        <v>#N/A</v>
      </c>
      <c r="M30" s="59"/>
      <c r="N30" s="11" t="e">
        <f t="shared" si="12"/>
        <v>#N/A</v>
      </c>
      <c r="O30" s="12" t="e">
        <f t="shared" si="13"/>
        <v>#N/A</v>
      </c>
      <c r="S30" s="110" t="e">
        <v>#REF!</v>
      </c>
      <c r="U30" s="110" t="e">
        <v>#REF!</v>
      </c>
      <c r="W30" s="110" t="e">
        <v>#REF!</v>
      </c>
      <c r="Y30" s="110" t="e">
        <v>#REF!</v>
      </c>
      <c r="AA30" s="110" t="e">
        <v>#REF!</v>
      </c>
      <c r="AC30" s="110" t="e">
        <v>#REF!</v>
      </c>
      <c r="AE30" s="110" t="e">
        <v>#REF!</v>
      </c>
      <c r="AG30" s="110" t="e">
        <v>#REF!</v>
      </c>
      <c r="AI30" s="110" t="e">
        <v>#REF!</v>
      </c>
      <c r="AL30" s="24" t="e">
        <v>#REF!</v>
      </c>
      <c r="AM30" s="24"/>
      <c r="AN30" s="24" t="e">
        <v>#REF!</v>
      </c>
      <c r="AO30" s="49"/>
      <c r="AP30" s="24" t="e">
        <v>#REF!</v>
      </c>
      <c r="AQ30" s="49"/>
      <c r="AR30" s="24" t="e">
        <v>#REF!</v>
      </c>
      <c r="AS30" s="49"/>
      <c r="AT30" s="24" t="e">
        <v>#REF!</v>
      </c>
      <c r="AU30" s="49"/>
      <c r="AV30" s="24" t="e">
        <v>#REF!</v>
      </c>
      <c r="AW30" s="49"/>
      <c r="AX30" s="24" t="e">
        <v>#REF!</v>
      </c>
      <c r="AY30" s="49"/>
      <c r="AZ30" s="24" t="e">
        <v>#REF!</v>
      </c>
      <c r="BA30" s="49"/>
      <c r="BB30" s="24" t="e">
        <v>#REF!</v>
      </c>
      <c r="BC30" s="49"/>
      <c r="BD30" s="24" t="e">
        <v>#N/A</v>
      </c>
      <c r="BF30" s="24" t="e">
        <v>#N/A</v>
      </c>
      <c r="BH30" s="24" t="e">
        <v>#N/A</v>
      </c>
      <c r="BJ30" s="24" t="e">
        <v>#N/A</v>
      </c>
      <c r="BL30" s="24" t="e">
        <v>#N/A</v>
      </c>
    </row>
    <row r="31" spans="1:64" s="57" customFormat="1" ht="15" customHeight="1">
      <c r="A31" s="69"/>
      <c r="B31" s="69"/>
      <c r="C31" s="60" t="s">
        <v>135</v>
      </c>
      <c r="D31" s="59"/>
      <c r="E31" s="111" t="e">
        <f t="shared" si="14"/>
        <v>#N/A</v>
      </c>
      <c r="F31" s="59"/>
      <c r="G31" s="111" t="e">
        <f t="shared" si="14"/>
        <v>#N/A</v>
      </c>
      <c r="H31" s="59"/>
      <c r="I31" s="111" t="e">
        <f t="shared" si="15"/>
        <v>#N/A</v>
      </c>
      <c r="J31" s="59"/>
      <c r="K31" s="111" t="e">
        <f t="shared" si="10"/>
        <v>#N/A</v>
      </c>
      <c r="L31" s="8" t="e">
        <f t="shared" si="11"/>
        <v>#N/A</v>
      </c>
      <c r="M31" s="59"/>
      <c r="N31" s="7" t="e">
        <f t="shared" si="12"/>
        <v>#N/A</v>
      </c>
      <c r="O31" s="8" t="e">
        <f t="shared" si="13"/>
        <v>#N/A</v>
      </c>
      <c r="S31" s="111" t="e">
        <v>#REF!</v>
      </c>
      <c r="U31" s="111" t="e">
        <v>#REF!</v>
      </c>
      <c r="W31" s="111" t="e">
        <v>#REF!</v>
      </c>
      <c r="Y31" s="111" t="e">
        <v>#REF!</v>
      </c>
      <c r="AA31" s="111" t="e">
        <v>#REF!</v>
      </c>
      <c r="AC31" s="111" t="e">
        <v>#REF!</v>
      </c>
      <c r="AE31" s="111" t="e">
        <v>#REF!</v>
      </c>
      <c r="AG31" s="111" t="e">
        <v>#REF!</v>
      </c>
      <c r="AI31" s="111" t="e">
        <v>#REF!</v>
      </c>
      <c r="AL31" s="24" t="e">
        <v>#REF!</v>
      </c>
      <c r="AM31" s="24"/>
      <c r="AN31" s="24" t="e">
        <v>#REF!</v>
      </c>
      <c r="AO31" s="49"/>
      <c r="AP31" s="24" t="e">
        <v>#REF!</v>
      </c>
      <c r="AQ31" s="49"/>
      <c r="AR31" s="24" t="e">
        <v>#REF!</v>
      </c>
      <c r="AS31" s="49"/>
      <c r="AT31" s="24" t="e">
        <v>#REF!</v>
      </c>
      <c r="AU31" s="49"/>
      <c r="AV31" s="24" t="e">
        <v>#REF!</v>
      </c>
      <c r="AW31" s="49"/>
      <c r="AX31" s="24" t="e">
        <v>#REF!</v>
      </c>
      <c r="AY31" s="49"/>
      <c r="AZ31" s="24" t="e">
        <v>#REF!</v>
      </c>
      <c r="BA31" s="49"/>
      <c r="BB31" s="24" t="e">
        <v>#REF!</v>
      </c>
      <c r="BC31" s="49"/>
      <c r="BD31" s="24" t="e">
        <v>#N/A</v>
      </c>
      <c r="BF31" s="24" t="e">
        <v>#N/A</v>
      </c>
      <c r="BH31" s="24" t="e">
        <v>#N/A</v>
      </c>
      <c r="BJ31" s="24" t="e">
        <v>#N/A</v>
      </c>
      <c r="BL31" s="24" t="e">
        <v>#N/A</v>
      </c>
    </row>
    <row r="32" spans="1:64" s="57" customFormat="1" ht="15" customHeight="1">
      <c r="A32" s="95"/>
      <c r="B32" s="69"/>
      <c r="C32" s="60" t="s">
        <v>136</v>
      </c>
      <c r="D32" s="59"/>
      <c r="E32" s="111" t="e">
        <f t="shared" si="14"/>
        <v>#N/A</v>
      </c>
      <c r="F32" s="59"/>
      <c r="G32" s="111" t="e">
        <f t="shared" si="14"/>
        <v>#N/A</v>
      </c>
      <c r="H32" s="59"/>
      <c r="I32" s="111" t="e">
        <f t="shared" si="15"/>
        <v>#N/A</v>
      </c>
      <c r="J32" s="59"/>
      <c r="K32" s="111" t="e">
        <f t="shared" si="10"/>
        <v>#N/A</v>
      </c>
      <c r="L32" s="8" t="e">
        <f t="shared" si="11"/>
        <v>#N/A</v>
      </c>
      <c r="M32" s="59"/>
      <c r="N32" s="7" t="e">
        <f t="shared" si="12"/>
        <v>#N/A</v>
      </c>
      <c r="O32" s="8" t="e">
        <f t="shared" si="13"/>
        <v>#N/A</v>
      </c>
      <c r="S32" s="111" t="e">
        <v>#REF!</v>
      </c>
      <c r="U32" s="111" t="e">
        <v>#REF!</v>
      </c>
      <c r="W32" s="111" t="e">
        <v>#REF!</v>
      </c>
      <c r="Y32" s="111" t="e">
        <v>#REF!</v>
      </c>
      <c r="AA32" s="111" t="e">
        <v>#REF!</v>
      </c>
      <c r="AC32" s="111" t="e">
        <v>#REF!</v>
      </c>
      <c r="AE32" s="111" t="e">
        <v>#REF!</v>
      </c>
      <c r="AG32" s="111" t="e">
        <v>#REF!</v>
      </c>
      <c r="AI32" s="111" t="e">
        <v>#REF!</v>
      </c>
      <c r="AL32" s="24" t="e">
        <v>#REF!</v>
      </c>
      <c r="AM32" s="24"/>
      <c r="AN32" s="24" t="e">
        <v>#REF!</v>
      </c>
      <c r="AO32" s="49"/>
      <c r="AP32" s="24" t="e">
        <v>#REF!</v>
      </c>
      <c r="AQ32" s="49"/>
      <c r="AR32" s="24" t="e">
        <v>#REF!</v>
      </c>
      <c r="AS32" s="49"/>
      <c r="AT32" s="24" t="e">
        <v>#REF!</v>
      </c>
      <c r="AU32" s="49"/>
      <c r="AV32" s="24" t="e">
        <v>#REF!</v>
      </c>
      <c r="AW32" s="49"/>
      <c r="AX32" s="24" t="e">
        <v>#REF!</v>
      </c>
      <c r="AY32" s="49"/>
      <c r="AZ32" s="24" t="e">
        <v>#REF!</v>
      </c>
      <c r="BA32" s="49"/>
      <c r="BB32" s="24" t="e">
        <v>#REF!</v>
      </c>
      <c r="BC32" s="49"/>
      <c r="BD32" s="24" t="e">
        <v>#N/A</v>
      </c>
      <c r="BF32" s="24" t="e">
        <v>#N/A</v>
      </c>
      <c r="BH32" s="24" t="e">
        <v>#N/A</v>
      </c>
      <c r="BJ32" s="24" t="e">
        <v>#N/A</v>
      </c>
      <c r="BL32" s="24" t="e">
        <v>#N/A</v>
      </c>
    </row>
    <row r="33" spans="1:64" s="57" customFormat="1" ht="15" customHeight="1">
      <c r="A33" s="69"/>
      <c r="B33" s="69"/>
      <c r="C33" s="60" t="s">
        <v>137</v>
      </c>
      <c r="D33" s="59"/>
      <c r="E33" s="111" t="e">
        <f t="shared" si="14"/>
        <v>#N/A</v>
      </c>
      <c r="F33" s="59"/>
      <c r="G33" s="111" t="e">
        <f t="shared" si="14"/>
        <v>#N/A</v>
      </c>
      <c r="H33" s="59"/>
      <c r="I33" s="111" t="e">
        <f t="shared" si="15"/>
        <v>#N/A</v>
      </c>
      <c r="J33" s="59"/>
      <c r="K33" s="111" t="e">
        <f t="shared" si="10"/>
        <v>#N/A</v>
      </c>
      <c r="L33" s="8" t="e">
        <f t="shared" si="11"/>
        <v>#N/A</v>
      </c>
      <c r="M33" s="59"/>
      <c r="N33" s="7" t="e">
        <f t="shared" si="12"/>
        <v>#N/A</v>
      </c>
      <c r="O33" s="8" t="e">
        <f t="shared" si="13"/>
        <v>#N/A</v>
      </c>
      <c r="S33" s="111" t="e">
        <v>#REF!</v>
      </c>
      <c r="U33" s="111" t="e">
        <v>#REF!</v>
      </c>
      <c r="W33" s="111" t="e">
        <v>#REF!</v>
      </c>
      <c r="Y33" s="111" t="e">
        <v>#REF!</v>
      </c>
      <c r="AA33" s="111" t="e">
        <v>#REF!</v>
      </c>
      <c r="AC33" s="111" t="e">
        <v>#REF!</v>
      </c>
      <c r="AE33" s="111" t="e">
        <v>#REF!</v>
      </c>
      <c r="AG33" s="111" t="e">
        <v>#REF!</v>
      </c>
      <c r="AI33" s="111" t="e">
        <v>#REF!</v>
      </c>
      <c r="AL33" s="24" t="e">
        <v>#REF!</v>
      </c>
      <c r="AM33" s="24"/>
      <c r="AN33" s="24" t="e">
        <v>#REF!</v>
      </c>
      <c r="AO33" s="49"/>
      <c r="AP33" s="24" t="e">
        <v>#REF!</v>
      </c>
      <c r="AQ33" s="49"/>
      <c r="AR33" s="24" t="e">
        <v>#REF!</v>
      </c>
      <c r="AS33" s="49"/>
      <c r="AT33" s="24" t="e">
        <v>#REF!</v>
      </c>
      <c r="AU33" s="49"/>
      <c r="AV33" s="24" t="e">
        <v>#REF!</v>
      </c>
      <c r="AW33" s="49"/>
      <c r="AX33" s="24" t="e">
        <v>#REF!</v>
      </c>
      <c r="AY33" s="49"/>
      <c r="AZ33" s="24" t="e">
        <v>#REF!</v>
      </c>
      <c r="BA33" s="49"/>
      <c r="BB33" s="24" t="e">
        <v>#REF!</v>
      </c>
      <c r="BC33" s="49"/>
      <c r="BD33" s="24" t="e">
        <v>#N/A</v>
      </c>
      <c r="BF33" s="24" t="e">
        <v>#N/A</v>
      </c>
      <c r="BH33" s="24" t="e">
        <v>#N/A</v>
      </c>
      <c r="BJ33" s="24" t="e">
        <v>#N/A</v>
      </c>
      <c r="BL33" s="24" t="e">
        <v>#N/A</v>
      </c>
    </row>
    <row r="34" spans="1:64" s="57" customFormat="1" ht="15" customHeight="1">
      <c r="A34" s="69"/>
      <c r="B34" s="69"/>
      <c r="C34" s="58" t="s">
        <v>149</v>
      </c>
      <c r="D34" s="59"/>
      <c r="E34" s="110" t="e">
        <f t="shared" si="14"/>
        <v>#N/A</v>
      </c>
      <c r="F34" s="59"/>
      <c r="G34" s="110" t="e">
        <f t="shared" si="14"/>
        <v>#N/A</v>
      </c>
      <c r="H34" s="59"/>
      <c r="I34" s="110" t="e">
        <f t="shared" si="15"/>
        <v>#N/A</v>
      </c>
      <c r="J34" s="59"/>
      <c r="K34" s="110" t="e">
        <f t="shared" si="10"/>
        <v>#N/A</v>
      </c>
      <c r="L34" s="12" t="e">
        <f t="shared" si="11"/>
        <v>#N/A</v>
      </c>
      <c r="M34" s="59"/>
      <c r="N34" s="11" t="e">
        <f t="shared" si="12"/>
        <v>#N/A</v>
      </c>
      <c r="O34" s="12" t="e">
        <f t="shared" si="13"/>
        <v>#N/A</v>
      </c>
      <c r="S34" s="110" t="e">
        <v>#REF!</v>
      </c>
      <c r="U34" s="110" t="e">
        <v>#REF!</v>
      </c>
      <c r="W34" s="110" t="e">
        <v>#REF!</v>
      </c>
      <c r="Y34" s="110" t="e">
        <v>#REF!</v>
      </c>
      <c r="AA34" s="110" t="e">
        <v>#REF!</v>
      </c>
      <c r="AC34" s="110" t="e">
        <v>#REF!</v>
      </c>
      <c r="AE34" s="110" t="e">
        <v>#REF!</v>
      </c>
      <c r="AG34" s="110" t="e">
        <v>#REF!</v>
      </c>
      <c r="AI34" s="110" t="e">
        <v>#REF!</v>
      </c>
      <c r="AL34" s="24" t="e">
        <v>#REF!</v>
      </c>
      <c r="AM34" s="24"/>
      <c r="AN34" s="24" t="e">
        <v>#REF!</v>
      </c>
      <c r="AO34" s="49"/>
      <c r="AP34" s="24" t="e">
        <v>#REF!</v>
      </c>
      <c r="AQ34" s="49"/>
      <c r="AR34" s="24" t="e">
        <v>#REF!</v>
      </c>
      <c r="AS34" s="49"/>
      <c r="AT34" s="24" t="e">
        <v>#REF!</v>
      </c>
      <c r="AU34" s="49"/>
      <c r="AV34" s="24" t="e">
        <v>#REF!</v>
      </c>
      <c r="AW34" s="49"/>
      <c r="AX34" s="24" t="e">
        <v>#REF!</v>
      </c>
      <c r="AY34" s="49"/>
      <c r="AZ34" s="24" t="e">
        <v>#REF!</v>
      </c>
      <c r="BA34" s="49"/>
      <c r="BB34" s="24" t="e">
        <v>#REF!</v>
      </c>
      <c r="BC34" s="49"/>
      <c r="BD34" s="24" t="e">
        <v>#N/A</v>
      </c>
      <c r="BF34" s="24" t="e">
        <v>#N/A</v>
      </c>
      <c r="BH34" s="24" t="e">
        <v>#N/A</v>
      </c>
      <c r="BJ34" s="24" t="e">
        <v>#N/A</v>
      </c>
      <c r="BL34" s="24" t="e">
        <v>#N/A</v>
      </c>
    </row>
    <row r="35" spans="1:64" s="57" customFormat="1" ht="15" customHeight="1">
      <c r="A35" s="95"/>
      <c r="B35" s="69"/>
      <c r="C35" s="58" t="s">
        <v>138</v>
      </c>
      <c r="D35" s="59"/>
      <c r="E35" s="110" t="e">
        <f t="shared" si="14"/>
        <v>#N/A</v>
      </c>
      <c r="F35" s="59"/>
      <c r="G35" s="110" t="e">
        <f t="shared" si="14"/>
        <v>#N/A</v>
      </c>
      <c r="H35" s="59"/>
      <c r="I35" s="110" t="e">
        <f t="shared" si="15"/>
        <v>#N/A</v>
      </c>
      <c r="J35" s="59"/>
      <c r="K35" s="110" t="e">
        <f t="shared" si="10"/>
        <v>#N/A</v>
      </c>
      <c r="L35" s="12" t="e">
        <f t="shared" si="11"/>
        <v>#N/A</v>
      </c>
      <c r="M35" s="59"/>
      <c r="N35" s="11" t="e">
        <f t="shared" si="12"/>
        <v>#N/A</v>
      </c>
      <c r="O35" s="12" t="e">
        <f t="shared" si="13"/>
        <v>#N/A</v>
      </c>
      <c r="S35" s="110" t="e">
        <v>#REF!</v>
      </c>
      <c r="U35" s="110" t="e">
        <v>#REF!</v>
      </c>
      <c r="W35" s="110" t="e">
        <v>#REF!</v>
      </c>
      <c r="Y35" s="110" t="e">
        <v>#REF!</v>
      </c>
      <c r="AA35" s="110" t="e">
        <v>#REF!</v>
      </c>
      <c r="AC35" s="110" t="e">
        <v>#REF!</v>
      </c>
      <c r="AE35" s="110" t="e">
        <v>#REF!</v>
      </c>
      <c r="AG35" s="110" t="e">
        <v>#REF!</v>
      </c>
      <c r="AI35" s="110" t="e">
        <v>#REF!</v>
      </c>
      <c r="AL35" s="24" t="e">
        <v>#REF!</v>
      </c>
      <c r="AM35" s="24"/>
      <c r="AN35" s="24" t="e">
        <v>#REF!</v>
      </c>
      <c r="AO35" s="49"/>
      <c r="AP35" s="24" t="e">
        <v>#REF!</v>
      </c>
      <c r="AQ35" s="49"/>
      <c r="AR35" s="24" t="e">
        <v>#REF!</v>
      </c>
      <c r="AS35" s="49"/>
      <c r="AT35" s="24" t="e">
        <v>#REF!</v>
      </c>
      <c r="AU35" s="49"/>
      <c r="AV35" s="24" t="e">
        <v>#REF!</v>
      </c>
      <c r="AW35" s="49"/>
      <c r="AX35" s="24" t="e">
        <v>#REF!</v>
      </c>
      <c r="AY35" s="49"/>
      <c r="AZ35" s="24" t="e">
        <v>#REF!</v>
      </c>
      <c r="BA35" s="49"/>
      <c r="BB35" s="24" t="e">
        <v>#REF!</v>
      </c>
      <c r="BC35" s="49"/>
      <c r="BD35" s="24" t="e">
        <v>#N/A</v>
      </c>
      <c r="BF35" s="24" t="e">
        <v>#N/A</v>
      </c>
      <c r="BH35" s="24" t="e">
        <v>#N/A</v>
      </c>
      <c r="BJ35" s="24" t="e">
        <v>#N/A</v>
      </c>
      <c r="BL35" s="24" t="e">
        <v>#N/A</v>
      </c>
    </row>
    <row r="36" spans="1:64" s="57" customFormat="1" ht="26.1" hidden="1" customHeight="1">
      <c r="A36" s="108"/>
      <c r="B36" s="69"/>
      <c r="C36" s="78" t="s">
        <v>161</v>
      </c>
      <c r="D36" s="59"/>
      <c r="E36" s="112" t="e">
        <f t="shared" si="14"/>
        <v>#N/A</v>
      </c>
      <c r="F36" s="80"/>
      <c r="G36" s="112" t="e">
        <f t="shared" si="14"/>
        <v>#N/A</v>
      </c>
      <c r="H36" s="80"/>
      <c r="I36" s="112" t="e">
        <f t="shared" si="15"/>
        <v>#N/A</v>
      </c>
      <c r="J36" s="80"/>
      <c r="K36" s="112" t="e">
        <f t="shared" si="10"/>
        <v>#N/A</v>
      </c>
      <c r="L36" s="81" t="e">
        <f t="shared" si="11"/>
        <v>#N/A</v>
      </c>
      <c r="M36" s="80"/>
      <c r="N36" s="79" t="e">
        <f t="shared" si="12"/>
        <v>#N/A</v>
      </c>
      <c r="O36" s="81" t="e">
        <f t="shared" si="13"/>
        <v>#N/A</v>
      </c>
      <c r="S36" s="112" t="e">
        <f t="shared" ref="S36" si="16">S46-S26</f>
        <v>#REF!</v>
      </c>
      <c r="U36" s="112" t="e">
        <f t="shared" ref="U36" si="17">U46-U26</f>
        <v>#REF!</v>
      </c>
      <c r="W36" s="112" t="e">
        <f t="shared" ref="W36" si="18">W46-W26</f>
        <v>#REF!</v>
      </c>
      <c r="Y36" s="112" t="e">
        <f t="shared" ref="Y36" si="19">Y46-Y26</f>
        <v>#REF!</v>
      </c>
      <c r="AA36" s="112" t="e">
        <f t="shared" ref="AA36" si="20">AA46-AA26</f>
        <v>#REF!</v>
      </c>
      <c r="AC36" s="112" t="e">
        <f t="shared" ref="AC36" si="21">AC46-AC26</f>
        <v>#REF!</v>
      </c>
      <c r="AE36" s="112" t="e">
        <f t="shared" ref="AE36" si="22">AE46-AE26</f>
        <v>#REF!</v>
      </c>
      <c r="AG36" s="112" t="e">
        <f t="shared" ref="AG36" si="23">AG46-AG26</f>
        <v>#REF!</v>
      </c>
      <c r="AI36" s="112" t="e">
        <f t="shared" ref="AI36" si="24">AI46-AI26</f>
        <v>#REF!</v>
      </c>
    </row>
    <row r="37" spans="1:64" ht="3" customHeight="1">
      <c r="C37" s="2"/>
      <c r="D37" s="61"/>
      <c r="E37" s="50"/>
      <c r="F37" s="61"/>
      <c r="G37" s="50"/>
      <c r="H37" s="61"/>
      <c r="I37" s="50"/>
      <c r="J37" s="61"/>
      <c r="K37" s="50"/>
      <c r="L37" s="51"/>
      <c r="M37" s="61"/>
      <c r="N37" s="50"/>
      <c r="O37" s="51"/>
      <c r="S37" s="50"/>
      <c r="U37" s="50"/>
      <c r="W37" s="50"/>
      <c r="Y37" s="50"/>
      <c r="AA37" s="50"/>
      <c r="AC37" s="50"/>
      <c r="AE37" s="50"/>
      <c r="AG37" s="50"/>
      <c r="AI37" s="50"/>
    </row>
    <row r="38" spans="1:64" s="21" customFormat="1" ht="15" customHeight="1">
      <c r="A38" s="67" t="s">
        <v>157</v>
      </c>
      <c r="B38" s="68"/>
      <c r="C38" s="54"/>
      <c r="D38" s="22"/>
      <c r="E38" s="53"/>
      <c r="F38" s="22"/>
      <c r="G38" s="53"/>
      <c r="H38" s="22"/>
      <c r="I38" s="53"/>
      <c r="J38" s="22"/>
      <c r="K38" s="36"/>
      <c r="L38" s="36"/>
      <c r="M38" s="22"/>
      <c r="N38" s="36"/>
      <c r="O38" s="36"/>
      <c r="S38" s="53"/>
      <c r="U38" s="53"/>
      <c r="W38" s="53"/>
      <c r="Y38" s="53"/>
      <c r="AA38" s="53"/>
      <c r="AC38" s="53"/>
      <c r="AE38" s="53"/>
      <c r="AG38" s="53"/>
      <c r="AI38" s="53"/>
    </row>
    <row r="39" spans="1:64" s="57" customFormat="1" ht="15" customHeight="1">
      <c r="A39" s="96" t="s">
        <v>162</v>
      </c>
      <c r="B39" s="69"/>
      <c r="C39" s="90" t="s">
        <v>210</v>
      </c>
      <c r="D39" s="39"/>
      <c r="E39" s="55" t="e">
        <v>#N/A</v>
      </c>
      <c r="F39" s="56"/>
      <c r="G39" s="55" t="e">
        <v>#N/A</v>
      </c>
      <c r="H39" s="56"/>
      <c r="I39" s="55" t="e">
        <v>#N/A</v>
      </c>
      <c r="J39" s="56"/>
      <c r="K39" s="109" t="e">
        <f t="shared" ref="K39:K46" si="25">$E39-I39</f>
        <v>#N/A</v>
      </c>
      <c r="L39" s="93" t="e">
        <f t="shared" ref="L39:L46" si="26">IF(I39=0,1,E39/I39-1)</f>
        <v>#N/A</v>
      </c>
      <c r="M39" s="56"/>
      <c r="N39" s="9" t="e">
        <f t="shared" ref="N39:N46" si="27">$E39-G39</f>
        <v>#N/A</v>
      </c>
      <c r="O39" s="93" t="e">
        <f t="shared" ref="O39:O46" si="28">IF(G39=0,1,E39/G39-1)</f>
        <v>#N/A</v>
      </c>
      <c r="S39" s="55" t="e">
        <v>#REF!</v>
      </c>
      <c r="U39" s="55" t="e">
        <v>#REF!</v>
      </c>
      <c r="W39" s="55" t="e">
        <v>#REF!</v>
      </c>
      <c r="Y39" s="55" t="e">
        <v>#REF!</v>
      </c>
      <c r="AA39" s="55" t="e">
        <v>#REF!</v>
      </c>
      <c r="AC39" s="55" t="e">
        <v>#REF!</v>
      </c>
      <c r="AE39" s="55" t="e">
        <v>#REF!</v>
      </c>
      <c r="AG39" s="55" t="e">
        <v>#REF!</v>
      </c>
      <c r="AI39" s="55" t="e">
        <v>#REF!</v>
      </c>
      <c r="AL39" s="24" t="e">
        <v>#REF!</v>
      </c>
      <c r="AM39" s="24"/>
      <c r="AN39" s="24" t="e">
        <v>#REF!</v>
      </c>
      <c r="AO39" s="49"/>
      <c r="AP39" s="24" t="e">
        <v>#REF!</v>
      </c>
      <c r="AQ39" s="49"/>
      <c r="AR39" s="24" t="e">
        <v>#REF!</v>
      </c>
      <c r="AS39" s="49"/>
      <c r="AT39" s="24" t="e">
        <v>#REF!</v>
      </c>
      <c r="AU39" s="49"/>
      <c r="AV39" s="24" t="e">
        <v>#REF!</v>
      </c>
      <c r="AW39" s="49"/>
      <c r="AX39" s="24" t="e">
        <v>#REF!</v>
      </c>
      <c r="AY39" s="49"/>
      <c r="AZ39" s="24" t="e">
        <v>#REF!</v>
      </c>
      <c r="BA39" s="49"/>
      <c r="BB39" s="24" t="e">
        <v>#REF!</v>
      </c>
      <c r="BC39" s="49"/>
      <c r="BD39" s="24" t="e">
        <v>#N/A</v>
      </c>
      <c r="BF39" s="24" t="e">
        <v>#N/A</v>
      </c>
      <c r="BH39" s="24" t="e">
        <v>#N/A</v>
      </c>
      <c r="BJ39" s="24" t="e">
        <v>#N/A</v>
      </c>
      <c r="BL39" s="24" t="e">
        <v>#N/A</v>
      </c>
    </row>
    <row r="40" spans="1:64" s="57" customFormat="1" ht="15" customHeight="1">
      <c r="A40" s="95" t="s">
        <v>150</v>
      </c>
      <c r="B40" s="69"/>
      <c r="C40" s="58" t="s">
        <v>134</v>
      </c>
      <c r="D40" s="59"/>
      <c r="E40" s="11" t="e">
        <v>#N/A</v>
      </c>
      <c r="F40" s="59"/>
      <c r="G40" s="11" t="e">
        <v>#N/A</v>
      </c>
      <c r="H40" s="59"/>
      <c r="I40" s="11" t="e">
        <v>#N/A</v>
      </c>
      <c r="J40" s="59"/>
      <c r="K40" s="11" t="e">
        <f t="shared" si="25"/>
        <v>#N/A</v>
      </c>
      <c r="L40" s="12" t="e">
        <f t="shared" si="26"/>
        <v>#N/A</v>
      </c>
      <c r="M40" s="59"/>
      <c r="N40" s="11" t="e">
        <f t="shared" si="27"/>
        <v>#N/A</v>
      </c>
      <c r="O40" s="12" t="e">
        <f t="shared" si="28"/>
        <v>#N/A</v>
      </c>
      <c r="S40" s="11" t="e">
        <v>#REF!</v>
      </c>
      <c r="U40" s="11" t="e">
        <v>#REF!</v>
      </c>
      <c r="W40" s="11" t="e">
        <v>#REF!</v>
      </c>
      <c r="Y40" s="11" t="e">
        <v>#REF!</v>
      </c>
      <c r="AA40" s="11" t="e">
        <v>#REF!</v>
      </c>
      <c r="AC40" s="11" t="e">
        <v>#REF!</v>
      </c>
      <c r="AE40" s="11" t="e">
        <v>#REF!</v>
      </c>
      <c r="AG40" s="11" t="e">
        <v>#REF!</v>
      </c>
      <c r="AI40" s="11" t="e">
        <v>#REF!</v>
      </c>
      <c r="AL40" s="24" t="e">
        <v>#REF!</v>
      </c>
      <c r="AM40" s="24"/>
      <c r="AN40" s="24" t="e">
        <v>#REF!</v>
      </c>
      <c r="AO40" s="49"/>
      <c r="AP40" s="24" t="e">
        <v>#REF!</v>
      </c>
      <c r="AQ40" s="49"/>
      <c r="AR40" s="24" t="e">
        <v>#REF!</v>
      </c>
      <c r="AS40" s="49"/>
      <c r="AT40" s="24" t="e">
        <v>#REF!</v>
      </c>
      <c r="AU40" s="49"/>
      <c r="AV40" s="24" t="e">
        <v>#REF!</v>
      </c>
      <c r="AW40" s="49"/>
      <c r="AX40" s="24" t="e">
        <v>#REF!</v>
      </c>
      <c r="AY40" s="49"/>
      <c r="AZ40" s="24" t="e">
        <v>#REF!</v>
      </c>
      <c r="BA40" s="49"/>
      <c r="BB40" s="24" t="e">
        <v>#REF!</v>
      </c>
      <c r="BC40" s="49"/>
      <c r="BD40" s="24" t="e">
        <v>#N/A</v>
      </c>
      <c r="BF40" s="24" t="e">
        <v>#N/A</v>
      </c>
      <c r="BH40" s="24" t="e">
        <v>#N/A</v>
      </c>
      <c r="BJ40" s="24" t="e">
        <v>#N/A</v>
      </c>
      <c r="BL40" s="24" t="e">
        <v>#N/A</v>
      </c>
    </row>
    <row r="41" spans="1:64" s="57" customFormat="1" ht="15" customHeight="1">
      <c r="A41" s="69" t="s">
        <v>153</v>
      </c>
      <c r="B41" s="69"/>
      <c r="C41" s="60" t="s">
        <v>135</v>
      </c>
      <c r="D41" s="59"/>
      <c r="E41" s="7" t="e">
        <v>#N/A</v>
      </c>
      <c r="F41" s="59"/>
      <c r="G41" s="7" t="e">
        <v>#N/A</v>
      </c>
      <c r="H41" s="59"/>
      <c r="I41" s="7" t="e">
        <v>#N/A</v>
      </c>
      <c r="J41" s="59"/>
      <c r="K41" s="7" t="e">
        <f t="shared" si="25"/>
        <v>#N/A</v>
      </c>
      <c r="L41" s="8" t="e">
        <f t="shared" si="26"/>
        <v>#N/A</v>
      </c>
      <c r="M41" s="59"/>
      <c r="N41" s="7" t="e">
        <f t="shared" si="27"/>
        <v>#N/A</v>
      </c>
      <c r="O41" s="8" t="e">
        <f t="shared" si="28"/>
        <v>#N/A</v>
      </c>
      <c r="S41" s="7" t="e">
        <v>#REF!</v>
      </c>
      <c r="U41" s="7" t="e">
        <v>#REF!</v>
      </c>
      <c r="W41" s="7" t="e">
        <v>#REF!</v>
      </c>
      <c r="Y41" s="7" t="e">
        <v>#REF!</v>
      </c>
      <c r="AA41" s="7" t="e">
        <v>#REF!</v>
      </c>
      <c r="AC41" s="7" t="e">
        <v>#REF!</v>
      </c>
      <c r="AE41" s="7" t="e">
        <v>#REF!</v>
      </c>
      <c r="AG41" s="7" t="e">
        <v>#REF!</v>
      </c>
      <c r="AI41" s="7" t="e">
        <v>#REF!</v>
      </c>
      <c r="AL41" s="24" t="e">
        <v>#REF!</v>
      </c>
      <c r="AM41" s="24"/>
      <c r="AN41" s="24" t="e">
        <v>#REF!</v>
      </c>
      <c r="AO41" s="49"/>
      <c r="AP41" s="24" t="e">
        <v>#REF!</v>
      </c>
      <c r="AQ41" s="49"/>
      <c r="AR41" s="24" t="e">
        <v>#REF!</v>
      </c>
      <c r="AS41" s="49"/>
      <c r="AT41" s="24" t="e">
        <v>#REF!</v>
      </c>
      <c r="AU41" s="49"/>
      <c r="AV41" s="24" t="e">
        <v>#REF!</v>
      </c>
      <c r="AW41" s="49"/>
      <c r="AX41" s="24" t="e">
        <v>#REF!</v>
      </c>
      <c r="AY41" s="49"/>
      <c r="AZ41" s="24" t="e">
        <v>#REF!</v>
      </c>
      <c r="BA41" s="49"/>
      <c r="BB41" s="24" t="e">
        <v>#REF!</v>
      </c>
      <c r="BC41" s="49"/>
      <c r="BD41" s="24" t="e">
        <v>#N/A</v>
      </c>
      <c r="BF41" s="24" t="e">
        <v>#N/A</v>
      </c>
      <c r="BH41" s="24" t="e">
        <v>#N/A</v>
      </c>
      <c r="BJ41" s="24" t="e">
        <v>#N/A</v>
      </c>
      <c r="BL41" s="24" t="e">
        <v>#N/A</v>
      </c>
    </row>
    <row r="42" spans="1:64" s="57" customFormat="1" ht="15" customHeight="1">
      <c r="A42" s="95" t="s">
        <v>151</v>
      </c>
      <c r="B42" s="69"/>
      <c r="C42" s="60" t="s">
        <v>136</v>
      </c>
      <c r="D42" s="59"/>
      <c r="E42" s="7" t="e">
        <v>#N/A</v>
      </c>
      <c r="F42" s="59"/>
      <c r="G42" s="7" t="e">
        <v>#N/A</v>
      </c>
      <c r="H42" s="59"/>
      <c r="I42" s="7" t="e">
        <v>#N/A</v>
      </c>
      <c r="J42" s="59"/>
      <c r="K42" s="7" t="e">
        <f t="shared" si="25"/>
        <v>#N/A</v>
      </c>
      <c r="L42" s="8" t="e">
        <f t="shared" si="26"/>
        <v>#N/A</v>
      </c>
      <c r="M42" s="59"/>
      <c r="N42" s="7" t="e">
        <f t="shared" si="27"/>
        <v>#N/A</v>
      </c>
      <c r="O42" s="8" t="e">
        <f t="shared" si="28"/>
        <v>#N/A</v>
      </c>
      <c r="S42" s="7" t="e">
        <v>#REF!</v>
      </c>
      <c r="U42" s="7" t="e">
        <v>#REF!</v>
      </c>
      <c r="W42" s="7" t="e">
        <v>#REF!</v>
      </c>
      <c r="Y42" s="7" t="e">
        <v>#REF!</v>
      </c>
      <c r="AA42" s="7" t="e">
        <v>#REF!</v>
      </c>
      <c r="AC42" s="7" t="e">
        <v>#REF!</v>
      </c>
      <c r="AE42" s="7" t="e">
        <v>#REF!</v>
      </c>
      <c r="AG42" s="7" t="e">
        <v>#REF!</v>
      </c>
      <c r="AI42" s="7" t="e">
        <v>#REF!</v>
      </c>
      <c r="AL42" s="24" t="e">
        <v>#REF!</v>
      </c>
      <c r="AM42" s="24"/>
      <c r="AN42" s="24" t="e">
        <v>#REF!</v>
      </c>
      <c r="AO42" s="49"/>
      <c r="AP42" s="24" t="e">
        <v>#REF!</v>
      </c>
      <c r="AQ42" s="49"/>
      <c r="AR42" s="24" t="e">
        <v>#REF!</v>
      </c>
      <c r="AS42" s="49"/>
      <c r="AT42" s="24" t="e">
        <v>#REF!</v>
      </c>
      <c r="AU42" s="49"/>
      <c r="AV42" s="24" t="e">
        <v>#REF!</v>
      </c>
      <c r="AW42" s="49"/>
      <c r="AX42" s="24" t="e">
        <v>#REF!</v>
      </c>
      <c r="AY42" s="49"/>
      <c r="AZ42" s="24" t="e">
        <v>#REF!</v>
      </c>
      <c r="BA42" s="49"/>
      <c r="BB42" s="24" t="e">
        <v>#REF!</v>
      </c>
      <c r="BC42" s="49"/>
      <c r="BD42" s="24" t="e">
        <v>#N/A</v>
      </c>
      <c r="BF42" s="24" t="e">
        <v>#N/A</v>
      </c>
      <c r="BH42" s="24" t="e">
        <v>#N/A</v>
      </c>
      <c r="BJ42" s="24" t="e">
        <v>#N/A</v>
      </c>
      <c r="BL42" s="24" t="e">
        <v>#N/A</v>
      </c>
    </row>
    <row r="43" spans="1:64" s="57" customFormat="1" ht="15" customHeight="1">
      <c r="A43" s="69" t="s">
        <v>152</v>
      </c>
      <c r="B43" s="69"/>
      <c r="C43" s="60" t="s">
        <v>137</v>
      </c>
      <c r="D43" s="59"/>
      <c r="E43" s="7" t="e">
        <v>#N/A</v>
      </c>
      <c r="F43" s="59"/>
      <c r="G43" s="7" t="e">
        <v>#N/A</v>
      </c>
      <c r="H43" s="59"/>
      <c r="I43" s="7" t="e">
        <v>#N/A</v>
      </c>
      <c r="J43" s="59"/>
      <c r="K43" s="7" t="e">
        <f t="shared" si="25"/>
        <v>#N/A</v>
      </c>
      <c r="L43" s="8" t="e">
        <f t="shared" si="26"/>
        <v>#N/A</v>
      </c>
      <c r="M43" s="59"/>
      <c r="N43" s="7" t="e">
        <f t="shared" si="27"/>
        <v>#N/A</v>
      </c>
      <c r="O43" s="8" t="e">
        <f t="shared" si="28"/>
        <v>#N/A</v>
      </c>
      <c r="S43" s="7" t="e">
        <v>#REF!</v>
      </c>
      <c r="U43" s="7" t="e">
        <v>#REF!</v>
      </c>
      <c r="W43" s="7" t="e">
        <v>#REF!</v>
      </c>
      <c r="Y43" s="7" t="e">
        <v>#REF!</v>
      </c>
      <c r="AA43" s="7" t="e">
        <v>#REF!</v>
      </c>
      <c r="AC43" s="7" t="e">
        <v>#REF!</v>
      </c>
      <c r="AE43" s="7" t="e">
        <v>#REF!</v>
      </c>
      <c r="AG43" s="7" t="e">
        <v>#REF!</v>
      </c>
      <c r="AI43" s="7" t="e">
        <v>#REF!</v>
      </c>
      <c r="AL43" s="24" t="e">
        <v>#REF!</v>
      </c>
      <c r="AM43" s="24"/>
      <c r="AN43" s="24" t="e">
        <v>#REF!</v>
      </c>
      <c r="AO43" s="49"/>
      <c r="AP43" s="24" t="e">
        <v>#REF!</v>
      </c>
      <c r="AQ43" s="49"/>
      <c r="AR43" s="24" t="e">
        <v>#REF!</v>
      </c>
      <c r="AS43" s="49"/>
      <c r="AT43" s="24" t="e">
        <v>#REF!</v>
      </c>
      <c r="AU43" s="49"/>
      <c r="AV43" s="24" t="e">
        <v>#REF!</v>
      </c>
      <c r="AW43" s="49"/>
      <c r="AX43" s="24" t="e">
        <v>#REF!</v>
      </c>
      <c r="AY43" s="49"/>
      <c r="AZ43" s="24" t="e">
        <v>#REF!</v>
      </c>
      <c r="BA43" s="49"/>
      <c r="BB43" s="24" t="e">
        <v>#REF!</v>
      </c>
      <c r="BC43" s="49"/>
      <c r="BD43" s="24" t="e">
        <v>#N/A</v>
      </c>
      <c r="BF43" s="24" t="e">
        <v>#N/A</v>
      </c>
      <c r="BH43" s="24" t="e">
        <v>#N/A</v>
      </c>
      <c r="BJ43" s="24" t="e">
        <v>#N/A</v>
      </c>
      <c r="BL43" s="24" t="e">
        <v>#N/A</v>
      </c>
    </row>
    <row r="44" spans="1:64" s="57" customFormat="1" ht="15" customHeight="1">
      <c r="A44" s="69" t="s">
        <v>154</v>
      </c>
      <c r="B44" s="69"/>
      <c r="C44" s="58" t="s">
        <v>149</v>
      </c>
      <c r="D44" s="59"/>
      <c r="E44" s="11" t="e">
        <v>#N/A</v>
      </c>
      <c r="F44" s="59"/>
      <c r="G44" s="11" t="e">
        <v>#N/A</v>
      </c>
      <c r="H44" s="59"/>
      <c r="I44" s="11" t="e">
        <v>#N/A</v>
      </c>
      <c r="J44" s="59"/>
      <c r="K44" s="11" t="e">
        <f t="shared" si="25"/>
        <v>#N/A</v>
      </c>
      <c r="L44" s="12" t="e">
        <f t="shared" si="26"/>
        <v>#N/A</v>
      </c>
      <c r="M44" s="59"/>
      <c r="N44" s="11" t="e">
        <f t="shared" si="27"/>
        <v>#N/A</v>
      </c>
      <c r="O44" s="12" t="e">
        <f t="shared" si="28"/>
        <v>#N/A</v>
      </c>
      <c r="S44" s="11" t="e">
        <v>#REF!</v>
      </c>
      <c r="U44" s="11" t="e">
        <v>#REF!</v>
      </c>
      <c r="W44" s="11" t="e">
        <v>#REF!</v>
      </c>
      <c r="Y44" s="11" t="e">
        <v>#REF!</v>
      </c>
      <c r="AA44" s="11" t="e">
        <v>#REF!</v>
      </c>
      <c r="AC44" s="11" t="e">
        <v>#REF!</v>
      </c>
      <c r="AE44" s="11" t="e">
        <v>#REF!</v>
      </c>
      <c r="AG44" s="11" t="e">
        <v>#REF!</v>
      </c>
      <c r="AI44" s="11" t="e">
        <v>#REF!</v>
      </c>
      <c r="AL44" s="24" t="e">
        <v>#REF!</v>
      </c>
      <c r="AM44" s="24"/>
      <c r="AN44" s="24" t="e">
        <v>#REF!</v>
      </c>
      <c r="AO44" s="49"/>
      <c r="AP44" s="24" t="e">
        <v>#REF!</v>
      </c>
      <c r="AQ44" s="49"/>
      <c r="AR44" s="24" t="e">
        <v>#REF!</v>
      </c>
      <c r="AS44" s="49"/>
      <c r="AT44" s="24" t="e">
        <v>#REF!</v>
      </c>
      <c r="AU44" s="49"/>
      <c r="AV44" s="24" t="e">
        <v>#REF!</v>
      </c>
      <c r="AW44" s="49"/>
      <c r="AX44" s="24" t="e">
        <v>#REF!</v>
      </c>
      <c r="AY44" s="49"/>
      <c r="AZ44" s="24" t="e">
        <v>#REF!</v>
      </c>
      <c r="BA44" s="49"/>
      <c r="BB44" s="24" t="e">
        <v>#REF!</v>
      </c>
      <c r="BC44" s="49"/>
      <c r="BD44" s="24" t="e">
        <v>#N/A</v>
      </c>
      <c r="BF44" s="24" t="e">
        <v>#N/A</v>
      </c>
      <c r="BH44" s="24" t="e">
        <v>#N/A</v>
      </c>
      <c r="BJ44" s="24" t="e">
        <v>#N/A</v>
      </c>
      <c r="BL44" s="24" t="e">
        <v>#N/A</v>
      </c>
    </row>
    <row r="45" spans="1:64" s="57" customFormat="1" ht="15" customHeight="1">
      <c r="A45" s="95" t="s">
        <v>155</v>
      </c>
      <c r="B45" s="69"/>
      <c r="C45" s="58" t="s">
        <v>138</v>
      </c>
      <c r="D45" s="59"/>
      <c r="E45" s="11" t="e">
        <v>#N/A</v>
      </c>
      <c r="F45" s="59"/>
      <c r="G45" s="11" t="e">
        <v>#N/A</v>
      </c>
      <c r="H45" s="59"/>
      <c r="I45" s="11" t="e">
        <v>#N/A</v>
      </c>
      <c r="J45" s="59"/>
      <c r="K45" s="11" t="e">
        <f t="shared" si="25"/>
        <v>#N/A</v>
      </c>
      <c r="L45" s="12" t="e">
        <f t="shared" si="26"/>
        <v>#N/A</v>
      </c>
      <c r="M45" s="59"/>
      <c r="N45" s="11" t="e">
        <f t="shared" si="27"/>
        <v>#N/A</v>
      </c>
      <c r="O45" s="12" t="e">
        <f t="shared" si="28"/>
        <v>#N/A</v>
      </c>
      <c r="S45" s="11" t="e">
        <v>#REF!</v>
      </c>
      <c r="U45" s="11" t="e">
        <v>#REF!</v>
      </c>
      <c r="W45" s="11" t="e">
        <v>#REF!</v>
      </c>
      <c r="Y45" s="11" t="e">
        <v>#REF!</v>
      </c>
      <c r="AA45" s="11" t="e">
        <v>#REF!</v>
      </c>
      <c r="AC45" s="11" t="e">
        <v>#REF!</v>
      </c>
      <c r="AE45" s="11" t="e">
        <v>#REF!</v>
      </c>
      <c r="AG45" s="11" t="e">
        <v>#REF!</v>
      </c>
      <c r="AI45" s="11" t="e">
        <v>#REF!</v>
      </c>
      <c r="AL45" s="24" t="e">
        <v>#REF!</v>
      </c>
      <c r="AM45" s="24"/>
      <c r="AN45" s="24" t="e">
        <v>#REF!</v>
      </c>
      <c r="AO45" s="49"/>
      <c r="AP45" s="24" t="e">
        <v>#REF!</v>
      </c>
      <c r="AQ45" s="49"/>
      <c r="AR45" s="24" t="e">
        <v>#REF!</v>
      </c>
      <c r="AS45" s="49"/>
      <c r="AT45" s="24" t="e">
        <v>#REF!</v>
      </c>
      <c r="AU45" s="49"/>
      <c r="AV45" s="24" t="e">
        <v>#REF!</v>
      </c>
      <c r="AW45" s="49"/>
      <c r="AX45" s="24" t="e">
        <v>#REF!</v>
      </c>
      <c r="AY45" s="49"/>
      <c r="AZ45" s="24" t="e">
        <v>#REF!</v>
      </c>
      <c r="BA45" s="49"/>
      <c r="BB45" s="24" t="e">
        <v>#REF!</v>
      </c>
      <c r="BC45" s="49"/>
      <c r="BD45" s="24" t="e">
        <v>#N/A</v>
      </c>
      <c r="BF45" s="24" t="e">
        <v>#N/A</v>
      </c>
      <c r="BH45" s="24" t="e">
        <v>#N/A</v>
      </c>
      <c r="BJ45" s="24" t="e">
        <v>#N/A</v>
      </c>
      <c r="BL45" s="24" t="e">
        <v>#N/A</v>
      </c>
    </row>
    <row r="46" spans="1:64" s="57" customFormat="1" ht="41.4" hidden="1">
      <c r="A46" s="108" t="s">
        <v>163</v>
      </c>
      <c r="B46" s="69"/>
      <c r="C46" s="78" t="s">
        <v>161</v>
      </c>
      <c r="D46" s="59"/>
      <c r="E46" s="79" t="e">
        <v>#N/A</v>
      </c>
      <c r="F46" s="80"/>
      <c r="G46" s="79" t="e">
        <v>#N/A</v>
      </c>
      <c r="H46" s="80"/>
      <c r="I46" s="79" t="e">
        <v>#N/A</v>
      </c>
      <c r="J46" s="80"/>
      <c r="K46" s="79" t="e">
        <f t="shared" si="25"/>
        <v>#N/A</v>
      </c>
      <c r="L46" s="81" t="e">
        <f t="shared" si="26"/>
        <v>#N/A</v>
      </c>
      <c r="M46" s="80"/>
      <c r="N46" s="79" t="e">
        <f t="shared" si="27"/>
        <v>#N/A</v>
      </c>
      <c r="O46" s="81" t="e">
        <f t="shared" si="28"/>
        <v>#N/A</v>
      </c>
      <c r="S46" s="11" t="e">
        <v>#REF!</v>
      </c>
      <c r="U46" s="11" t="e">
        <v>#REF!</v>
      </c>
      <c r="W46" s="11" t="e">
        <v>#REF!</v>
      </c>
      <c r="Y46" s="11" t="e">
        <v>#REF!</v>
      </c>
      <c r="AA46" s="11" t="e">
        <v>#REF!</v>
      </c>
      <c r="AC46" s="11" t="e">
        <v>#REF!</v>
      </c>
      <c r="AE46" s="11" t="e">
        <v>#REF!</v>
      </c>
      <c r="AG46" s="11" t="e">
        <v>#REF!</v>
      </c>
      <c r="AI46" s="11" t="e">
        <v>#REF!</v>
      </c>
    </row>
    <row r="47" spans="1:64" ht="9.75" customHeight="1">
      <c r="C47" s="2"/>
      <c r="D47" s="61"/>
      <c r="E47" s="3"/>
      <c r="F47" s="61"/>
      <c r="G47" s="50"/>
      <c r="H47" s="61"/>
      <c r="I47" s="50"/>
      <c r="J47" s="61"/>
      <c r="K47" s="50"/>
      <c r="M47" s="61"/>
      <c r="N47" s="50"/>
      <c r="O47" s="17"/>
      <c r="S47" s="3"/>
      <c r="U47" s="3"/>
      <c r="W47" s="3"/>
      <c r="Y47" s="3"/>
      <c r="AA47" s="3"/>
      <c r="AC47" s="3"/>
      <c r="AE47" s="3"/>
      <c r="AG47" s="3"/>
      <c r="AI47" s="3"/>
    </row>
    <row r="48" spans="1:64" s="21" customFormat="1" ht="4.5" customHeight="1">
      <c r="A48" s="68" t="s">
        <v>158</v>
      </c>
      <c r="B48" s="68"/>
      <c r="C48" s="54"/>
      <c r="D48" s="22"/>
      <c r="E48" s="53"/>
      <c r="F48" s="22"/>
      <c r="G48" s="53"/>
      <c r="H48" s="22"/>
      <c r="I48" s="53"/>
      <c r="J48" s="22"/>
      <c r="K48" s="36"/>
      <c r="L48" s="36"/>
      <c r="M48" s="22"/>
      <c r="N48" s="36"/>
      <c r="O48" s="36"/>
      <c r="S48" s="53"/>
      <c r="U48" s="53"/>
      <c r="W48" s="53"/>
      <c r="Y48" s="53"/>
      <c r="AA48" s="53"/>
      <c r="AC48" s="53"/>
      <c r="AE48" s="53"/>
      <c r="AG48" s="53"/>
      <c r="AI48" s="53"/>
    </row>
    <row r="49" spans="1:64" s="57" customFormat="1" ht="15.6">
      <c r="A49" s="96" t="s">
        <v>162</v>
      </c>
      <c r="B49" s="69"/>
      <c r="C49" s="90" t="s">
        <v>211</v>
      </c>
      <c r="D49" s="39"/>
      <c r="E49" s="62" t="e">
        <v>#N/A</v>
      </c>
      <c r="F49" s="63"/>
      <c r="G49" s="62" t="e">
        <v>#N/A</v>
      </c>
      <c r="H49" s="63"/>
      <c r="I49" s="62" t="e">
        <v>#N/A</v>
      </c>
      <c r="J49" s="63"/>
      <c r="K49" s="71" t="e">
        <f>($E49-I49)*100</f>
        <v>#N/A</v>
      </c>
      <c r="L49" s="71"/>
      <c r="M49" s="72"/>
      <c r="N49" s="71" t="e">
        <f t="shared" ref="N49:N56" si="29">($E49-G49)*100</f>
        <v>#N/A</v>
      </c>
      <c r="O49" s="70"/>
      <c r="S49" s="62" t="e">
        <v>#REF!</v>
      </c>
      <c r="U49" s="62" t="e">
        <v>#REF!</v>
      </c>
      <c r="W49" s="62" t="e">
        <v>#REF!</v>
      </c>
      <c r="Y49" s="62" t="e">
        <v>#REF!</v>
      </c>
      <c r="AA49" s="62" t="e">
        <v>#REF!</v>
      </c>
      <c r="AC49" s="62" t="e">
        <v>#REF!</v>
      </c>
      <c r="AE49" s="62" t="e">
        <v>#REF!</v>
      </c>
      <c r="AG49" s="62" t="e">
        <v>#REF!</v>
      </c>
      <c r="AI49" s="62" t="e">
        <v>#REF!</v>
      </c>
      <c r="AL49" s="25" t="e">
        <v>#REF!</v>
      </c>
      <c r="AN49" s="25" t="e">
        <v>#REF!</v>
      </c>
      <c r="AP49" s="25" t="e">
        <v>#REF!</v>
      </c>
      <c r="AR49" s="25" t="e">
        <v>#REF!</v>
      </c>
      <c r="AT49" s="25" t="e">
        <v>#REF!</v>
      </c>
      <c r="AV49" s="25" t="e">
        <v>#REF!</v>
      </c>
      <c r="AX49" s="25" t="e">
        <v>#REF!</v>
      </c>
      <c r="AZ49" s="25" t="e">
        <v>#REF!</v>
      </c>
      <c r="BB49" s="25" t="e">
        <v>#REF!</v>
      </c>
      <c r="BD49" s="25" t="e">
        <v>#N/A</v>
      </c>
      <c r="BF49" s="25" t="e">
        <v>#N/A</v>
      </c>
      <c r="BH49" s="25" t="e">
        <v>#N/A</v>
      </c>
      <c r="BJ49" s="25" t="e">
        <v>#N/A</v>
      </c>
      <c r="BL49" s="25" t="e">
        <v>#N/A</v>
      </c>
    </row>
    <row r="50" spans="1:64" s="57" customFormat="1" ht="15" customHeight="1">
      <c r="A50" s="95" t="s">
        <v>150</v>
      </c>
      <c r="B50" s="69"/>
      <c r="C50" s="58" t="s">
        <v>134</v>
      </c>
      <c r="D50" s="59"/>
      <c r="E50" s="64" t="e">
        <v>#N/A</v>
      </c>
      <c r="F50" s="59"/>
      <c r="G50" s="64" t="e">
        <v>#N/A</v>
      </c>
      <c r="H50" s="59"/>
      <c r="I50" s="64" t="e">
        <v>#N/A</v>
      </c>
      <c r="J50" s="59"/>
      <c r="K50" s="73" t="e">
        <f t="shared" ref="K50:K56" si="30">($E50-I50)*100</f>
        <v>#N/A</v>
      </c>
      <c r="L50" s="74"/>
      <c r="M50" s="75"/>
      <c r="N50" s="73" t="e">
        <f t="shared" si="29"/>
        <v>#N/A</v>
      </c>
      <c r="O50" s="12"/>
      <c r="S50" s="64" t="e">
        <v>#REF!</v>
      </c>
      <c r="U50" s="64" t="e">
        <v>#REF!</v>
      </c>
      <c r="W50" s="64" t="e">
        <v>#REF!</v>
      </c>
      <c r="Y50" s="64" t="e">
        <v>#REF!</v>
      </c>
      <c r="AA50" s="64" t="e">
        <v>#REF!</v>
      </c>
      <c r="AC50" s="64" t="e">
        <v>#REF!</v>
      </c>
      <c r="AE50" s="64" t="e">
        <v>#REF!</v>
      </c>
      <c r="AG50" s="64" t="e">
        <v>#REF!</v>
      </c>
      <c r="AI50" s="64" t="e">
        <v>#REF!</v>
      </c>
      <c r="AL50" s="25" t="e">
        <v>#REF!</v>
      </c>
      <c r="AN50" s="25" t="e">
        <v>#REF!</v>
      </c>
      <c r="AP50" s="25" t="e">
        <v>#REF!</v>
      </c>
      <c r="AR50" s="25" t="e">
        <v>#REF!</v>
      </c>
      <c r="AT50" s="25" t="e">
        <v>#REF!</v>
      </c>
      <c r="AV50" s="25" t="e">
        <v>#REF!</v>
      </c>
      <c r="AX50" s="25" t="e">
        <v>#REF!</v>
      </c>
      <c r="AZ50" s="25" t="e">
        <v>#REF!</v>
      </c>
      <c r="BB50" s="25" t="e">
        <v>#REF!</v>
      </c>
      <c r="BD50" s="25" t="e">
        <v>#N/A</v>
      </c>
      <c r="BF50" s="25" t="e">
        <v>#N/A</v>
      </c>
      <c r="BH50" s="25" t="e">
        <v>#N/A</v>
      </c>
      <c r="BJ50" s="25" t="e">
        <v>#N/A</v>
      </c>
      <c r="BL50" s="25" t="e">
        <v>#N/A</v>
      </c>
    </row>
    <row r="51" spans="1:64" s="57" customFormat="1" ht="15" customHeight="1">
      <c r="A51" s="69" t="s">
        <v>153</v>
      </c>
      <c r="B51" s="69"/>
      <c r="C51" s="60" t="s">
        <v>135</v>
      </c>
      <c r="D51" s="59"/>
      <c r="E51" s="65" t="e">
        <v>#N/A</v>
      </c>
      <c r="F51" s="59"/>
      <c r="G51" s="65" t="e">
        <v>#N/A</v>
      </c>
      <c r="H51" s="59"/>
      <c r="I51" s="65" t="e">
        <v>#N/A</v>
      </c>
      <c r="J51" s="59"/>
      <c r="K51" s="76" t="e">
        <f t="shared" si="30"/>
        <v>#N/A</v>
      </c>
      <c r="L51" s="77"/>
      <c r="M51" s="75"/>
      <c r="N51" s="76" t="e">
        <f t="shared" si="29"/>
        <v>#N/A</v>
      </c>
      <c r="O51" s="8"/>
      <c r="S51" s="65" t="e">
        <v>#REF!</v>
      </c>
      <c r="U51" s="65" t="e">
        <v>#REF!</v>
      </c>
      <c r="W51" s="65" t="e">
        <v>#REF!</v>
      </c>
      <c r="Y51" s="65" t="e">
        <v>#REF!</v>
      </c>
      <c r="AA51" s="65" t="e">
        <v>#REF!</v>
      </c>
      <c r="AC51" s="65" t="e">
        <v>#REF!</v>
      </c>
      <c r="AE51" s="65" t="e">
        <v>#REF!</v>
      </c>
      <c r="AG51" s="65" t="e">
        <v>#REF!</v>
      </c>
      <c r="AI51" s="65" t="e">
        <v>#REF!</v>
      </c>
      <c r="AL51" s="25" t="e">
        <v>#REF!</v>
      </c>
      <c r="AN51" s="25" t="e">
        <v>#REF!</v>
      </c>
      <c r="AP51" s="25" t="e">
        <v>#REF!</v>
      </c>
      <c r="AR51" s="25" t="e">
        <v>#REF!</v>
      </c>
      <c r="AT51" s="25" t="e">
        <v>#REF!</v>
      </c>
      <c r="AV51" s="25" t="e">
        <v>#REF!</v>
      </c>
      <c r="AX51" s="25" t="e">
        <v>#REF!</v>
      </c>
      <c r="AZ51" s="25" t="e">
        <v>#REF!</v>
      </c>
      <c r="BB51" s="25" t="e">
        <v>#REF!</v>
      </c>
      <c r="BD51" s="25" t="e">
        <v>#N/A</v>
      </c>
      <c r="BF51" s="25" t="e">
        <v>#N/A</v>
      </c>
      <c r="BH51" s="25" t="e">
        <v>#N/A</v>
      </c>
      <c r="BJ51" s="25" t="e">
        <v>#N/A</v>
      </c>
      <c r="BL51" s="25" t="e">
        <v>#N/A</v>
      </c>
    </row>
    <row r="52" spans="1:64" s="57" customFormat="1" ht="15" customHeight="1">
      <c r="A52" s="95" t="s">
        <v>151</v>
      </c>
      <c r="B52" s="69"/>
      <c r="C52" s="60" t="s">
        <v>136</v>
      </c>
      <c r="D52" s="59"/>
      <c r="E52" s="65" t="e">
        <v>#N/A</v>
      </c>
      <c r="F52" s="59"/>
      <c r="G52" s="65" t="e">
        <v>#N/A</v>
      </c>
      <c r="H52" s="59"/>
      <c r="I52" s="65" t="e">
        <v>#N/A</v>
      </c>
      <c r="J52" s="59"/>
      <c r="K52" s="76" t="e">
        <f t="shared" si="30"/>
        <v>#N/A</v>
      </c>
      <c r="L52" s="77"/>
      <c r="M52" s="75"/>
      <c r="N52" s="76" t="e">
        <f t="shared" si="29"/>
        <v>#N/A</v>
      </c>
      <c r="O52" s="8"/>
      <c r="S52" s="65" t="e">
        <v>#REF!</v>
      </c>
      <c r="U52" s="65" t="e">
        <v>#REF!</v>
      </c>
      <c r="W52" s="65" t="e">
        <v>#REF!</v>
      </c>
      <c r="Y52" s="65" t="e">
        <v>#REF!</v>
      </c>
      <c r="AA52" s="65" t="e">
        <v>#REF!</v>
      </c>
      <c r="AC52" s="65" t="e">
        <v>#REF!</v>
      </c>
      <c r="AE52" s="65" t="e">
        <v>#REF!</v>
      </c>
      <c r="AG52" s="65" t="e">
        <v>#REF!</v>
      </c>
      <c r="AI52" s="65" t="e">
        <v>#REF!</v>
      </c>
      <c r="AL52" s="25" t="e">
        <v>#REF!</v>
      </c>
      <c r="AN52" s="25" t="e">
        <v>#REF!</v>
      </c>
      <c r="AP52" s="25" t="e">
        <v>#REF!</v>
      </c>
      <c r="AR52" s="25" t="e">
        <v>#REF!</v>
      </c>
      <c r="AT52" s="25" t="e">
        <v>#REF!</v>
      </c>
      <c r="AV52" s="25" t="e">
        <v>#REF!</v>
      </c>
      <c r="AX52" s="25" t="e">
        <v>#REF!</v>
      </c>
      <c r="AZ52" s="25" t="e">
        <v>#REF!</v>
      </c>
      <c r="BB52" s="25" t="e">
        <v>#REF!</v>
      </c>
      <c r="BD52" s="25" t="e">
        <v>#N/A</v>
      </c>
      <c r="BF52" s="25" t="e">
        <v>#N/A</v>
      </c>
      <c r="BH52" s="25" t="e">
        <v>#N/A</v>
      </c>
      <c r="BJ52" s="25" t="e">
        <v>#N/A</v>
      </c>
      <c r="BL52" s="25" t="e">
        <v>#N/A</v>
      </c>
    </row>
    <row r="53" spans="1:64" s="57" customFormat="1" ht="15" customHeight="1">
      <c r="A53" s="69" t="s">
        <v>152</v>
      </c>
      <c r="B53" s="69"/>
      <c r="C53" s="60" t="s">
        <v>137</v>
      </c>
      <c r="D53" s="59"/>
      <c r="E53" s="65" t="e">
        <v>#N/A</v>
      </c>
      <c r="F53" s="59"/>
      <c r="G53" s="65" t="e">
        <v>#N/A</v>
      </c>
      <c r="H53" s="59"/>
      <c r="I53" s="65" t="e">
        <v>#N/A</v>
      </c>
      <c r="J53" s="59"/>
      <c r="K53" s="76" t="e">
        <f t="shared" si="30"/>
        <v>#N/A</v>
      </c>
      <c r="L53" s="77"/>
      <c r="M53" s="75"/>
      <c r="N53" s="76" t="e">
        <f t="shared" si="29"/>
        <v>#N/A</v>
      </c>
      <c r="O53" s="8"/>
      <c r="S53" s="65" t="e">
        <v>#REF!</v>
      </c>
      <c r="U53" s="65" t="e">
        <v>#REF!</v>
      </c>
      <c r="W53" s="65" t="e">
        <v>#REF!</v>
      </c>
      <c r="Y53" s="65" t="e">
        <v>#REF!</v>
      </c>
      <c r="AA53" s="65" t="e">
        <v>#REF!</v>
      </c>
      <c r="AC53" s="65" t="e">
        <v>#REF!</v>
      </c>
      <c r="AE53" s="65" t="e">
        <v>#REF!</v>
      </c>
      <c r="AG53" s="65" t="e">
        <v>#REF!</v>
      </c>
      <c r="AI53" s="65" t="e">
        <v>#REF!</v>
      </c>
      <c r="AL53" s="25" t="e">
        <v>#REF!</v>
      </c>
      <c r="AN53" s="25" t="e">
        <v>#REF!</v>
      </c>
      <c r="AP53" s="25" t="e">
        <v>#REF!</v>
      </c>
      <c r="AR53" s="25" t="e">
        <v>#REF!</v>
      </c>
      <c r="AT53" s="25" t="e">
        <v>#REF!</v>
      </c>
      <c r="AV53" s="25" t="e">
        <v>#REF!</v>
      </c>
      <c r="AX53" s="25" t="e">
        <v>#REF!</v>
      </c>
      <c r="AZ53" s="25" t="e">
        <v>#REF!</v>
      </c>
      <c r="BB53" s="25" t="e">
        <v>#REF!</v>
      </c>
      <c r="BD53" s="25" t="e">
        <v>#N/A</v>
      </c>
      <c r="BF53" s="25" t="e">
        <v>#N/A</v>
      </c>
      <c r="BH53" s="25" t="e">
        <v>#N/A</v>
      </c>
      <c r="BJ53" s="25" t="e">
        <v>#N/A</v>
      </c>
      <c r="BL53" s="25" t="e">
        <v>#N/A</v>
      </c>
    </row>
    <row r="54" spans="1:64" s="57" customFormat="1" ht="15" customHeight="1">
      <c r="A54" s="69" t="s">
        <v>154</v>
      </c>
      <c r="B54" s="69"/>
      <c r="C54" s="58" t="s">
        <v>149</v>
      </c>
      <c r="D54" s="59"/>
      <c r="E54" s="64" t="e">
        <v>#N/A</v>
      </c>
      <c r="F54" s="59"/>
      <c r="G54" s="64" t="e">
        <v>#N/A</v>
      </c>
      <c r="H54" s="59"/>
      <c r="I54" s="64" t="e">
        <v>#N/A</v>
      </c>
      <c r="J54" s="59"/>
      <c r="K54" s="73" t="e">
        <f t="shared" si="30"/>
        <v>#N/A</v>
      </c>
      <c r="L54" s="74"/>
      <c r="M54" s="75"/>
      <c r="N54" s="73" t="e">
        <f t="shared" si="29"/>
        <v>#N/A</v>
      </c>
      <c r="O54" s="12"/>
      <c r="S54" s="64" t="e">
        <v>#REF!</v>
      </c>
      <c r="U54" s="64" t="e">
        <v>#REF!</v>
      </c>
      <c r="W54" s="64" t="e">
        <v>#REF!</v>
      </c>
      <c r="Y54" s="64" t="e">
        <v>#REF!</v>
      </c>
      <c r="AA54" s="64" t="e">
        <v>#REF!</v>
      </c>
      <c r="AC54" s="64" t="e">
        <v>#REF!</v>
      </c>
      <c r="AE54" s="64" t="e">
        <v>#REF!</v>
      </c>
      <c r="AG54" s="64" t="e">
        <v>#REF!</v>
      </c>
      <c r="AI54" s="64" t="e">
        <v>#REF!</v>
      </c>
      <c r="AL54" s="25" t="e">
        <v>#REF!</v>
      </c>
      <c r="AN54" s="25" t="e">
        <v>#REF!</v>
      </c>
      <c r="AP54" s="25" t="e">
        <v>#REF!</v>
      </c>
      <c r="AR54" s="25" t="e">
        <v>#REF!</v>
      </c>
      <c r="AT54" s="25" t="e">
        <v>#REF!</v>
      </c>
      <c r="AV54" s="25" t="e">
        <v>#REF!</v>
      </c>
      <c r="AX54" s="25" t="e">
        <v>#REF!</v>
      </c>
      <c r="AZ54" s="25" t="e">
        <v>#REF!</v>
      </c>
      <c r="BB54" s="25" t="e">
        <v>#REF!</v>
      </c>
      <c r="BD54" s="25" t="e">
        <v>#N/A</v>
      </c>
      <c r="BF54" s="25" t="e">
        <v>#N/A</v>
      </c>
      <c r="BH54" s="25" t="e">
        <v>#N/A</v>
      </c>
      <c r="BJ54" s="25" t="e">
        <v>#N/A</v>
      </c>
      <c r="BL54" s="25" t="e">
        <v>#N/A</v>
      </c>
    </row>
    <row r="55" spans="1:64" s="57" customFormat="1" ht="15" customHeight="1">
      <c r="A55" s="95" t="s">
        <v>155</v>
      </c>
      <c r="B55" s="69"/>
      <c r="C55" s="58" t="s">
        <v>138</v>
      </c>
      <c r="D55" s="59"/>
      <c r="E55" s="64" t="e">
        <v>#N/A</v>
      </c>
      <c r="F55" s="59"/>
      <c r="G55" s="64" t="e">
        <v>#N/A</v>
      </c>
      <c r="H55" s="59"/>
      <c r="I55" s="64" t="e">
        <v>#N/A</v>
      </c>
      <c r="J55" s="59"/>
      <c r="K55" s="73" t="e">
        <f t="shared" si="30"/>
        <v>#N/A</v>
      </c>
      <c r="L55" s="74"/>
      <c r="M55" s="75"/>
      <c r="N55" s="73" t="e">
        <f t="shared" si="29"/>
        <v>#N/A</v>
      </c>
      <c r="O55" s="12"/>
      <c r="S55" s="64" t="e">
        <v>#REF!</v>
      </c>
      <c r="U55" s="64" t="e">
        <v>#REF!</v>
      </c>
      <c r="W55" s="64" t="e">
        <v>#REF!</v>
      </c>
      <c r="Y55" s="64" t="e">
        <v>#REF!</v>
      </c>
      <c r="AA55" s="64" t="e">
        <v>#REF!</v>
      </c>
      <c r="AC55" s="64" t="e">
        <v>#REF!</v>
      </c>
      <c r="AE55" s="64" t="e">
        <v>#REF!</v>
      </c>
      <c r="AG55" s="64" t="e">
        <v>#REF!</v>
      </c>
      <c r="AI55" s="64" t="e">
        <v>#REF!</v>
      </c>
      <c r="AL55" s="25" t="e">
        <v>#REF!</v>
      </c>
      <c r="AN55" s="25" t="e">
        <v>#REF!</v>
      </c>
      <c r="AP55" s="25" t="e">
        <v>#REF!</v>
      </c>
      <c r="AR55" s="25" t="e">
        <v>#REF!</v>
      </c>
      <c r="AT55" s="25" t="e">
        <v>#REF!</v>
      </c>
      <c r="AV55" s="25" t="e">
        <v>#REF!</v>
      </c>
      <c r="AX55" s="25" t="e">
        <v>#REF!</v>
      </c>
      <c r="AZ55" s="25" t="e">
        <v>#REF!</v>
      </c>
      <c r="BB55" s="25" t="e">
        <v>#REF!</v>
      </c>
      <c r="BD55" s="25" t="e">
        <v>#N/A</v>
      </c>
      <c r="BF55" s="25" t="e">
        <v>#N/A</v>
      </c>
      <c r="BH55" s="25" t="e">
        <v>#N/A</v>
      </c>
      <c r="BJ55" s="25" t="e">
        <v>#N/A</v>
      </c>
      <c r="BL55" s="25" t="e">
        <v>#N/A</v>
      </c>
    </row>
    <row r="56" spans="1:64" s="57" customFormat="1" ht="24.6" hidden="1" customHeight="1">
      <c r="A56" s="108" t="s">
        <v>163</v>
      </c>
      <c r="B56" s="69"/>
      <c r="C56" s="78" t="s">
        <v>161</v>
      </c>
      <c r="D56" s="59"/>
      <c r="E56" s="82" t="e">
        <v>#N/A</v>
      </c>
      <c r="F56" s="113"/>
      <c r="G56" s="82" t="e">
        <v>#N/A</v>
      </c>
      <c r="H56" s="113"/>
      <c r="I56" s="82" t="e">
        <v>#N/A</v>
      </c>
      <c r="J56" s="113"/>
      <c r="K56" s="83" t="e">
        <f t="shared" si="30"/>
        <v>#N/A</v>
      </c>
      <c r="L56" s="82"/>
      <c r="M56" s="113"/>
      <c r="N56" s="83" t="e">
        <f t="shared" si="29"/>
        <v>#N/A</v>
      </c>
      <c r="O56" s="82"/>
      <c r="S56" s="64" t="e">
        <v>#REF!</v>
      </c>
      <c r="U56" s="64" t="e">
        <v>#REF!</v>
      </c>
      <c r="W56" s="64" t="e">
        <v>#REF!</v>
      </c>
      <c r="Y56" s="64" t="e">
        <v>#REF!</v>
      </c>
      <c r="AA56" s="64" t="e">
        <v>#REF!</v>
      </c>
      <c r="AC56" s="64" t="e">
        <v>#REF!</v>
      </c>
      <c r="AE56" s="64" t="e">
        <v>#REF!</v>
      </c>
      <c r="AG56" s="64" t="e">
        <v>#REF!</v>
      </c>
      <c r="AI56" s="64" t="e">
        <v>#REF!</v>
      </c>
    </row>
    <row r="57" spans="1:64" ht="6.6" customHeight="1"/>
    <row r="58" spans="1:64" s="21" customFormat="1" ht="7.35" customHeight="1">
      <c r="A58" s="68" t="s">
        <v>187</v>
      </c>
      <c r="B58" s="68"/>
      <c r="C58" s="54"/>
      <c r="D58" s="22"/>
      <c r="E58" s="53"/>
      <c r="F58" s="22"/>
      <c r="G58" s="53"/>
      <c r="H58" s="22"/>
      <c r="I58" s="53"/>
      <c r="J58" s="22"/>
      <c r="K58" s="36"/>
      <c r="L58" s="36"/>
      <c r="M58" s="22"/>
      <c r="N58" s="36"/>
      <c r="O58" s="36"/>
      <c r="S58" s="53"/>
      <c r="U58" s="53"/>
      <c r="W58" s="53"/>
      <c r="Y58" s="53"/>
      <c r="AA58" s="53"/>
      <c r="AC58" s="53"/>
      <c r="AE58" s="53"/>
      <c r="AG58" s="53"/>
      <c r="AI58" s="53"/>
    </row>
    <row r="59" spans="1:64" s="57" customFormat="1" ht="15.6">
      <c r="A59" s="126" t="s">
        <v>162</v>
      </c>
      <c r="B59" s="69"/>
      <c r="C59" s="90" t="s">
        <v>206</v>
      </c>
      <c r="D59" s="39"/>
      <c r="E59" s="62" t="e">
        <v>#N/A</v>
      </c>
      <c r="F59" s="63"/>
      <c r="G59" s="62" t="e">
        <v>#N/A</v>
      </c>
      <c r="H59" s="63"/>
      <c r="I59" s="62" t="e">
        <v>#N/A</v>
      </c>
      <c r="J59" s="63"/>
      <c r="K59" s="71" t="e">
        <f>K15</f>
        <v>#N/A</v>
      </c>
      <c r="L59" s="71"/>
      <c r="M59" s="72"/>
      <c r="N59" s="71" t="e">
        <f>N15</f>
        <v>#N/A</v>
      </c>
      <c r="O59" s="70"/>
      <c r="S59" s="62" t="e">
        <v>#REF!</v>
      </c>
      <c r="U59" s="62" t="e">
        <v>#REF!</v>
      </c>
      <c r="W59" s="62" t="e">
        <v>#REF!</v>
      </c>
      <c r="Y59" s="62" t="e">
        <v>#REF!</v>
      </c>
      <c r="AA59" s="62" t="e">
        <v>#REF!</v>
      </c>
      <c r="AC59" s="62" t="e">
        <v>#REF!</v>
      </c>
      <c r="AE59" s="62" t="e">
        <v>#REF!</v>
      </c>
      <c r="AG59" s="62" t="e">
        <v>#REF!</v>
      </c>
      <c r="AI59" s="62" t="e">
        <v>#REF!</v>
      </c>
      <c r="AL59" s="25" t="e">
        <v>#REF!</v>
      </c>
      <c r="AN59" s="25" t="e">
        <v>#REF!</v>
      </c>
      <c r="AP59" s="25" t="e">
        <v>#REF!</v>
      </c>
      <c r="AR59" s="25" t="e">
        <v>#REF!</v>
      </c>
      <c r="AT59" s="25" t="e">
        <v>#REF!</v>
      </c>
      <c r="AV59" s="25" t="e">
        <v>#REF!</v>
      </c>
      <c r="AX59" s="25" t="e">
        <v>#REF!</v>
      </c>
      <c r="AZ59" s="25" t="e">
        <v>#REF!</v>
      </c>
      <c r="BB59" s="25" t="e">
        <v>#REF!</v>
      </c>
      <c r="BD59" s="25" t="e">
        <v>#N/A</v>
      </c>
      <c r="BF59" s="25" t="e">
        <v>#N/A</v>
      </c>
      <c r="BH59" s="25" t="e">
        <v>#N/A</v>
      </c>
      <c r="BJ59" s="25" t="e">
        <v>#N/A</v>
      </c>
      <c r="BL59" s="25" t="e">
        <v>#N/A</v>
      </c>
    </row>
    <row r="60" spans="1:64" s="57" customFormat="1" ht="15" customHeight="1">
      <c r="A60" s="95" t="s">
        <v>150</v>
      </c>
      <c r="B60" s="69"/>
      <c r="C60" s="58" t="s">
        <v>134</v>
      </c>
      <c r="D60" s="59"/>
      <c r="E60" s="64" t="e">
        <v>#N/A</v>
      </c>
      <c r="F60" s="59"/>
      <c r="G60" s="64" t="e">
        <v>#N/A</v>
      </c>
      <c r="H60" s="59"/>
      <c r="I60" s="64" t="e">
        <v>#N/A</v>
      </c>
      <c r="J60" s="59"/>
      <c r="K60" s="73" t="e">
        <f t="shared" ref="K60:K65" si="31">($E60-I60)*100</f>
        <v>#N/A</v>
      </c>
      <c r="L60" s="74"/>
      <c r="M60" s="75"/>
      <c r="N60" s="73" t="e">
        <f t="shared" ref="N60:N65" si="32">($E60-G60)*100</f>
        <v>#N/A</v>
      </c>
      <c r="O60" s="12"/>
      <c r="S60" s="64" t="e">
        <v>#REF!</v>
      </c>
      <c r="U60" s="64" t="e">
        <v>#REF!</v>
      </c>
      <c r="W60" s="64" t="e">
        <v>#REF!</v>
      </c>
      <c r="Y60" s="64" t="e">
        <v>#REF!</v>
      </c>
      <c r="AA60" s="64" t="e">
        <v>#REF!</v>
      </c>
      <c r="AC60" s="64" t="e">
        <v>#REF!</v>
      </c>
      <c r="AE60" s="64" t="e">
        <v>#REF!</v>
      </c>
      <c r="AG60" s="64" t="e">
        <v>#REF!</v>
      </c>
      <c r="AI60" s="64" t="e">
        <v>#REF!</v>
      </c>
      <c r="AL60" s="25" t="e">
        <v>#REF!</v>
      </c>
      <c r="AN60" s="25" t="e">
        <v>#REF!</v>
      </c>
      <c r="AP60" s="25" t="e">
        <v>#REF!</v>
      </c>
      <c r="AR60" s="25" t="e">
        <v>#REF!</v>
      </c>
      <c r="AT60" s="25" t="e">
        <v>#REF!</v>
      </c>
      <c r="AV60" s="25" t="e">
        <v>#REF!</v>
      </c>
      <c r="AX60" s="25" t="e">
        <v>#REF!</v>
      </c>
      <c r="AZ60" s="25" t="e">
        <v>#REF!</v>
      </c>
      <c r="BB60" s="25" t="e">
        <v>#REF!</v>
      </c>
      <c r="BD60" s="25" t="e">
        <v>#N/A</v>
      </c>
      <c r="BF60" s="25" t="e">
        <v>#N/A</v>
      </c>
      <c r="BH60" s="25" t="e">
        <v>#N/A</v>
      </c>
      <c r="BJ60" s="25" t="e">
        <v>#N/A</v>
      </c>
      <c r="BL60" s="25" t="e">
        <v>#N/A</v>
      </c>
    </row>
    <row r="61" spans="1:64" s="57" customFormat="1" ht="15" customHeight="1">
      <c r="A61" s="69" t="s">
        <v>153</v>
      </c>
      <c r="B61" s="69"/>
      <c r="C61" s="60" t="s">
        <v>135</v>
      </c>
      <c r="D61" s="59"/>
      <c r="E61" s="65" t="e">
        <v>#N/A</v>
      </c>
      <c r="F61" s="59"/>
      <c r="G61" s="65" t="e">
        <v>#N/A</v>
      </c>
      <c r="H61" s="59"/>
      <c r="I61" s="65" t="e">
        <v>#N/A</v>
      </c>
      <c r="J61" s="59"/>
      <c r="K61" s="76" t="e">
        <f t="shared" si="31"/>
        <v>#N/A</v>
      </c>
      <c r="L61" s="77"/>
      <c r="M61" s="75"/>
      <c r="N61" s="76" t="e">
        <f t="shared" si="32"/>
        <v>#N/A</v>
      </c>
      <c r="O61" s="8"/>
      <c r="S61" s="65" t="e">
        <v>#REF!</v>
      </c>
      <c r="U61" s="65" t="e">
        <v>#REF!</v>
      </c>
      <c r="W61" s="65" t="e">
        <v>#REF!</v>
      </c>
      <c r="Y61" s="65" t="e">
        <v>#REF!</v>
      </c>
      <c r="AA61" s="65" t="e">
        <v>#REF!</v>
      </c>
      <c r="AC61" s="65" t="e">
        <v>#REF!</v>
      </c>
      <c r="AE61" s="65" t="e">
        <v>#REF!</v>
      </c>
      <c r="AG61" s="65" t="e">
        <v>#REF!</v>
      </c>
      <c r="AI61" s="65" t="e">
        <v>#REF!</v>
      </c>
      <c r="AL61" s="25" t="e">
        <v>#REF!</v>
      </c>
      <c r="AN61" s="25" t="e">
        <v>#REF!</v>
      </c>
      <c r="AP61" s="25" t="e">
        <v>#REF!</v>
      </c>
      <c r="AR61" s="25" t="e">
        <v>#REF!</v>
      </c>
      <c r="AT61" s="25" t="e">
        <v>#REF!</v>
      </c>
      <c r="AV61" s="25" t="e">
        <v>#REF!</v>
      </c>
      <c r="AX61" s="25" t="e">
        <v>#REF!</v>
      </c>
      <c r="AZ61" s="25" t="e">
        <v>#REF!</v>
      </c>
      <c r="BB61" s="25" t="e">
        <v>#REF!</v>
      </c>
      <c r="BD61" s="25" t="e">
        <v>#N/A</v>
      </c>
      <c r="BF61" s="25" t="e">
        <v>#N/A</v>
      </c>
      <c r="BH61" s="25" t="e">
        <v>#N/A</v>
      </c>
      <c r="BJ61" s="25" t="e">
        <v>#N/A</v>
      </c>
      <c r="BL61" s="25" t="e">
        <v>#N/A</v>
      </c>
    </row>
    <row r="62" spans="1:64" s="57" customFormat="1" ht="15" customHeight="1">
      <c r="A62" s="95" t="s">
        <v>151</v>
      </c>
      <c r="B62" s="69"/>
      <c r="C62" s="60" t="s">
        <v>136</v>
      </c>
      <c r="D62" s="59"/>
      <c r="E62" s="65" t="e">
        <v>#N/A</v>
      </c>
      <c r="F62" s="59"/>
      <c r="G62" s="65" t="e">
        <v>#N/A</v>
      </c>
      <c r="H62" s="59"/>
      <c r="I62" s="65" t="e">
        <v>#N/A</v>
      </c>
      <c r="J62" s="59"/>
      <c r="K62" s="76" t="e">
        <f t="shared" si="31"/>
        <v>#N/A</v>
      </c>
      <c r="L62" s="77"/>
      <c r="M62" s="75"/>
      <c r="N62" s="76" t="e">
        <f t="shared" si="32"/>
        <v>#N/A</v>
      </c>
      <c r="O62" s="8"/>
      <c r="S62" s="65" t="e">
        <v>#REF!</v>
      </c>
      <c r="U62" s="65" t="e">
        <v>#REF!</v>
      </c>
      <c r="W62" s="65" t="e">
        <v>#REF!</v>
      </c>
      <c r="Y62" s="65" t="e">
        <v>#REF!</v>
      </c>
      <c r="AA62" s="65" t="e">
        <v>#REF!</v>
      </c>
      <c r="AC62" s="65" t="e">
        <v>#REF!</v>
      </c>
      <c r="AE62" s="65" t="e">
        <v>#REF!</v>
      </c>
      <c r="AG62" s="65" t="e">
        <v>#REF!</v>
      </c>
      <c r="AI62" s="65" t="e">
        <v>#REF!</v>
      </c>
      <c r="AL62" s="25" t="e">
        <v>#REF!</v>
      </c>
      <c r="AN62" s="25" t="e">
        <v>#REF!</v>
      </c>
      <c r="AP62" s="25" t="e">
        <v>#REF!</v>
      </c>
      <c r="AR62" s="25" t="e">
        <v>#REF!</v>
      </c>
      <c r="AT62" s="25" t="e">
        <v>#REF!</v>
      </c>
      <c r="AV62" s="25" t="e">
        <v>#REF!</v>
      </c>
      <c r="AX62" s="25" t="e">
        <v>#REF!</v>
      </c>
      <c r="AZ62" s="25" t="e">
        <v>#REF!</v>
      </c>
      <c r="BB62" s="25" t="e">
        <v>#REF!</v>
      </c>
      <c r="BD62" s="25" t="e">
        <v>#N/A</v>
      </c>
      <c r="BF62" s="25" t="e">
        <v>#N/A</v>
      </c>
      <c r="BH62" s="25" t="e">
        <v>#N/A</v>
      </c>
      <c r="BJ62" s="25" t="e">
        <v>#N/A</v>
      </c>
      <c r="BL62" s="25" t="e">
        <v>#N/A</v>
      </c>
    </row>
    <row r="63" spans="1:64" s="57" customFormat="1" ht="15" customHeight="1">
      <c r="A63" s="69" t="s">
        <v>152</v>
      </c>
      <c r="B63" s="69"/>
      <c r="C63" s="60" t="s">
        <v>137</v>
      </c>
      <c r="D63" s="59"/>
      <c r="E63" s="65" t="e">
        <v>#N/A</v>
      </c>
      <c r="F63" s="59"/>
      <c r="G63" s="65" t="e">
        <v>#N/A</v>
      </c>
      <c r="H63" s="59"/>
      <c r="I63" s="65" t="e">
        <v>#N/A</v>
      </c>
      <c r="J63" s="59"/>
      <c r="K63" s="76" t="e">
        <f t="shared" si="31"/>
        <v>#N/A</v>
      </c>
      <c r="L63" s="77"/>
      <c r="M63" s="75"/>
      <c r="N63" s="76" t="e">
        <f t="shared" si="32"/>
        <v>#N/A</v>
      </c>
      <c r="O63" s="8"/>
      <c r="S63" s="65" t="e">
        <v>#REF!</v>
      </c>
      <c r="U63" s="65" t="e">
        <v>#REF!</v>
      </c>
      <c r="W63" s="65" t="e">
        <v>#REF!</v>
      </c>
      <c r="Y63" s="65" t="e">
        <v>#REF!</v>
      </c>
      <c r="AA63" s="65" t="e">
        <v>#REF!</v>
      </c>
      <c r="AC63" s="65" t="e">
        <v>#REF!</v>
      </c>
      <c r="AE63" s="65" t="e">
        <v>#REF!</v>
      </c>
      <c r="AG63" s="65" t="e">
        <v>#REF!</v>
      </c>
      <c r="AI63" s="65" t="e">
        <v>#REF!</v>
      </c>
      <c r="AL63" s="25" t="e">
        <v>#REF!</v>
      </c>
      <c r="AN63" s="25" t="e">
        <v>#REF!</v>
      </c>
      <c r="AP63" s="25" t="e">
        <v>#REF!</v>
      </c>
      <c r="AR63" s="25" t="e">
        <v>#REF!</v>
      </c>
      <c r="AT63" s="25" t="e">
        <v>#REF!</v>
      </c>
      <c r="AV63" s="25" t="e">
        <v>#REF!</v>
      </c>
      <c r="AX63" s="25" t="e">
        <v>#REF!</v>
      </c>
      <c r="AZ63" s="25" t="e">
        <v>#REF!</v>
      </c>
      <c r="BB63" s="25" t="e">
        <v>#REF!</v>
      </c>
      <c r="BD63" s="25" t="e">
        <v>#N/A</v>
      </c>
      <c r="BF63" s="25" t="e">
        <v>#N/A</v>
      </c>
      <c r="BH63" s="25" t="e">
        <v>#N/A</v>
      </c>
      <c r="BJ63" s="25" t="e">
        <v>#N/A</v>
      </c>
      <c r="BL63" s="25" t="e">
        <v>#N/A</v>
      </c>
    </row>
    <row r="64" spans="1:64" s="57" customFormat="1" ht="15" customHeight="1">
      <c r="A64" s="69" t="s">
        <v>154</v>
      </c>
      <c r="B64" s="69"/>
      <c r="C64" s="58" t="s">
        <v>149</v>
      </c>
      <c r="D64" s="59"/>
      <c r="E64" s="64" t="e">
        <v>#N/A</v>
      </c>
      <c r="F64" s="59"/>
      <c r="G64" s="64" t="e">
        <v>#N/A</v>
      </c>
      <c r="H64" s="59"/>
      <c r="I64" s="64" t="e">
        <v>#N/A</v>
      </c>
      <c r="J64" s="59"/>
      <c r="K64" s="73" t="e">
        <f t="shared" si="31"/>
        <v>#N/A</v>
      </c>
      <c r="L64" s="74"/>
      <c r="M64" s="75"/>
      <c r="N64" s="73" t="e">
        <f t="shared" si="32"/>
        <v>#N/A</v>
      </c>
      <c r="O64" s="12"/>
      <c r="S64" s="64" t="e">
        <v>#REF!</v>
      </c>
      <c r="U64" s="64" t="e">
        <v>#REF!</v>
      </c>
      <c r="W64" s="64" t="e">
        <v>#REF!</v>
      </c>
      <c r="Y64" s="64" t="e">
        <v>#REF!</v>
      </c>
      <c r="AA64" s="64" t="e">
        <v>#REF!</v>
      </c>
      <c r="AC64" s="64" t="e">
        <v>#REF!</v>
      </c>
      <c r="AE64" s="64" t="e">
        <v>#REF!</v>
      </c>
      <c r="AG64" s="64" t="e">
        <v>#REF!</v>
      </c>
      <c r="AI64" s="64" t="e">
        <v>#REF!</v>
      </c>
      <c r="AL64" s="25" t="e">
        <v>#REF!</v>
      </c>
      <c r="AN64" s="25" t="e">
        <v>#REF!</v>
      </c>
      <c r="AP64" s="25" t="e">
        <v>#REF!</v>
      </c>
      <c r="AR64" s="25" t="e">
        <v>#REF!</v>
      </c>
      <c r="AT64" s="25" t="e">
        <v>#REF!</v>
      </c>
      <c r="AV64" s="25" t="e">
        <v>#REF!</v>
      </c>
      <c r="AX64" s="25" t="e">
        <v>#REF!</v>
      </c>
      <c r="AZ64" s="25" t="e">
        <v>#REF!</v>
      </c>
      <c r="BB64" s="25" t="e">
        <v>#REF!</v>
      </c>
      <c r="BD64" s="25" t="e">
        <v>#N/A</v>
      </c>
      <c r="BF64" s="25" t="e">
        <v>#N/A</v>
      </c>
      <c r="BH64" s="25" t="e">
        <v>#N/A</v>
      </c>
      <c r="BJ64" s="25" t="e">
        <v>#N/A</v>
      </c>
      <c r="BL64" s="25" t="e">
        <v>#N/A</v>
      </c>
    </row>
    <row r="65" spans="1:64" s="57" customFormat="1" ht="15" customHeight="1">
      <c r="A65" s="95" t="s">
        <v>155</v>
      </c>
      <c r="B65" s="69"/>
      <c r="C65" s="58" t="s">
        <v>138</v>
      </c>
      <c r="D65" s="59"/>
      <c r="E65" s="64" t="e">
        <v>#N/A</v>
      </c>
      <c r="F65" s="59"/>
      <c r="G65" s="64" t="e">
        <v>#N/A</v>
      </c>
      <c r="H65" s="59"/>
      <c r="I65" s="64" t="e">
        <v>#N/A</v>
      </c>
      <c r="J65" s="59"/>
      <c r="K65" s="73" t="e">
        <f t="shared" si="31"/>
        <v>#N/A</v>
      </c>
      <c r="L65" s="74"/>
      <c r="M65" s="75"/>
      <c r="N65" s="73" t="e">
        <f t="shared" si="32"/>
        <v>#N/A</v>
      </c>
      <c r="O65" s="12"/>
      <c r="S65" s="64" t="e">
        <v>#REF!</v>
      </c>
      <c r="U65" s="64" t="e">
        <v>#REF!</v>
      </c>
      <c r="W65" s="64" t="e">
        <v>#REF!</v>
      </c>
      <c r="Y65" s="64" t="e">
        <v>#REF!</v>
      </c>
      <c r="AA65" s="64" t="e">
        <v>#REF!</v>
      </c>
      <c r="AC65" s="64" t="e">
        <v>#REF!</v>
      </c>
      <c r="AE65" s="64" t="e">
        <v>#REF!</v>
      </c>
      <c r="AG65" s="64" t="e">
        <v>#REF!</v>
      </c>
      <c r="AI65" s="64" t="e">
        <v>#REF!</v>
      </c>
      <c r="AL65" s="25" t="e">
        <v>#REF!</v>
      </c>
      <c r="AN65" s="25" t="e">
        <v>#REF!</v>
      </c>
      <c r="AP65" s="25" t="e">
        <v>#REF!</v>
      </c>
      <c r="AR65" s="25" t="e">
        <v>#REF!</v>
      </c>
      <c r="AT65" s="25" t="e">
        <v>#REF!</v>
      </c>
      <c r="AV65" s="25" t="e">
        <v>#REF!</v>
      </c>
      <c r="AX65" s="25" t="e">
        <v>#REF!</v>
      </c>
      <c r="AZ65" s="25" t="e">
        <v>#REF!</v>
      </c>
      <c r="BB65" s="25" t="e">
        <v>#REF!</v>
      </c>
      <c r="BD65" s="25" t="e">
        <v>#N/A</v>
      </c>
      <c r="BF65" s="25" t="e">
        <v>#N/A</v>
      </c>
      <c r="BH65" s="25" t="e">
        <v>#N/A</v>
      </c>
      <c r="BJ65" s="25" t="e">
        <v>#N/A</v>
      </c>
      <c r="BL65" s="25" t="e">
        <v>#N/A</v>
      </c>
    </row>
    <row r="66" spans="1:64" ht="15.6" customHeight="1">
      <c r="C66" s="2"/>
      <c r="D66" s="61"/>
      <c r="E66" s="3"/>
      <c r="F66" s="61"/>
      <c r="G66" s="50"/>
      <c r="H66" s="61"/>
      <c r="I66" s="50"/>
      <c r="J66" s="61"/>
      <c r="K66" s="50"/>
      <c r="M66" s="61"/>
      <c r="N66" s="50"/>
      <c r="O66" s="17"/>
      <c r="S66" s="3"/>
      <c r="U66" s="3"/>
      <c r="W66" s="3"/>
      <c r="Y66" s="3"/>
      <c r="AA66" s="3"/>
      <c r="AC66" s="3"/>
      <c r="AE66" s="3"/>
      <c r="AG66" s="3"/>
      <c r="AI66" s="3"/>
    </row>
    <row r="67" spans="1:64" ht="18">
      <c r="C67" s="107" t="s">
        <v>173</v>
      </c>
    </row>
    <row r="68" spans="1:64" s="21" customFormat="1" ht="4.5" customHeight="1">
      <c r="A68" s="68" t="s">
        <v>156</v>
      </c>
      <c r="B68" s="68"/>
      <c r="C68" s="54"/>
      <c r="D68" s="22"/>
      <c r="E68" s="53"/>
      <c r="F68" s="22"/>
      <c r="G68" s="53"/>
      <c r="H68" s="22"/>
      <c r="I68" s="53"/>
      <c r="J68" s="22"/>
      <c r="K68" s="36"/>
      <c r="L68" s="36"/>
      <c r="M68" s="22"/>
      <c r="N68" s="36"/>
      <c r="O68" s="36"/>
      <c r="S68" s="53"/>
      <c r="U68" s="53"/>
      <c r="W68" s="53"/>
      <c r="Y68" s="53"/>
      <c r="AA68" s="53"/>
      <c r="AC68" s="53"/>
      <c r="AE68" s="53"/>
      <c r="AG68" s="53"/>
      <c r="AI68" s="53"/>
    </row>
    <row r="69" spans="1:64" s="57" customFormat="1" ht="15.6">
      <c r="A69" s="118" t="s">
        <v>162</v>
      </c>
      <c r="B69" s="69"/>
      <c r="C69" s="90" t="s">
        <v>209</v>
      </c>
      <c r="D69" s="39"/>
      <c r="E69" s="55" t="e">
        <v>#N/A</v>
      </c>
      <c r="F69" s="56"/>
      <c r="G69" s="55" t="e">
        <v>#N/A</v>
      </c>
      <c r="H69" s="56"/>
      <c r="I69" s="55" t="e">
        <v>#N/A</v>
      </c>
      <c r="J69" s="56"/>
      <c r="K69" s="109" t="e">
        <f t="shared" ref="K69:K74" si="33">$E69-I69</f>
        <v>#N/A</v>
      </c>
      <c r="L69" s="93" t="e">
        <f t="shared" ref="L69:L74" si="34">IF(I69=0,1,E69/I69-1)</f>
        <v>#N/A</v>
      </c>
      <c r="M69" s="56"/>
      <c r="N69" s="9" t="e">
        <f t="shared" ref="N69:N74" si="35">$E69-G69</f>
        <v>#N/A</v>
      </c>
      <c r="O69" s="93" t="e">
        <f t="shared" ref="O69:O74" si="36">IF(G69=0,1,E69/G69-1)</f>
        <v>#N/A</v>
      </c>
      <c r="S69" s="55" t="e">
        <v>#REF!</v>
      </c>
      <c r="U69" s="55" t="e">
        <v>#REF!</v>
      </c>
      <c r="W69" s="55" t="e">
        <v>#REF!</v>
      </c>
      <c r="Y69" s="55" t="e">
        <v>#REF!</v>
      </c>
      <c r="AA69" s="55" t="e">
        <v>#REF!</v>
      </c>
      <c r="AC69" s="55" t="e">
        <v>#REF!</v>
      </c>
      <c r="AE69" s="55" t="e">
        <v>#REF!</v>
      </c>
      <c r="AG69" s="55" t="e">
        <v>#REF!</v>
      </c>
      <c r="AI69" s="55" t="e">
        <v>#REF!</v>
      </c>
      <c r="AL69" s="24" t="e">
        <v>#REF!</v>
      </c>
      <c r="AM69" s="24"/>
      <c r="AN69" s="24" t="e">
        <v>#REF!</v>
      </c>
      <c r="AO69" s="49"/>
      <c r="AP69" s="24" t="e">
        <v>#REF!</v>
      </c>
      <c r="AQ69" s="49"/>
      <c r="AR69" s="24" t="e">
        <v>#REF!</v>
      </c>
      <c r="AS69" s="49"/>
      <c r="AT69" s="24" t="e">
        <v>#REF!</v>
      </c>
      <c r="AU69" s="49"/>
      <c r="AV69" s="24" t="e">
        <v>#REF!</v>
      </c>
      <c r="AW69" s="49"/>
      <c r="AX69" s="24" t="e">
        <v>#REF!</v>
      </c>
      <c r="AY69" s="49"/>
      <c r="AZ69" s="24" t="e">
        <v>#REF!</v>
      </c>
      <c r="BA69" s="49"/>
      <c r="BB69" s="24" t="e">
        <v>#REF!</v>
      </c>
      <c r="BC69" s="49"/>
      <c r="BD69" s="24" t="e">
        <v>#N/A</v>
      </c>
      <c r="BF69" s="24" t="e">
        <v>#N/A</v>
      </c>
      <c r="BH69" s="24" t="e">
        <v>#N/A</v>
      </c>
      <c r="BJ69" s="24" t="e">
        <v>#N/A</v>
      </c>
      <c r="BL69" s="24" t="e">
        <v>#N/A</v>
      </c>
    </row>
    <row r="70" spans="1:64" s="57" customFormat="1" ht="15" customHeight="1">
      <c r="A70" s="118" t="s">
        <v>169</v>
      </c>
      <c r="B70" s="69"/>
      <c r="C70" s="58" t="s">
        <v>169</v>
      </c>
      <c r="D70" s="59"/>
      <c r="E70" s="11" t="e">
        <v>#N/A</v>
      </c>
      <c r="F70" s="59"/>
      <c r="G70" s="11" t="e">
        <v>#N/A</v>
      </c>
      <c r="H70" s="59"/>
      <c r="I70" s="11" t="e">
        <v>#N/A</v>
      </c>
      <c r="J70" s="59"/>
      <c r="K70" s="11" t="e">
        <f t="shared" si="33"/>
        <v>#N/A</v>
      </c>
      <c r="L70" s="12" t="e">
        <f t="shared" si="34"/>
        <v>#N/A</v>
      </c>
      <c r="M70" s="59"/>
      <c r="N70" s="11" t="e">
        <f t="shared" si="35"/>
        <v>#N/A</v>
      </c>
      <c r="O70" s="12" t="e">
        <f t="shared" si="36"/>
        <v>#N/A</v>
      </c>
      <c r="S70" s="11" t="e">
        <v>#REF!</v>
      </c>
      <c r="U70" s="11" t="e">
        <v>#REF!</v>
      </c>
      <c r="W70" s="11" t="e">
        <v>#REF!</v>
      </c>
      <c r="Y70" s="11" t="e">
        <v>#REF!</v>
      </c>
      <c r="AA70" s="11" t="e">
        <v>#REF!</v>
      </c>
      <c r="AC70" s="11" t="e">
        <v>#REF!</v>
      </c>
      <c r="AE70" s="11" t="e">
        <v>#REF!</v>
      </c>
      <c r="AG70" s="11" t="e">
        <v>#REF!</v>
      </c>
      <c r="AI70" s="11" t="e">
        <v>#REF!</v>
      </c>
      <c r="AL70" s="24" t="e">
        <v>#REF!</v>
      </c>
      <c r="AM70" s="24"/>
      <c r="AN70" s="24" t="e">
        <v>#REF!</v>
      </c>
      <c r="AO70" s="49"/>
      <c r="AP70" s="24" t="e">
        <v>#REF!</v>
      </c>
      <c r="AQ70" s="49"/>
      <c r="AR70" s="24" t="e">
        <v>#REF!</v>
      </c>
      <c r="AS70" s="49"/>
      <c r="AT70" s="24" t="e">
        <v>#REF!</v>
      </c>
      <c r="AU70" s="49"/>
      <c r="AV70" s="24" t="e">
        <v>#REF!</v>
      </c>
      <c r="AW70" s="49"/>
      <c r="AX70" s="24" t="e">
        <v>#REF!</v>
      </c>
      <c r="AY70" s="49"/>
      <c r="AZ70" s="24" t="e">
        <v>#REF!</v>
      </c>
      <c r="BA70" s="49"/>
      <c r="BB70" s="24" t="e">
        <v>#REF!</v>
      </c>
      <c r="BC70" s="49"/>
      <c r="BD70" s="24" t="e">
        <v>#N/A</v>
      </c>
      <c r="BF70" s="24" t="e">
        <v>#N/A</v>
      </c>
      <c r="BH70" s="24" t="e">
        <v>#N/A</v>
      </c>
      <c r="BJ70" s="24" t="e">
        <v>#N/A</v>
      </c>
      <c r="BL70" s="24" t="e">
        <v>#N/A</v>
      </c>
    </row>
    <row r="71" spans="1:64" s="57" customFormat="1" ht="15" customHeight="1">
      <c r="A71" s="118" t="s">
        <v>135</v>
      </c>
      <c r="B71" s="69"/>
      <c r="C71" s="58" t="s">
        <v>170</v>
      </c>
      <c r="D71" s="59"/>
      <c r="E71" s="11" t="e">
        <v>#N/A</v>
      </c>
      <c r="F71" s="59"/>
      <c r="G71" s="11" t="e">
        <v>#N/A</v>
      </c>
      <c r="H71" s="59"/>
      <c r="I71" s="11" t="e">
        <v>#N/A</v>
      </c>
      <c r="J71" s="59"/>
      <c r="K71" s="11" t="e">
        <f t="shared" si="33"/>
        <v>#N/A</v>
      </c>
      <c r="L71" s="12" t="e">
        <f t="shared" si="34"/>
        <v>#N/A</v>
      </c>
      <c r="M71" s="59"/>
      <c r="N71" s="11" t="e">
        <f t="shared" si="35"/>
        <v>#N/A</v>
      </c>
      <c r="O71" s="12" t="e">
        <f t="shared" si="36"/>
        <v>#N/A</v>
      </c>
      <c r="S71" s="11" t="e">
        <v>#REF!</v>
      </c>
      <c r="U71" s="11" t="e">
        <v>#REF!</v>
      </c>
      <c r="W71" s="11" t="e">
        <v>#REF!</v>
      </c>
      <c r="Y71" s="11" t="e">
        <v>#REF!</v>
      </c>
      <c r="AA71" s="11" t="e">
        <v>#REF!</v>
      </c>
      <c r="AC71" s="11" t="e">
        <v>#REF!</v>
      </c>
      <c r="AE71" s="11" t="e">
        <v>#REF!</v>
      </c>
      <c r="AG71" s="11" t="e">
        <v>#REF!</v>
      </c>
      <c r="AI71" s="11" t="e">
        <v>#REF!</v>
      </c>
      <c r="AL71" s="24" t="e">
        <v>#REF!</v>
      </c>
      <c r="AM71" s="24"/>
      <c r="AN71" s="24" t="e">
        <v>#REF!</v>
      </c>
      <c r="AO71" s="49"/>
      <c r="AP71" s="24" t="e">
        <v>#REF!</v>
      </c>
      <c r="AQ71" s="49"/>
      <c r="AR71" s="24" t="e">
        <v>#REF!</v>
      </c>
      <c r="AS71" s="49"/>
      <c r="AT71" s="24" t="e">
        <v>#REF!</v>
      </c>
      <c r="AU71" s="49"/>
      <c r="AV71" s="24" t="e">
        <v>#REF!</v>
      </c>
      <c r="AW71" s="49"/>
      <c r="AX71" s="24" t="e">
        <v>#REF!</v>
      </c>
      <c r="AY71" s="49"/>
      <c r="AZ71" s="24" t="e">
        <v>#REF!</v>
      </c>
      <c r="BA71" s="49"/>
      <c r="BB71" s="24" t="e">
        <v>#REF!</v>
      </c>
      <c r="BC71" s="49"/>
      <c r="BD71" s="24" t="e">
        <v>#N/A</v>
      </c>
      <c r="BF71" s="24" t="e">
        <v>#N/A</v>
      </c>
      <c r="BH71" s="24" t="e">
        <v>#N/A</v>
      </c>
      <c r="BJ71" s="24" t="e">
        <v>#N/A</v>
      </c>
      <c r="BL71" s="24" t="e">
        <v>#N/A</v>
      </c>
    </row>
    <row r="72" spans="1:64" s="57" customFormat="1" ht="15" customHeight="1">
      <c r="A72" s="118" t="s">
        <v>171</v>
      </c>
      <c r="B72" s="69"/>
      <c r="C72" s="58" t="s">
        <v>171</v>
      </c>
      <c r="D72" s="59"/>
      <c r="E72" s="11" t="e">
        <v>#N/A</v>
      </c>
      <c r="F72" s="59"/>
      <c r="G72" s="11" t="e">
        <v>#N/A</v>
      </c>
      <c r="H72" s="59"/>
      <c r="I72" s="11" t="e">
        <v>#N/A</v>
      </c>
      <c r="J72" s="59"/>
      <c r="K72" s="11" t="e">
        <f t="shared" si="33"/>
        <v>#N/A</v>
      </c>
      <c r="L72" s="12" t="e">
        <f t="shared" si="34"/>
        <v>#N/A</v>
      </c>
      <c r="M72" s="59"/>
      <c r="N72" s="11" t="e">
        <f t="shared" si="35"/>
        <v>#N/A</v>
      </c>
      <c r="O72" s="12" t="e">
        <f t="shared" si="36"/>
        <v>#N/A</v>
      </c>
      <c r="S72" s="11" t="e">
        <v>#REF!</v>
      </c>
      <c r="U72" s="11" t="e">
        <v>#REF!</v>
      </c>
      <c r="W72" s="11" t="e">
        <v>#REF!</v>
      </c>
      <c r="Y72" s="11" t="e">
        <v>#REF!</v>
      </c>
      <c r="AA72" s="11" t="e">
        <v>#REF!</v>
      </c>
      <c r="AC72" s="11" t="e">
        <v>#REF!</v>
      </c>
      <c r="AE72" s="11" t="e">
        <v>#REF!</v>
      </c>
      <c r="AG72" s="11" t="e">
        <v>#REF!</v>
      </c>
      <c r="AI72" s="11" t="e">
        <v>#REF!</v>
      </c>
      <c r="AL72" s="24" t="e">
        <v>#REF!</v>
      </c>
      <c r="AM72" s="24"/>
      <c r="AN72" s="24" t="e">
        <v>#REF!</v>
      </c>
      <c r="AO72" s="49"/>
      <c r="AP72" s="24" t="e">
        <v>#REF!</v>
      </c>
      <c r="AQ72" s="49"/>
      <c r="AR72" s="24" t="e">
        <v>#REF!</v>
      </c>
      <c r="AS72" s="49"/>
      <c r="AT72" s="24" t="e">
        <v>#REF!</v>
      </c>
      <c r="AU72" s="49"/>
      <c r="AV72" s="24" t="e">
        <v>#REF!</v>
      </c>
      <c r="AW72" s="49"/>
      <c r="AX72" s="24" t="e">
        <v>#REF!</v>
      </c>
      <c r="AY72" s="49"/>
      <c r="AZ72" s="24" t="e">
        <v>#REF!</v>
      </c>
      <c r="BA72" s="49"/>
      <c r="BB72" s="24" t="e">
        <v>#REF!</v>
      </c>
      <c r="BC72" s="49"/>
      <c r="BD72" s="24" t="e">
        <v>#N/A</v>
      </c>
      <c r="BF72" s="24" t="e">
        <v>#N/A</v>
      </c>
      <c r="BH72" s="24" t="e">
        <v>#N/A</v>
      </c>
      <c r="BJ72" s="24" t="e">
        <v>#N/A</v>
      </c>
      <c r="BL72" s="24" t="e">
        <v>#N/A</v>
      </c>
    </row>
    <row r="73" spans="1:64" s="57" customFormat="1" ht="15" customHeight="1">
      <c r="A73" s="118" t="s">
        <v>168</v>
      </c>
      <c r="B73" s="69"/>
      <c r="C73" s="58" t="s">
        <v>168</v>
      </c>
      <c r="D73" s="59"/>
      <c r="E73" s="11" t="e">
        <v>#N/A</v>
      </c>
      <c r="F73" s="59"/>
      <c r="G73" s="11" t="e">
        <v>#N/A</v>
      </c>
      <c r="H73" s="59"/>
      <c r="I73" s="11" t="e">
        <v>#N/A</v>
      </c>
      <c r="J73" s="59"/>
      <c r="K73" s="11" t="e">
        <f t="shared" si="33"/>
        <v>#N/A</v>
      </c>
      <c r="L73" s="12" t="e">
        <f t="shared" si="34"/>
        <v>#N/A</v>
      </c>
      <c r="M73" s="59"/>
      <c r="N73" s="11" t="e">
        <f t="shared" si="35"/>
        <v>#N/A</v>
      </c>
      <c r="O73" s="12" t="e">
        <f t="shared" si="36"/>
        <v>#N/A</v>
      </c>
      <c r="S73" s="11" t="e">
        <v>#REF!</v>
      </c>
      <c r="U73" s="11" t="e">
        <v>#REF!</v>
      </c>
      <c r="W73" s="11" t="e">
        <v>#REF!</v>
      </c>
      <c r="Y73" s="11" t="e">
        <v>#REF!</v>
      </c>
      <c r="AA73" s="11" t="e">
        <v>#REF!</v>
      </c>
      <c r="AC73" s="11" t="e">
        <v>#REF!</v>
      </c>
      <c r="AE73" s="11" t="e">
        <v>#REF!</v>
      </c>
      <c r="AG73" s="11" t="e">
        <v>#REF!</v>
      </c>
      <c r="AI73" s="11" t="e">
        <v>#REF!</v>
      </c>
      <c r="AL73" s="24" t="e">
        <v>#REF!</v>
      </c>
      <c r="AM73" s="24"/>
      <c r="AN73" s="24" t="e">
        <v>#REF!</v>
      </c>
      <c r="AO73" s="49"/>
      <c r="AP73" s="24" t="e">
        <v>#REF!</v>
      </c>
      <c r="AQ73" s="49"/>
      <c r="AR73" s="24" t="e">
        <v>#REF!</v>
      </c>
      <c r="AS73" s="49"/>
      <c r="AT73" s="24" t="e">
        <v>#REF!</v>
      </c>
      <c r="AU73" s="49"/>
      <c r="AV73" s="24" t="e">
        <v>#REF!</v>
      </c>
      <c r="AW73" s="49"/>
      <c r="AX73" s="24" t="e">
        <v>#REF!</v>
      </c>
      <c r="AY73" s="49"/>
      <c r="AZ73" s="24" t="e">
        <v>#REF!</v>
      </c>
      <c r="BA73" s="49"/>
      <c r="BB73" s="24" t="e">
        <v>#REF!</v>
      </c>
      <c r="BC73" s="49"/>
      <c r="BD73" s="24" t="e">
        <v>#N/A</v>
      </c>
      <c r="BF73" s="24" t="e">
        <v>#N/A</v>
      </c>
      <c r="BH73" s="24" t="e">
        <v>#N/A</v>
      </c>
      <c r="BJ73" s="24" t="e">
        <v>#N/A</v>
      </c>
      <c r="BL73" s="24" t="e">
        <v>#N/A</v>
      </c>
    </row>
    <row r="74" spans="1:64" s="57" customFormat="1" ht="15" customHeight="1">
      <c r="A74" s="118" t="s">
        <v>138</v>
      </c>
      <c r="B74" s="69"/>
      <c r="C74" s="58" t="s">
        <v>138</v>
      </c>
      <c r="D74" s="59"/>
      <c r="E74" s="11" t="e">
        <v>#N/A</v>
      </c>
      <c r="F74" s="59"/>
      <c r="G74" s="11" t="e">
        <v>#N/A</v>
      </c>
      <c r="H74" s="59"/>
      <c r="I74" s="11" t="e">
        <v>#N/A</v>
      </c>
      <c r="J74" s="59"/>
      <c r="K74" s="11" t="e">
        <f t="shared" si="33"/>
        <v>#N/A</v>
      </c>
      <c r="L74" s="12" t="e">
        <f t="shared" si="34"/>
        <v>#N/A</v>
      </c>
      <c r="M74" s="59"/>
      <c r="N74" s="11" t="e">
        <f t="shared" si="35"/>
        <v>#N/A</v>
      </c>
      <c r="O74" s="12" t="e">
        <f t="shared" si="36"/>
        <v>#N/A</v>
      </c>
      <c r="S74" s="11" t="e">
        <v>#REF!</v>
      </c>
      <c r="U74" s="11" t="e">
        <v>#REF!</v>
      </c>
      <c r="W74" s="11" t="e">
        <v>#REF!</v>
      </c>
      <c r="Y74" s="11" t="e">
        <v>#REF!</v>
      </c>
      <c r="AA74" s="11" t="e">
        <v>#REF!</v>
      </c>
      <c r="AC74" s="11" t="e">
        <v>#REF!</v>
      </c>
      <c r="AE74" s="11" t="e">
        <v>#REF!</v>
      </c>
      <c r="AG74" s="11" t="e">
        <v>#REF!</v>
      </c>
      <c r="AI74" s="11" t="e">
        <v>#REF!</v>
      </c>
      <c r="AL74" s="24" t="e">
        <v>#REF!</v>
      </c>
      <c r="AM74" s="24"/>
      <c r="AN74" s="24" t="e">
        <v>#REF!</v>
      </c>
      <c r="AO74" s="49"/>
      <c r="AP74" s="24" t="e">
        <v>#REF!</v>
      </c>
      <c r="AQ74" s="49"/>
      <c r="AR74" s="24" t="e">
        <v>#REF!</v>
      </c>
      <c r="AS74" s="49"/>
      <c r="AT74" s="24" t="e">
        <v>#REF!</v>
      </c>
      <c r="AU74" s="49"/>
      <c r="AV74" s="24" t="e">
        <v>#REF!</v>
      </c>
      <c r="AW74" s="49"/>
      <c r="AX74" s="24" t="e">
        <v>#REF!</v>
      </c>
      <c r="AY74" s="49"/>
      <c r="AZ74" s="24" t="e">
        <v>#REF!</v>
      </c>
      <c r="BA74" s="49"/>
      <c r="BB74" s="24" t="e">
        <v>#REF!</v>
      </c>
      <c r="BC74" s="49"/>
      <c r="BD74" s="24" t="e">
        <v>#N/A</v>
      </c>
      <c r="BF74" s="24" t="e">
        <v>#N/A</v>
      </c>
      <c r="BH74" s="24" t="e">
        <v>#N/A</v>
      </c>
      <c r="BJ74" s="24" t="e">
        <v>#N/A</v>
      </c>
      <c r="BL74" s="24" t="e">
        <v>#N/A</v>
      </c>
    </row>
    <row r="75" spans="1:64" ht="3" customHeight="1">
      <c r="C75" s="2"/>
      <c r="D75" s="61"/>
      <c r="E75" s="50"/>
      <c r="F75" s="61"/>
      <c r="G75" s="50"/>
      <c r="H75" s="61"/>
      <c r="I75" s="50"/>
      <c r="J75" s="61"/>
      <c r="K75" s="50"/>
      <c r="L75" s="51"/>
      <c r="M75" s="61"/>
      <c r="N75" s="50"/>
      <c r="O75" s="51"/>
      <c r="S75" s="50"/>
      <c r="U75" s="50"/>
      <c r="W75" s="50"/>
      <c r="Y75" s="50"/>
      <c r="AA75" s="50"/>
      <c r="AC75" s="50"/>
      <c r="AE75" s="50"/>
      <c r="AG75" s="50"/>
      <c r="AI75" s="50"/>
    </row>
    <row r="76" spans="1:64" ht="9.75" customHeight="1">
      <c r="C76" s="2"/>
      <c r="D76" s="61"/>
      <c r="E76" s="3"/>
      <c r="F76" s="61"/>
      <c r="G76" s="50"/>
      <c r="H76" s="61"/>
      <c r="I76" s="50"/>
      <c r="J76" s="61"/>
      <c r="K76" s="50"/>
      <c r="M76" s="61"/>
      <c r="N76" s="50"/>
      <c r="O76" s="17"/>
      <c r="S76" s="3"/>
      <c r="U76" s="3"/>
      <c r="W76" s="3"/>
      <c r="Y76" s="3"/>
      <c r="AA76" s="3"/>
      <c r="AC76" s="3"/>
      <c r="AE76" s="3"/>
      <c r="AG76" s="3"/>
      <c r="AI76" s="3"/>
    </row>
    <row r="77" spans="1:64" s="57" customFormat="1" ht="15.6">
      <c r="A77" s="118" t="s">
        <v>162</v>
      </c>
      <c r="B77" s="69"/>
      <c r="C77" s="90" t="s">
        <v>190</v>
      </c>
      <c r="D77" s="39"/>
      <c r="E77" s="109" t="e">
        <f>E85-E69</f>
        <v>#N/A</v>
      </c>
      <c r="F77" s="56"/>
      <c r="G77" s="109" t="e">
        <f>G85-G69</f>
        <v>#N/A</v>
      </c>
      <c r="H77" s="56"/>
      <c r="I77" s="109" t="e">
        <f>I85-I69</f>
        <v>#N/A</v>
      </c>
      <c r="J77" s="56"/>
      <c r="K77" s="109" t="e">
        <f t="shared" ref="K77:K82" si="37">$E77-I77</f>
        <v>#N/A</v>
      </c>
      <c r="L77" s="93" t="e">
        <f t="shared" ref="L77:L82" si="38">IF(I77=0,1,E77/I77-1)</f>
        <v>#N/A</v>
      </c>
      <c r="M77" s="56"/>
      <c r="N77" s="9" t="e">
        <f t="shared" ref="N77:N82" si="39">$E77-G77</f>
        <v>#N/A</v>
      </c>
      <c r="O77" s="93" t="e">
        <f t="shared" ref="O77:O82" si="40">IF(G77=0,1,E77/G77-1)</f>
        <v>#N/A</v>
      </c>
      <c r="S77" s="109" t="e">
        <v>#REF!</v>
      </c>
      <c r="U77" s="109" t="e">
        <v>#REF!</v>
      </c>
      <c r="W77" s="109" t="e">
        <v>#REF!</v>
      </c>
      <c r="Y77" s="109" t="e">
        <v>#REF!</v>
      </c>
      <c r="AA77" s="109" t="e">
        <v>#REF!</v>
      </c>
      <c r="AC77" s="109" t="e">
        <v>#REF!</v>
      </c>
      <c r="AE77" s="109" t="e">
        <v>#REF!</v>
      </c>
      <c r="AG77" s="109" t="e">
        <v>#REF!</v>
      </c>
      <c r="AI77" s="109" t="e">
        <v>#REF!</v>
      </c>
      <c r="AL77" s="24" t="e">
        <v>#REF!</v>
      </c>
      <c r="AM77" s="24"/>
      <c r="AN77" s="24" t="e">
        <v>#REF!</v>
      </c>
      <c r="AO77" s="49"/>
      <c r="AP77" s="24" t="e">
        <v>#REF!</v>
      </c>
      <c r="AQ77" s="49"/>
      <c r="AR77" s="24" t="e">
        <v>#REF!</v>
      </c>
      <c r="AS77" s="49"/>
      <c r="AT77" s="24" t="e">
        <v>#REF!</v>
      </c>
      <c r="AU77" s="49"/>
      <c r="AV77" s="24" t="e">
        <v>#REF!</v>
      </c>
      <c r="AW77" s="49"/>
      <c r="AX77" s="24" t="e">
        <v>#REF!</v>
      </c>
      <c r="AY77" s="49"/>
      <c r="AZ77" s="24" t="e">
        <v>#REF!</v>
      </c>
      <c r="BA77" s="49"/>
      <c r="BB77" s="24" t="e">
        <v>#REF!</v>
      </c>
      <c r="BC77" s="49"/>
      <c r="BD77" s="24" t="e">
        <v>#N/A</v>
      </c>
      <c r="BF77" s="24" t="e">
        <v>#N/A</v>
      </c>
      <c r="BH77" s="24" t="e">
        <v>#N/A</v>
      </c>
      <c r="BJ77" s="24" t="e">
        <v>#N/A</v>
      </c>
      <c r="BL77" s="24" t="e">
        <v>#N/A</v>
      </c>
    </row>
    <row r="78" spans="1:64" s="57" customFormat="1" ht="15" customHeight="1">
      <c r="A78" s="118" t="s">
        <v>166</v>
      </c>
      <c r="B78" s="69"/>
      <c r="C78" s="58" t="s">
        <v>169</v>
      </c>
      <c r="D78" s="59"/>
      <c r="E78" s="110" t="e">
        <f t="shared" ref="E78:G82" si="41">E86-E70</f>
        <v>#N/A</v>
      </c>
      <c r="F78" s="59"/>
      <c r="G78" s="110" t="e">
        <f t="shared" si="41"/>
        <v>#N/A</v>
      </c>
      <c r="H78" s="59"/>
      <c r="I78" s="110" t="e">
        <f t="shared" ref="I78:I82" si="42">I86-I70</f>
        <v>#N/A</v>
      </c>
      <c r="J78" s="59"/>
      <c r="K78" s="11" t="e">
        <f t="shared" si="37"/>
        <v>#N/A</v>
      </c>
      <c r="L78" s="12" t="e">
        <f t="shared" si="38"/>
        <v>#N/A</v>
      </c>
      <c r="M78" s="59"/>
      <c r="N78" s="11" t="e">
        <f t="shared" si="39"/>
        <v>#N/A</v>
      </c>
      <c r="O78" s="12" t="e">
        <f t="shared" si="40"/>
        <v>#N/A</v>
      </c>
      <c r="S78" s="11" t="e">
        <v>#REF!</v>
      </c>
      <c r="U78" s="11" t="e">
        <v>#REF!</v>
      </c>
      <c r="W78" s="11" t="e">
        <v>#REF!</v>
      </c>
      <c r="Y78" s="11" t="e">
        <v>#REF!</v>
      </c>
      <c r="AA78" s="11" t="e">
        <v>#REF!</v>
      </c>
      <c r="AC78" s="11" t="e">
        <v>#REF!</v>
      </c>
      <c r="AE78" s="11" t="e">
        <v>#REF!</v>
      </c>
      <c r="AG78" s="11" t="e">
        <v>#REF!</v>
      </c>
      <c r="AI78" s="11" t="e">
        <v>#REF!</v>
      </c>
      <c r="AL78" s="24" t="e">
        <v>#REF!</v>
      </c>
      <c r="AM78" s="24"/>
      <c r="AN78" s="24" t="e">
        <v>#REF!</v>
      </c>
      <c r="AO78" s="49"/>
      <c r="AP78" s="24" t="e">
        <v>#REF!</v>
      </c>
      <c r="AQ78" s="49"/>
      <c r="AR78" s="24" t="e">
        <v>#REF!</v>
      </c>
      <c r="AS78" s="49"/>
      <c r="AT78" s="24" t="e">
        <v>#REF!</v>
      </c>
      <c r="AU78" s="49"/>
      <c r="AV78" s="24" t="e">
        <v>#REF!</v>
      </c>
      <c r="AW78" s="49"/>
      <c r="AX78" s="24" t="e">
        <v>#REF!</v>
      </c>
      <c r="AY78" s="49"/>
      <c r="AZ78" s="24" t="e">
        <v>#REF!</v>
      </c>
      <c r="BA78" s="49"/>
      <c r="BB78" s="24" t="e">
        <v>#REF!</v>
      </c>
      <c r="BC78" s="49"/>
      <c r="BD78" s="24" t="e">
        <v>#N/A</v>
      </c>
      <c r="BF78" s="24" t="e">
        <v>#N/A</v>
      </c>
      <c r="BH78" s="24" t="e">
        <v>#N/A</v>
      </c>
      <c r="BJ78" s="24" t="e">
        <v>#N/A</v>
      </c>
      <c r="BL78" s="24" t="e">
        <v>#N/A</v>
      </c>
    </row>
    <row r="79" spans="1:64" s="57" customFormat="1" ht="15" customHeight="1">
      <c r="A79" s="118" t="s">
        <v>135</v>
      </c>
      <c r="B79" s="69"/>
      <c r="C79" s="58" t="s">
        <v>170</v>
      </c>
      <c r="D79" s="59"/>
      <c r="E79" s="110" t="e">
        <f t="shared" si="41"/>
        <v>#N/A</v>
      </c>
      <c r="F79" s="59"/>
      <c r="G79" s="110" t="e">
        <f t="shared" si="41"/>
        <v>#N/A</v>
      </c>
      <c r="H79" s="59"/>
      <c r="I79" s="110" t="e">
        <f t="shared" si="42"/>
        <v>#N/A</v>
      </c>
      <c r="J79" s="59"/>
      <c r="K79" s="11" t="e">
        <f t="shared" si="37"/>
        <v>#N/A</v>
      </c>
      <c r="L79" s="12" t="e">
        <f t="shared" si="38"/>
        <v>#N/A</v>
      </c>
      <c r="M79" s="59"/>
      <c r="N79" s="11" t="e">
        <f t="shared" si="39"/>
        <v>#N/A</v>
      </c>
      <c r="O79" s="12" t="e">
        <f t="shared" si="40"/>
        <v>#N/A</v>
      </c>
      <c r="S79" s="11" t="e">
        <v>#REF!</v>
      </c>
      <c r="U79" s="11" t="e">
        <v>#REF!</v>
      </c>
      <c r="W79" s="11" t="e">
        <v>#REF!</v>
      </c>
      <c r="Y79" s="11" t="e">
        <v>#REF!</v>
      </c>
      <c r="AA79" s="11" t="e">
        <v>#REF!</v>
      </c>
      <c r="AC79" s="11" t="e">
        <v>#REF!</v>
      </c>
      <c r="AE79" s="11" t="e">
        <v>#REF!</v>
      </c>
      <c r="AG79" s="11" t="e">
        <v>#REF!</v>
      </c>
      <c r="AI79" s="11" t="e">
        <v>#REF!</v>
      </c>
      <c r="AL79" s="24" t="e">
        <v>#REF!</v>
      </c>
      <c r="AM79" s="24"/>
      <c r="AN79" s="24" t="e">
        <v>#REF!</v>
      </c>
      <c r="AO79" s="49"/>
      <c r="AP79" s="24" t="e">
        <v>#REF!</v>
      </c>
      <c r="AQ79" s="49"/>
      <c r="AR79" s="24" t="e">
        <v>#REF!</v>
      </c>
      <c r="AS79" s="49"/>
      <c r="AT79" s="24" t="e">
        <v>#REF!</v>
      </c>
      <c r="AU79" s="49"/>
      <c r="AV79" s="24" t="e">
        <v>#REF!</v>
      </c>
      <c r="AW79" s="49"/>
      <c r="AX79" s="24" t="e">
        <v>#REF!</v>
      </c>
      <c r="AY79" s="49"/>
      <c r="AZ79" s="24" t="e">
        <v>#REF!</v>
      </c>
      <c r="BA79" s="49"/>
      <c r="BB79" s="24" t="e">
        <v>#REF!</v>
      </c>
      <c r="BC79" s="49"/>
      <c r="BD79" s="24" t="e">
        <v>#N/A</v>
      </c>
      <c r="BF79" s="24" t="e">
        <v>#N/A</v>
      </c>
      <c r="BH79" s="24" t="e">
        <v>#N/A</v>
      </c>
      <c r="BJ79" s="24" t="e">
        <v>#N/A</v>
      </c>
      <c r="BL79" s="24" t="e">
        <v>#N/A</v>
      </c>
    </row>
    <row r="80" spans="1:64" s="57" customFormat="1" ht="15" customHeight="1">
      <c r="A80" s="118" t="s">
        <v>167</v>
      </c>
      <c r="B80" s="69"/>
      <c r="C80" s="58" t="s">
        <v>171</v>
      </c>
      <c r="D80" s="59"/>
      <c r="E80" s="110" t="e">
        <f t="shared" si="41"/>
        <v>#N/A</v>
      </c>
      <c r="F80" s="59"/>
      <c r="G80" s="110" t="e">
        <f t="shared" si="41"/>
        <v>#N/A</v>
      </c>
      <c r="H80" s="59"/>
      <c r="I80" s="110" t="e">
        <f t="shared" si="42"/>
        <v>#N/A</v>
      </c>
      <c r="J80" s="59"/>
      <c r="K80" s="11" t="e">
        <f t="shared" si="37"/>
        <v>#N/A</v>
      </c>
      <c r="L80" s="12" t="e">
        <f t="shared" si="38"/>
        <v>#N/A</v>
      </c>
      <c r="M80" s="59"/>
      <c r="N80" s="11" t="e">
        <f t="shared" si="39"/>
        <v>#N/A</v>
      </c>
      <c r="O80" s="12" t="e">
        <f t="shared" si="40"/>
        <v>#N/A</v>
      </c>
      <c r="S80" s="11" t="e">
        <v>#REF!</v>
      </c>
      <c r="U80" s="11" t="e">
        <v>#REF!</v>
      </c>
      <c r="W80" s="11" t="e">
        <v>#REF!</v>
      </c>
      <c r="Y80" s="11" t="e">
        <v>#REF!</v>
      </c>
      <c r="AA80" s="11" t="e">
        <v>#REF!</v>
      </c>
      <c r="AC80" s="11" t="e">
        <v>#REF!</v>
      </c>
      <c r="AE80" s="11" t="e">
        <v>#REF!</v>
      </c>
      <c r="AG80" s="11" t="e">
        <v>#REF!</v>
      </c>
      <c r="AI80" s="11" t="e">
        <v>#REF!</v>
      </c>
      <c r="AL80" s="24" t="e">
        <v>#REF!</v>
      </c>
      <c r="AM80" s="24"/>
      <c r="AN80" s="24" t="e">
        <v>#REF!</v>
      </c>
      <c r="AO80" s="49"/>
      <c r="AP80" s="24" t="e">
        <v>#REF!</v>
      </c>
      <c r="AQ80" s="49"/>
      <c r="AR80" s="24" t="e">
        <v>#REF!</v>
      </c>
      <c r="AS80" s="49"/>
      <c r="AT80" s="24" t="e">
        <v>#REF!</v>
      </c>
      <c r="AU80" s="49"/>
      <c r="AV80" s="24" t="e">
        <v>#REF!</v>
      </c>
      <c r="AW80" s="49"/>
      <c r="AX80" s="24" t="e">
        <v>#REF!</v>
      </c>
      <c r="AY80" s="49"/>
      <c r="AZ80" s="24" t="e">
        <v>#REF!</v>
      </c>
      <c r="BA80" s="49"/>
      <c r="BB80" s="24" t="e">
        <v>#REF!</v>
      </c>
      <c r="BC80" s="49"/>
      <c r="BD80" s="24" t="e">
        <v>#N/A</v>
      </c>
      <c r="BF80" s="24" t="e">
        <v>#N/A</v>
      </c>
      <c r="BH80" s="24" t="e">
        <v>#N/A</v>
      </c>
      <c r="BJ80" s="24" t="e">
        <v>#N/A</v>
      </c>
      <c r="BL80" s="24" t="e">
        <v>#N/A</v>
      </c>
    </row>
    <row r="81" spans="1:64" s="57" customFormat="1" ht="15" customHeight="1">
      <c r="A81" s="118" t="s">
        <v>168</v>
      </c>
      <c r="B81" s="69"/>
      <c r="C81" s="58" t="s">
        <v>168</v>
      </c>
      <c r="D81" s="59"/>
      <c r="E81" s="110" t="e">
        <f t="shared" si="41"/>
        <v>#N/A</v>
      </c>
      <c r="F81" s="59"/>
      <c r="G81" s="110" t="e">
        <f t="shared" si="41"/>
        <v>#N/A</v>
      </c>
      <c r="H81" s="59"/>
      <c r="I81" s="110" t="e">
        <f t="shared" si="42"/>
        <v>#N/A</v>
      </c>
      <c r="J81" s="59"/>
      <c r="K81" s="11" t="e">
        <f t="shared" si="37"/>
        <v>#N/A</v>
      </c>
      <c r="L81" s="12" t="e">
        <f t="shared" si="38"/>
        <v>#N/A</v>
      </c>
      <c r="M81" s="59"/>
      <c r="N81" s="11" t="e">
        <f t="shared" si="39"/>
        <v>#N/A</v>
      </c>
      <c r="O81" s="12" t="e">
        <f t="shared" si="40"/>
        <v>#N/A</v>
      </c>
      <c r="S81" s="11" t="e">
        <v>#REF!</v>
      </c>
      <c r="U81" s="11" t="e">
        <v>#REF!</v>
      </c>
      <c r="W81" s="11" t="e">
        <v>#REF!</v>
      </c>
      <c r="Y81" s="11" t="e">
        <v>#REF!</v>
      </c>
      <c r="AA81" s="11" t="e">
        <v>#REF!</v>
      </c>
      <c r="AC81" s="11" t="e">
        <v>#REF!</v>
      </c>
      <c r="AE81" s="11" t="e">
        <v>#REF!</v>
      </c>
      <c r="AG81" s="11" t="e">
        <v>#REF!</v>
      </c>
      <c r="AI81" s="11" t="e">
        <v>#REF!</v>
      </c>
      <c r="AL81" s="24" t="e">
        <v>#REF!</v>
      </c>
      <c r="AM81" s="24"/>
      <c r="AN81" s="24" t="e">
        <v>#REF!</v>
      </c>
      <c r="AO81" s="49"/>
      <c r="AP81" s="24" t="e">
        <v>#REF!</v>
      </c>
      <c r="AQ81" s="49"/>
      <c r="AR81" s="24" t="e">
        <v>#REF!</v>
      </c>
      <c r="AS81" s="49"/>
      <c r="AT81" s="24" t="e">
        <v>#REF!</v>
      </c>
      <c r="AU81" s="49"/>
      <c r="AV81" s="24" t="e">
        <v>#REF!</v>
      </c>
      <c r="AW81" s="49"/>
      <c r="AX81" s="24" t="e">
        <v>#REF!</v>
      </c>
      <c r="AY81" s="49"/>
      <c r="AZ81" s="24" t="e">
        <v>#REF!</v>
      </c>
      <c r="BA81" s="49"/>
      <c r="BB81" s="24" t="e">
        <v>#REF!</v>
      </c>
      <c r="BC81" s="49"/>
      <c r="BD81" s="24" t="e">
        <v>#N/A</v>
      </c>
      <c r="BF81" s="24" t="e">
        <v>#N/A</v>
      </c>
      <c r="BH81" s="24" t="e">
        <v>#N/A</v>
      </c>
      <c r="BJ81" s="24" t="e">
        <v>#N/A</v>
      </c>
      <c r="BL81" s="24" t="e">
        <v>#N/A</v>
      </c>
    </row>
    <row r="82" spans="1:64" s="57" customFormat="1" ht="15" customHeight="1">
      <c r="A82" s="118" t="s">
        <v>138</v>
      </c>
      <c r="B82" s="69"/>
      <c r="C82" s="58" t="s">
        <v>138</v>
      </c>
      <c r="D82" s="59"/>
      <c r="E82" s="110" t="e">
        <f t="shared" si="41"/>
        <v>#N/A</v>
      </c>
      <c r="F82" s="59"/>
      <c r="G82" s="110" t="e">
        <f t="shared" si="41"/>
        <v>#N/A</v>
      </c>
      <c r="H82" s="59"/>
      <c r="I82" s="110" t="e">
        <f t="shared" si="42"/>
        <v>#N/A</v>
      </c>
      <c r="J82" s="59"/>
      <c r="K82" s="11" t="e">
        <f t="shared" si="37"/>
        <v>#N/A</v>
      </c>
      <c r="L82" s="12" t="e">
        <f t="shared" si="38"/>
        <v>#N/A</v>
      </c>
      <c r="M82" s="59"/>
      <c r="N82" s="11" t="e">
        <f t="shared" si="39"/>
        <v>#N/A</v>
      </c>
      <c r="O82" s="12" t="e">
        <f t="shared" si="40"/>
        <v>#N/A</v>
      </c>
      <c r="S82" s="11" t="e">
        <v>#REF!</v>
      </c>
      <c r="U82" s="11" t="e">
        <v>#REF!</v>
      </c>
      <c r="W82" s="11" t="e">
        <v>#REF!</v>
      </c>
      <c r="Y82" s="11" t="e">
        <v>#REF!</v>
      </c>
      <c r="AA82" s="11" t="e">
        <v>#REF!</v>
      </c>
      <c r="AC82" s="11" t="e">
        <v>#REF!</v>
      </c>
      <c r="AE82" s="11" t="e">
        <v>#REF!</v>
      </c>
      <c r="AG82" s="11" t="e">
        <v>#REF!</v>
      </c>
      <c r="AI82" s="11" t="e">
        <v>#REF!</v>
      </c>
      <c r="AL82" s="24" t="e">
        <v>#REF!</v>
      </c>
      <c r="AM82" s="24"/>
      <c r="AN82" s="24" t="e">
        <v>#REF!</v>
      </c>
      <c r="AO82" s="49"/>
      <c r="AP82" s="24" t="e">
        <v>#REF!</v>
      </c>
      <c r="AQ82" s="49"/>
      <c r="AR82" s="24" t="e">
        <v>#REF!</v>
      </c>
      <c r="AS82" s="49"/>
      <c r="AT82" s="24" t="e">
        <v>#REF!</v>
      </c>
      <c r="AU82" s="49"/>
      <c r="AV82" s="24" t="e">
        <v>#REF!</v>
      </c>
      <c r="AW82" s="49"/>
      <c r="AX82" s="24" t="e">
        <v>#REF!</v>
      </c>
      <c r="AY82" s="49"/>
      <c r="AZ82" s="24" t="e">
        <v>#REF!</v>
      </c>
      <c r="BA82" s="49"/>
      <c r="BB82" s="24" t="e">
        <v>#REF!</v>
      </c>
      <c r="BC82" s="49"/>
      <c r="BD82" s="24" t="e">
        <v>#N/A</v>
      </c>
      <c r="BF82" s="24" t="e">
        <v>#N/A</v>
      </c>
      <c r="BH82" s="24" t="e">
        <v>#N/A</v>
      </c>
      <c r="BJ82" s="24" t="e">
        <v>#N/A</v>
      </c>
      <c r="BL82" s="24" t="e">
        <v>#N/A</v>
      </c>
    </row>
    <row r="83" spans="1:64" ht="9.75" customHeight="1">
      <c r="C83" s="2"/>
      <c r="D83" s="61"/>
      <c r="E83" s="3"/>
      <c r="F83" s="61"/>
      <c r="G83" s="50"/>
      <c r="H83" s="61"/>
      <c r="I83" s="50"/>
      <c r="J83" s="61"/>
      <c r="K83" s="50"/>
      <c r="M83" s="61"/>
      <c r="N83" s="50"/>
      <c r="O83" s="17"/>
    </row>
    <row r="84" spans="1:64" s="21" customFormat="1" ht="4.5" customHeight="1">
      <c r="A84" s="67" t="s">
        <v>157</v>
      </c>
      <c r="B84" s="68"/>
      <c r="C84" s="54"/>
      <c r="D84" s="22"/>
      <c r="E84" s="53"/>
      <c r="F84" s="22"/>
      <c r="G84" s="53"/>
      <c r="H84" s="22"/>
      <c r="I84" s="53"/>
      <c r="J84" s="22"/>
      <c r="K84" s="36"/>
      <c r="L84" s="36"/>
      <c r="M84" s="22"/>
      <c r="N84" s="36"/>
      <c r="O84" s="36"/>
      <c r="S84" s="53"/>
      <c r="U84" s="53"/>
      <c r="W84" s="53"/>
      <c r="Y84" s="53"/>
      <c r="AA84" s="53"/>
      <c r="AC84" s="53"/>
      <c r="AE84" s="53"/>
      <c r="AG84" s="53"/>
      <c r="AI84" s="53"/>
    </row>
    <row r="85" spans="1:64" s="57" customFormat="1" ht="15" customHeight="1">
      <c r="A85" s="118" t="s">
        <v>162</v>
      </c>
      <c r="B85" s="69"/>
      <c r="C85" s="90" t="s">
        <v>210</v>
      </c>
      <c r="D85" s="39"/>
      <c r="E85" s="55" t="e">
        <v>#N/A</v>
      </c>
      <c r="F85" s="56"/>
      <c r="G85" s="55" t="e">
        <v>#N/A</v>
      </c>
      <c r="H85" s="56"/>
      <c r="I85" s="55" t="e">
        <v>#N/A</v>
      </c>
      <c r="J85" s="56"/>
      <c r="K85" s="109" t="e">
        <f t="shared" ref="K85:K90" si="43">$E85-I85</f>
        <v>#N/A</v>
      </c>
      <c r="L85" s="93" t="e">
        <f t="shared" ref="L85:L90" si="44">IF(I85=0,1,E85/I85-1)</f>
        <v>#N/A</v>
      </c>
      <c r="M85" s="56"/>
      <c r="N85" s="9" t="e">
        <f t="shared" ref="N85:N90" si="45">$E85-G85</f>
        <v>#N/A</v>
      </c>
      <c r="O85" s="93" t="e">
        <f t="shared" ref="O85:O90" si="46">IF(G85=0,1,E85/G85-1)</f>
        <v>#N/A</v>
      </c>
      <c r="S85" s="55" t="e">
        <v>#REF!</v>
      </c>
      <c r="U85" s="55" t="e">
        <v>#REF!</v>
      </c>
      <c r="W85" s="55" t="e">
        <v>#REF!</v>
      </c>
      <c r="Y85" s="55" t="e">
        <v>#REF!</v>
      </c>
      <c r="AA85" s="55" t="e">
        <v>#REF!</v>
      </c>
      <c r="AC85" s="55" t="e">
        <v>#REF!</v>
      </c>
      <c r="AE85" s="55" t="e">
        <v>#REF!</v>
      </c>
      <c r="AG85" s="55" t="e">
        <v>#REF!</v>
      </c>
      <c r="AI85" s="55" t="e">
        <v>#REF!</v>
      </c>
      <c r="AL85" s="24" t="e">
        <v>#REF!</v>
      </c>
      <c r="AM85" s="24"/>
      <c r="AN85" s="24" t="e">
        <v>#REF!</v>
      </c>
      <c r="AO85" s="49"/>
      <c r="AP85" s="24" t="e">
        <v>#REF!</v>
      </c>
      <c r="AQ85" s="49"/>
      <c r="AR85" s="24" t="e">
        <v>#REF!</v>
      </c>
      <c r="AS85" s="49"/>
      <c r="AT85" s="24" t="e">
        <v>#REF!</v>
      </c>
      <c r="AU85" s="49"/>
      <c r="AV85" s="24" t="e">
        <v>#REF!</v>
      </c>
      <c r="AW85" s="49"/>
      <c r="AX85" s="24" t="e">
        <v>#REF!</v>
      </c>
      <c r="AY85" s="49"/>
      <c r="AZ85" s="24" t="e">
        <v>#REF!</v>
      </c>
      <c r="BA85" s="49"/>
      <c r="BB85" s="24" t="e">
        <v>#REF!</v>
      </c>
      <c r="BC85" s="49"/>
      <c r="BD85" s="24" t="e">
        <v>#N/A</v>
      </c>
      <c r="BF85" s="24" t="e">
        <v>#N/A</v>
      </c>
      <c r="BH85" s="24" t="e">
        <v>#N/A</v>
      </c>
      <c r="BJ85" s="24" t="e">
        <v>#N/A</v>
      </c>
      <c r="BL85" s="24" t="e">
        <v>#N/A</v>
      </c>
    </row>
    <row r="86" spans="1:64" s="57" customFormat="1" ht="15" customHeight="1">
      <c r="A86" s="118" t="s">
        <v>169</v>
      </c>
      <c r="B86" s="69"/>
      <c r="C86" s="58" t="s">
        <v>169</v>
      </c>
      <c r="D86" s="59"/>
      <c r="E86" s="11" t="e">
        <v>#N/A</v>
      </c>
      <c r="F86" s="59"/>
      <c r="G86" s="11" t="e">
        <v>#N/A</v>
      </c>
      <c r="H86" s="59"/>
      <c r="I86" s="11" t="e">
        <v>#N/A</v>
      </c>
      <c r="J86" s="59"/>
      <c r="K86" s="11" t="e">
        <f t="shared" si="43"/>
        <v>#N/A</v>
      </c>
      <c r="L86" s="12" t="e">
        <f t="shared" si="44"/>
        <v>#N/A</v>
      </c>
      <c r="M86" s="59"/>
      <c r="N86" s="11" t="e">
        <f t="shared" si="45"/>
        <v>#N/A</v>
      </c>
      <c r="O86" s="12" t="e">
        <f t="shared" si="46"/>
        <v>#N/A</v>
      </c>
      <c r="S86" s="11" t="e">
        <v>#REF!</v>
      </c>
      <c r="U86" s="11" t="e">
        <v>#REF!</v>
      </c>
      <c r="W86" s="11" t="e">
        <v>#REF!</v>
      </c>
      <c r="Y86" s="11" t="e">
        <v>#REF!</v>
      </c>
      <c r="AA86" s="11" t="e">
        <v>#REF!</v>
      </c>
      <c r="AC86" s="11" t="e">
        <v>#REF!</v>
      </c>
      <c r="AE86" s="11" t="e">
        <v>#REF!</v>
      </c>
      <c r="AG86" s="11" t="e">
        <v>#REF!</v>
      </c>
      <c r="AI86" s="11" t="e">
        <v>#REF!</v>
      </c>
      <c r="AL86" s="24" t="e">
        <v>#REF!</v>
      </c>
      <c r="AM86" s="24"/>
      <c r="AN86" s="24" t="e">
        <v>#REF!</v>
      </c>
      <c r="AO86" s="49"/>
      <c r="AP86" s="24" t="e">
        <v>#REF!</v>
      </c>
      <c r="AQ86" s="49"/>
      <c r="AR86" s="24" t="e">
        <v>#REF!</v>
      </c>
      <c r="AS86" s="49"/>
      <c r="AT86" s="24" t="e">
        <v>#REF!</v>
      </c>
      <c r="AU86" s="49"/>
      <c r="AV86" s="24" t="e">
        <v>#REF!</v>
      </c>
      <c r="AW86" s="49"/>
      <c r="AX86" s="24" t="e">
        <v>#REF!</v>
      </c>
      <c r="AY86" s="49"/>
      <c r="AZ86" s="24" t="e">
        <v>#REF!</v>
      </c>
      <c r="BA86" s="49"/>
      <c r="BB86" s="24" t="e">
        <v>#REF!</v>
      </c>
      <c r="BC86" s="49"/>
      <c r="BD86" s="24" t="e">
        <v>#N/A</v>
      </c>
      <c r="BF86" s="24" t="e">
        <v>#N/A</v>
      </c>
      <c r="BH86" s="24" t="e">
        <v>#N/A</v>
      </c>
      <c r="BJ86" s="24" t="e">
        <v>#N/A</v>
      </c>
      <c r="BL86" s="24" t="e">
        <v>#N/A</v>
      </c>
    </row>
    <row r="87" spans="1:64" s="57" customFormat="1" ht="15" customHeight="1">
      <c r="A87" s="118" t="s">
        <v>135</v>
      </c>
      <c r="B87" s="69"/>
      <c r="C87" s="58" t="s">
        <v>170</v>
      </c>
      <c r="D87" s="59"/>
      <c r="E87" s="11" t="e">
        <v>#N/A</v>
      </c>
      <c r="F87" s="59"/>
      <c r="G87" s="11" t="e">
        <v>#N/A</v>
      </c>
      <c r="H87" s="59"/>
      <c r="I87" s="11" t="e">
        <v>#N/A</v>
      </c>
      <c r="J87" s="59"/>
      <c r="K87" s="11" t="e">
        <f t="shared" si="43"/>
        <v>#N/A</v>
      </c>
      <c r="L87" s="12" t="e">
        <f t="shared" si="44"/>
        <v>#N/A</v>
      </c>
      <c r="M87" s="59"/>
      <c r="N87" s="11" t="e">
        <f t="shared" si="45"/>
        <v>#N/A</v>
      </c>
      <c r="O87" s="12" t="e">
        <f t="shared" si="46"/>
        <v>#N/A</v>
      </c>
      <c r="S87" s="11" t="e">
        <v>#REF!</v>
      </c>
      <c r="U87" s="11" t="e">
        <v>#REF!</v>
      </c>
      <c r="W87" s="11" t="e">
        <v>#REF!</v>
      </c>
      <c r="Y87" s="11" t="e">
        <v>#REF!</v>
      </c>
      <c r="AA87" s="11" t="e">
        <v>#REF!</v>
      </c>
      <c r="AC87" s="11" t="e">
        <v>#REF!</v>
      </c>
      <c r="AE87" s="11" t="e">
        <v>#REF!</v>
      </c>
      <c r="AG87" s="11" t="e">
        <v>#REF!</v>
      </c>
      <c r="AI87" s="11" t="e">
        <v>#REF!</v>
      </c>
      <c r="AL87" s="24" t="e">
        <v>#REF!</v>
      </c>
      <c r="AM87" s="24"/>
      <c r="AN87" s="24" t="e">
        <v>#REF!</v>
      </c>
      <c r="AO87" s="49"/>
      <c r="AP87" s="24" t="e">
        <v>#REF!</v>
      </c>
      <c r="AQ87" s="49"/>
      <c r="AR87" s="24" t="e">
        <v>#REF!</v>
      </c>
      <c r="AS87" s="49"/>
      <c r="AT87" s="24" t="e">
        <v>#REF!</v>
      </c>
      <c r="AU87" s="49"/>
      <c r="AV87" s="24" t="e">
        <v>#REF!</v>
      </c>
      <c r="AW87" s="49"/>
      <c r="AX87" s="24" t="e">
        <v>#REF!</v>
      </c>
      <c r="AY87" s="49"/>
      <c r="AZ87" s="24" t="e">
        <v>#REF!</v>
      </c>
      <c r="BA87" s="49"/>
      <c r="BB87" s="24" t="e">
        <v>#REF!</v>
      </c>
      <c r="BC87" s="49"/>
      <c r="BD87" s="24" t="e">
        <v>#N/A</v>
      </c>
      <c r="BF87" s="24" t="e">
        <v>#N/A</v>
      </c>
      <c r="BH87" s="24" t="e">
        <v>#N/A</v>
      </c>
      <c r="BJ87" s="24" t="e">
        <v>#N/A</v>
      </c>
      <c r="BL87" s="24" t="e">
        <v>#N/A</v>
      </c>
    </row>
    <row r="88" spans="1:64" s="57" customFormat="1" ht="15" customHeight="1">
      <c r="A88" s="118" t="s">
        <v>171</v>
      </c>
      <c r="B88" s="69"/>
      <c r="C88" s="58" t="s">
        <v>171</v>
      </c>
      <c r="D88" s="59"/>
      <c r="E88" s="11" t="e">
        <v>#N/A</v>
      </c>
      <c r="F88" s="59"/>
      <c r="G88" s="11" t="e">
        <v>#N/A</v>
      </c>
      <c r="H88" s="59"/>
      <c r="I88" s="11" t="e">
        <v>#N/A</v>
      </c>
      <c r="J88" s="59"/>
      <c r="K88" s="11" t="e">
        <f t="shared" si="43"/>
        <v>#N/A</v>
      </c>
      <c r="L88" s="12" t="e">
        <f t="shared" si="44"/>
        <v>#N/A</v>
      </c>
      <c r="M88" s="59"/>
      <c r="N88" s="11" t="e">
        <f t="shared" si="45"/>
        <v>#N/A</v>
      </c>
      <c r="O88" s="12" t="e">
        <f t="shared" si="46"/>
        <v>#N/A</v>
      </c>
      <c r="S88" s="11" t="e">
        <v>#REF!</v>
      </c>
      <c r="U88" s="11" t="e">
        <v>#REF!</v>
      </c>
      <c r="W88" s="11" t="e">
        <v>#REF!</v>
      </c>
      <c r="Y88" s="11" t="e">
        <v>#REF!</v>
      </c>
      <c r="AA88" s="11" t="e">
        <v>#REF!</v>
      </c>
      <c r="AC88" s="11" t="e">
        <v>#REF!</v>
      </c>
      <c r="AE88" s="11" t="e">
        <v>#REF!</v>
      </c>
      <c r="AG88" s="11" t="e">
        <v>#REF!</v>
      </c>
      <c r="AI88" s="11" t="e">
        <v>#REF!</v>
      </c>
      <c r="AL88" s="24" t="e">
        <v>#REF!</v>
      </c>
      <c r="AM88" s="24"/>
      <c r="AN88" s="24" t="e">
        <v>#REF!</v>
      </c>
      <c r="AO88" s="49"/>
      <c r="AP88" s="24" t="e">
        <v>#REF!</v>
      </c>
      <c r="AQ88" s="49"/>
      <c r="AR88" s="24" t="e">
        <v>#REF!</v>
      </c>
      <c r="AS88" s="49"/>
      <c r="AT88" s="24" t="e">
        <v>#REF!</v>
      </c>
      <c r="AU88" s="49"/>
      <c r="AV88" s="24" t="e">
        <v>#REF!</v>
      </c>
      <c r="AW88" s="49"/>
      <c r="AX88" s="24" t="e">
        <v>#REF!</v>
      </c>
      <c r="AY88" s="49"/>
      <c r="AZ88" s="24" t="e">
        <v>#REF!</v>
      </c>
      <c r="BA88" s="49"/>
      <c r="BB88" s="24" t="e">
        <v>#REF!</v>
      </c>
      <c r="BC88" s="49"/>
      <c r="BD88" s="24" t="e">
        <v>#N/A</v>
      </c>
      <c r="BF88" s="24" t="e">
        <v>#N/A</v>
      </c>
      <c r="BH88" s="24" t="e">
        <v>#N/A</v>
      </c>
      <c r="BJ88" s="24" t="e">
        <v>#N/A</v>
      </c>
      <c r="BL88" s="24" t="e">
        <v>#N/A</v>
      </c>
    </row>
    <row r="89" spans="1:64" s="57" customFormat="1" ht="15" customHeight="1">
      <c r="A89" s="118" t="s">
        <v>168</v>
      </c>
      <c r="B89" s="69"/>
      <c r="C89" s="58" t="s">
        <v>168</v>
      </c>
      <c r="D89" s="59"/>
      <c r="E89" s="11" t="e">
        <v>#N/A</v>
      </c>
      <c r="F89" s="59"/>
      <c r="G89" s="11" t="e">
        <v>#N/A</v>
      </c>
      <c r="H89" s="59"/>
      <c r="I89" s="11" t="e">
        <v>#N/A</v>
      </c>
      <c r="J89" s="59"/>
      <c r="K89" s="11" t="e">
        <f t="shared" si="43"/>
        <v>#N/A</v>
      </c>
      <c r="L89" s="12" t="e">
        <f t="shared" si="44"/>
        <v>#N/A</v>
      </c>
      <c r="M89" s="59"/>
      <c r="N89" s="11" t="e">
        <f t="shared" si="45"/>
        <v>#N/A</v>
      </c>
      <c r="O89" s="12" t="e">
        <f t="shared" si="46"/>
        <v>#N/A</v>
      </c>
      <c r="S89" s="11" t="e">
        <v>#REF!</v>
      </c>
      <c r="U89" s="11" t="e">
        <v>#REF!</v>
      </c>
      <c r="W89" s="11" t="e">
        <v>#REF!</v>
      </c>
      <c r="Y89" s="11" t="e">
        <v>#REF!</v>
      </c>
      <c r="AA89" s="11" t="e">
        <v>#REF!</v>
      </c>
      <c r="AC89" s="11" t="e">
        <v>#REF!</v>
      </c>
      <c r="AE89" s="11" t="e">
        <v>#REF!</v>
      </c>
      <c r="AG89" s="11" t="e">
        <v>#REF!</v>
      </c>
      <c r="AI89" s="11" t="e">
        <v>#REF!</v>
      </c>
      <c r="AL89" s="24" t="e">
        <v>#REF!</v>
      </c>
      <c r="AM89" s="24"/>
      <c r="AN89" s="24" t="e">
        <v>#REF!</v>
      </c>
      <c r="AO89" s="49"/>
      <c r="AP89" s="24" t="e">
        <v>#REF!</v>
      </c>
      <c r="AQ89" s="49"/>
      <c r="AR89" s="24" t="e">
        <v>#REF!</v>
      </c>
      <c r="AS89" s="49"/>
      <c r="AT89" s="24" t="e">
        <v>#REF!</v>
      </c>
      <c r="AU89" s="49"/>
      <c r="AV89" s="24" t="e">
        <v>#REF!</v>
      </c>
      <c r="AW89" s="49"/>
      <c r="AX89" s="24" t="e">
        <v>#REF!</v>
      </c>
      <c r="AY89" s="49"/>
      <c r="AZ89" s="24" t="e">
        <v>#REF!</v>
      </c>
      <c r="BA89" s="49"/>
      <c r="BB89" s="24" t="e">
        <v>#REF!</v>
      </c>
      <c r="BC89" s="49"/>
      <c r="BD89" s="24" t="e">
        <v>#N/A</v>
      </c>
      <c r="BF89" s="24" t="e">
        <v>#N/A</v>
      </c>
      <c r="BH89" s="24" t="e">
        <v>#N/A</v>
      </c>
      <c r="BJ89" s="24" t="e">
        <v>#N/A</v>
      </c>
      <c r="BL89" s="24" t="e">
        <v>#N/A</v>
      </c>
    </row>
    <row r="90" spans="1:64" s="57" customFormat="1" ht="15" customHeight="1">
      <c r="A90" s="118" t="s">
        <v>138</v>
      </c>
      <c r="B90" s="69"/>
      <c r="C90" s="58" t="s">
        <v>138</v>
      </c>
      <c r="D90" s="59"/>
      <c r="E90" s="11" t="e">
        <v>#N/A</v>
      </c>
      <c r="F90" s="59"/>
      <c r="G90" s="11" t="e">
        <v>#N/A</v>
      </c>
      <c r="H90" s="59"/>
      <c r="I90" s="11" t="e">
        <v>#N/A</v>
      </c>
      <c r="J90" s="59"/>
      <c r="K90" s="11" t="e">
        <f t="shared" si="43"/>
        <v>#N/A</v>
      </c>
      <c r="L90" s="12" t="e">
        <f t="shared" si="44"/>
        <v>#N/A</v>
      </c>
      <c r="M90" s="59"/>
      <c r="N90" s="11" t="e">
        <f t="shared" si="45"/>
        <v>#N/A</v>
      </c>
      <c r="O90" s="12" t="e">
        <f t="shared" si="46"/>
        <v>#N/A</v>
      </c>
      <c r="S90" s="11" t="e">
        <v>#REF!</v>
      </c>
      <c r="U90" s="11" t="e">
        <v>#REF!</v>
      </c>
      <c r="W90" s="11" t="e">
        <v>#REF!</v>
      </c>
      <c r="Y90" s="11" t="e">
        <v>#REF!</v>
      </c>
      <c r="AA90" s="11" t="e">
        <v>#REF!</v>
      </c>
      <c r="AC90" s="11" t="e">
        <v>#REF!</v>
      </c>
      <c r="AE90" s="11" t="e">
        <v>#REF!</v>
      </c>
      <c r="AG90" s="11" t="e">
        <v>#REF!</v>
      </c>
      <c r="AI90" s="11" t="e">
        <v>#REF!</v>
      </c>
      <c r="AL90" s="24" t="e">
        <v>#REF!</v>
      </c>
      <c r="AM90" s="24"/>
      <c r="AN90" s="24" t="e">
        <v>#REF!</v>
      </c>
      <c r="AO90" s="49"/>
      <c r="AP90" s="24" t="e">
        <v>#REF!</v>
      </c>
      <c r="AQ90" s="49"/>
      <c r="AR90" s="24" t="e">
        <v>#REF!</v>
      </c>
      <c r="AS90" s="49"/>
      <c r="AT90" s="24" t="e">
        <v>#REF!</v>
      </c>
      <c r="AU90" s="49"/>
      <c r="AV90" s="24" t="e">
        <v>#REF!</v>
      </c>
      <c r="AW90" s="49"/>
      <c r="AX90" s="24" t="e">
        <v>#REF!</v>
      </c>
      <c r="AY90" s="49"/>
      <c r="AZ90" s="24" t="e">
        <v>#REF!</v>
      </c>
      <c r="BA90" s="49"/>
      <c r="BB90" s="24" t="e">
        <v>#REF!</v>
      </c>
      <c r="BC90" s="49"/>
      <c r="BD90" s="24" t="e">
        <v>#N/A</v>
      </c>
      <c r="BF90" s="24" t="e">
        <v>#N/A</v>
      </c>
      <c r="BH90" s="24" t="e">
        <v>#N/A</v>
      </c>
      <c r="BJ90" s="24" t="e">
        <v>#N/A</v>
      </c>
      <c r="BL90" s="24" t="e">
        <v>#N/A</v>
      </c>
    </row>
    <row r="91" spans="1:64" ht="9.75" customHeight="1">
      <c r="C91" s="2"/>
      <c r="D91" s="61"/>
      <c r="E91" s="3"/>
      <c r="F91" s="61"/>
      <c r="G91" s="50"/>
      <c r="H91" s="61"/>
      <c r="I91" s="50"/>
      <c r="J91" s="61"/>
      <c r="K91" s="50"/>
      <c r="M91" s="61"/>
      <c r="N91" s="50"/>
      <c r="O91" s="17"/>
      <c r="S91" s="3"/>
      <c r="U91" s="3"/>
      <c r="W91" s="3"/>
      <c r="Y91" s="3"/>
      <c r="AA91" s="3"/>
      <c r="AC91" s="3"/>
      <c r="AE91" s="3"/>
      <c r="AG91" s="3"/>
      <c r="AI91" s="3"/>
    </row>
    <row r="92" spans="1:64" s="21" customFormat="1" ht="4.5" customHeight="1">
      <c r="A92" s="68" t="s">
        <v>158</v>
      </c>
      <c r="B92" s="68"/>
      <c r="C92" s="54"/>
      <c r="D92" s="22"/>
      <c r="E92" s="53"/>
      <c r="F92" s="22"/>
      <c r="G92" s="53"/>
      <c r="H92" s="22"/>
      <c r="I92" s="53"/>
      <c r="J92" s="22"/>
      <c r="K92" s="36"/>
      <c r="L92" s="36"/>
      <c r="M92" s="22"/>
      <c r="N92" s="36"/>
      <c r="O92" s="36"/>
      <c r="S92" s="53"/>
      <c r="U92" s="53"/>
      <c r="W92" s="53"/>
      <c r="Y92" s="53"/>
      <c r="AA92" s="53"/>
      <c r="AC92" s="53"/>
      <c r="AE92" s="53"/>
      <c r="AG92" s="53"/>
      <c r="AI92" s="53"/>
    </row>
    <row r="93" spans="1:64" s="57" customFormat="1" ht="15" customHeight="1">
      <c r="A93" s="118" t="s">
        <v>162</v>
      </c>
      <c r="B93" s="69"/>
      <c r="C93" s="90" t="s">
        <v>211</v>
      </c>
      <c r="D93" s="39"/>
      <c r="E93" s="62" t="e">
        <v>#N/A</v>
      </c>
      <c r="F93" s="63"/>
      <c r="G93" s="62" t="e">
        <v>#N/A</v>
      </c>
      <c r="H93" s="63"/>
      <c r="I93" s="62" t="e">
        <v>#N/A</v>
      </c>
      <c r="J93" s="63"/>
      <c r="K93" s="71" t="e">
        <f>($E93-I93)*100</f>
        <v>#N/A</v>
      </c>
      <c r="L93" s="71"/>
      <c r="M93" s="72"/>
      <c r="N93" s="71" t="e">
        <f t="shared" ref="N93:N98" si="47">($E93-G93)*100</f>
        <v>#N/A</v>
      </c>
      <c r="O93" s="70"/>
      <c r="S93" s="62" t="e">
        <v>#REF!</v>
      </c>
      <c r="U93" s="62" t="e">
        <v>#REF!</v>
      </c>
      <c r="W93" s="62" t="e">
        <v>#REF!</v>
      </c>
      <c r="Y93" s="62" t="e">
        <v>#REF!</v>
      </c>
      <c r="AA93" s="62" t="e">
        <v>#REF!</v>
      </c>
      <c r="AC93" s="62" t="e">
        <v>#REF!</v>
      </c>
      <c r="AE93" s="62" t="e">
        <v>#REF!</v>
      </c>
      <c r="AG93" s="62" t="e">
        <v>#REF!</v>
      </c>
      <c r="AI93" s="62" t="e">
        <v>#REF!</v>
      </c>
      <c r="AL93" s="25" t="e">
        <v>#REF!</v>
      </c>
      <c r="AN93" s="25" t="e">
        <v>#REF!</v>
      </c>
      <c r="AP93" s="25" t="e">
        <v>#REF!</v>
      </c>
      <c r="AR93" s="25" t="e">
        <v>#REF!</v>
      </c>
      <c r="AT93" s="25" t="e">
        <v>#REF!</v>
      </c>
      <c r="AV93" s="25" t="e">
        <v>#REF!</v>
      </c>
      <c r="AX93" s="25" t="e">
        <v>#REF!</v>
      </c>
      <c r="AZ93" s="25" t="e">
        <v>#REF!</v>
      </c>
      <c r="BB93" s="25" t="e">
        <v>#REF!</v>
      </c>
      <c r="BD93" s="25" t="e">
        <v>#N/A</v>
      </c>
      <c r="BF93" s="25" t="e">
        <v>#N/A</v>
      </c>
      <c r="BH93" s="25" t="e">
        <v>#N/A</v>
      </c>
      <c r="BJ93" s="25" t="e">
        <v>#N/A</v>
      </c>
      <c r="BL93" s="25" t="e">
        <v>#N/A</v>
      </c>
    </row>
    <row r="94" spans="1:64" s="57" customFormat="1" ht="15" customHeight="1">
      <c r="A94" s="118" t="s">
        <v>169</v>
      </c>
      <c r="B94" s="69"/>
      <c r="C94" s="58" t="s">
        <v>169</v>
      </c>
      <c r="D94" s="59"/>
      <c r="E94" s="64" t="e">
        <v>#N/A</v>
      </c>
      <c r="F94" s="59"/>
      <c r="G94" s="64" t="e">
        <v>#N/A</v>
      </c>
      <c r="H94" s="59"/>
      <c r="I94" s="64" t="e">
        <v>#N/A</v>
      </c>
      <c r="J94" s="59"/>
      <c r="K94" s="73" t="e">
        <f t="shared" ref="K94:K98" si="48">($E94-I94)*100</f>
        <v>#N/A</v>
      </c>
      <c r="L94" s="74"/>
      <c r="M94" s="75"/>
      <c r="N94" s="73" t="e">
        <f t="shared" si="47"/>
        <v>#N/A</v>
      </c>
      <c r="O94" s="12"/>
      <c r="S94" s="64" t="e">
        <v>#REF!</v>
      </c>
      <c r="U94" s="64" t="e">
        <v>#REF!</v>
      </c>
      <c r="W94" s="64" t="e">
        <v>#REF!</v>
      </c>
      <c r="Y94" s="64" t="e">
        <v>#REF!</v>
      </c>
      <c r="AA94" s="64" t="e">
        <v>#REF!</v>
      </c>
      <c r="AC94" s="64" t="e">
        <v>#REF!</v>
      </c>
      <c r="AE94" s="64" t="e">
        <v>#REF!</v>
      </c>
      <c r="AG94" s="64" t="e">
        <v>#REF!</v>
      </c>
      <c r="AI94" s="64" t="e">
        <v>#REF!</v>
      </c>
      <c r="AL94" s="25" t="e">
        <v>#REF!</v>
      </c>
      <c r="AN94" s="25" t="e">
        <v>#REF!</v>
      </c>
      <c r="AP94" s="25" t="e">
        <v>#REF!</v>
      </c>
      <c r="AR94" s="25" t="e">
        <v>#REF!</v>
      </c>
      <c r="AT94" s="25" t="e">
        <v>#REF!</v>
      </c>
      <c r="AV94" s="25" t="e">
        <v>#REF!</v>
      </c>
      <c r="AX94" s="25" t="e">
        <v>#REF!</v>
      </c>
      <c r="AZ94" s="25" t="e">
        <v>#REF!</v>
      </c>
      <c r="BB94" s="25" t="e">
        <v>#REF!</v>
      </c>
      <c r="BD94" s="25" t="e">
        <v>#N/A</v>
      </c>
      <c r="BF94" s="25" t="e">
        <v>#N/A</v>
      </c>
      <c r="BH94" s="25" t="e">
        <v>#N/A</v>
      </c>
      <c r="BJ94" s="25" t="e">
        <v>#N/A</v>
      </c>
      <c r="BL94" s="25" t="e">
        <v>#N/A</v>
      </c>
    </row>
    <row r="95" spans="1:64" s="57" customFormat="1" ht="15" customHeight="1">
      <c r="A95" s="118" t="s">
        <v>135</v>
      </c>
      <c r="B95" s="69"/>
      <c r="C95" s="58" t="s">
        <v>170</v>
      </c>
      <c r="D95" s="59"/>
      <c r="E95" s="64" t="e">
        <v>#N/A</v>
      </c>
      <c r="F95" s="59"/>
      <c r="G95" s="64" t="e">
        <v>#N/A</v>
      </c>
      <c r="H95" s="59"/>
      <c r="I95" s="64" t="e">
        <v>#N/A</v>
      </c>
      <c r="J95" s="59"/>
      <c r="K95" s="73" t="e">
        <f t="shared" si="48"/>
        <v>#N/A</v>
      </c>
      <c r="L95" s="74"/>
      <c r="M95" s="75"/>
      <c r="N95" s="73" t="e">
        <f t="shared" si="47"/>
        <v>#N/A</v>
      </c>
      <c r="O95" s="12"/>
      <c r="S95" s="64" t="e">
        <v>#REF!</v>
      </c>
      <c r="U95" s="64" t="e">
        <v>#REF!</v>
      </c>
      <c r="W95" s="64" t="e">
        <v>#REF!</v>
      </c>
      <c r="Y95" s="64" t="e">
        <v>#REF!</v>
      </c>
      <c r="AA95" s="64" t="e">
        <v>#REF!</v>
      </c>
      <c r="AC95" s="64" t="e">
        <v>#REF!</v>
      </c>
      <c r="AE95" s="64" t="e">
        <v>#REF!</v>
      </c>
      <c r="AG95" s="64" t="e">
        <v>#REF!</v>
      </c>
      <c r="AI95" s="64" t="e">
        <v>#REF!</v>
      </c>
      <c r="AL95" s="25" t="e">
        <v>#REF!</v>
      </c>
      <c r="AN95" s="25" t="e">
        <v>#REF!</v>
      </c>
      <c r="AP95" s="25" t="e">
        <v>#REF!</v>
      </c>
      <c r="AR95" s="25" t="e">
        <v>#REF!</v>
      </c>
      <c r="AT95" s="25" t="e">
        <v>#REF!</v>
      </c>
      <c r="AV95" s="25" t="e">
        <v>#REF!</v>
      </c>
      <c r="AX95" s="25" t="e">
        <v>#REF!</v>
      </c>
      <c r="AZ95" s="25" t="e">
        <v>#REF!</v>
      </c>
      <c r="BB95" s="25" t="e">
        <v>#REF!</v>
      </c>
      <c r="BD95" s="25" t="e">
        <v>#N/A</v>
      </c>
      <c r="BF95" s="25" t="e">
        <v>#N/A</v>
      </c>
      <c r="BH95" s="25" t="e">
        <v>#N/A</v>
      </c>
      <c r="BJ95" s="25" t="e">
        <v>#N/A</v>
      </c>
      <c r="BL95" s="25" t="e">
        <v>#N/A</v>
      </c>
    </row>
    <row r="96" spans="1:64" s="57" customFormat="1" ht="15" customHeight="1">
      <c r="A96" s="118" t="s">
        <v>171</v>
      </c>
      <c r="B96" s="69"/>
      <c r="C96" s="58" t="s">
        <v>171</v>
      </c>
      <c r="D96" s="59"/>
      <c r="E96" s="64" t="e">
        <v>#N/A</v>
      </c>
      <c r="F96" s="59"/>
      <c r="G96" s="64" t="e">
        <v>#N/A</v>
      </c>
      <c r="H96" s="59"/>
      <c r="I96" s="64" t="e">
        <v>#N/A</v>
      </c>
      <c r="J96" s="59"/>
      <c r="K96" s="73" t="e">
        <f t="shared" si="48"/>
        <v>#N/A</v>
      </c>
      <c r="L96" s="74"/>
      <c r="M96" s="75"/>
      <c r="N96" s="73" t="e">
        <f t="shared" si="47"/>
        <v>#N/A</v>
      </c>
      <c r="O96" s="12"/>
      <c r="S96" s="64" t="e">
        <v>#REF!</v>
      </c>
      <c r="U96" s="64" t="e">
        <v>#REF!</v>
      </c>
      <c r="W96" s="64" t="e">
        <v>#REF!</v>
      </c>
      <c r="Y96" s="64" t="e">
        <v>#REF!</v>
      </c>
      <c r="AA96" s="64" t="e">
        <v>#REF!</v>
      </c>
      <c r="AC96" s="64" t="e">
        <v>#REF!</v>
      </c>
      <c r="AE96" s="64" t="e">
        <v>#REF!</v>
      </c>
      <c r="AG96" s="64" t="e">
        <v>#REF!</v>
      </c>
      <c r="AI96" s="64" t="e">
        <v>#REF!</v>
      </c>
      <c r="AL96" s="25" t="e">
        <v>#REF!</v>
      </c>
      <c r="AN96" s="25" t="e">
        <v>#REF!</v>
      </c>
      <c r="AP96" s="25" t="e">
        <v>#REF!</v>
      </c>
      <c r="AR96" s="25" t="e">
        <v>#REF!</v>
      </c>
      <c r="AT96" s="25" t="e">
        <v>#REF!</v>
      </c>
      <c r="AV96" s="25" t="e">
        <v>#REF!</v>
      </c>
      <c r="AX96" s="25" t="e">
        <v>#REF!</v>
      </c>
      <c r="AZ96" s="25" t="e">
        <v>#REF!</v>
      </c>
      <c r="BB96" s="25" t="e">
        <v>#REF!</v>
      </c>
      <c r="BD96" s="25" t="e">
        <v>#N/A</v>
      </c>
      <c r="BF96" s="25" t="e">
        <v>#N/A</v>
      </c>
      <c r="BH96" s="25" t="e">
        <v>#N/A</v>
      </c>
      <c r="BJ96" s="25" t="e">
        <v>#N/A</v>
      </c>
      <c r="BL96" s="25" t="e">
        <v>#N/A</v>
      </c>
    </row>
    <row r="97" spans="1:64" s="57" customFormat="1" ht="15" customHeight="1">
      <c r="A97" s="118" t="s">
        <v>168</v>
      </c>
      <c r="B97" s="69"/>
      <c r="C97" s="58" t="s">
        <v>168</v>
      </c>
      <c r="D97" s="59"/>
      <c r="E97" s="64" t="e">
        <v>#N/A</v>
      </c>
      <c r="F97" s="59"/>
      <c r="G97" s="64" t="e">
        <v>#N/A</v>
      </c>
      <c r="H97" s="59"/>
      <c r="I97" s="64" t="e">
        <v>#N/A</v>
      </c>
      <c r="J97" s="59"/>
      <c r="K97" s="73" t="e">
        <f t="shared" si="48"/>
        <v>#N/A</v>
      </c>
      <c r="L97" s="74"/>
      <c r="M97" s="75"/>
      <c r="N97" s="73" t="e">
        <f t="shared" si="47"/>
        <v>#N/A</v>
      </c>
      <c r="O97" s="12"/>
      <c r="S97" s="64" t="e">
        <v>#REF!</v>
      </c>
      <c r="U97" s="64" t="e">
        <v>#REF!</v>
      </c>
      <c r="W97" s="64" t="e">
        <v>#REF!</v>
      </c>
      <c r="Y97" s="64" t="e">
        <v>#REF!</v>
      </c>
      <c r="AA97" s="64" t="e">
        <v>#REF!</v>
      </c>
      <c r="AC97" s="64" t="e">
        <v>#REF!</v>
      </c>
      <c r="AE97" s="64" t="e">
        <v>#REF!</v>
      </c>
      <c r="AG97" s="64" t="e">
        <v>#REF!</v>
      </c>
      <c r="AI97" s="64" t="e">
        <v>#REF!</v>
      </c>
      <c r="AL97" s="25" t="e">
        <v>#REF!</v>
      </c>
      <c r="AN97" s="25" t="e">
        <v>#REF!</v>
      </c>
      <c r="AP97" s="25" t="e">
        <v>#REF!</v>
      </c>
      <c r="AR97" s="25" t="e">
        <v>#REF!</v>
      </c>
      <c r="AT97" s="25" t="e">
        <v>#REF!</v>
      </c>
      <c r="AV97" s="25" t="e">
        <v>#REF!</v>
      </c>
      <c r="AX97" s="25" t="e">
        <v>#REF!</v>
      </c>
      <c r="AZ97" s="25" t="e">
        <v>#REF!</v>
      </c>
      <c r="BB97" s="25" t="e">
        <v>#REF!</v>
      </c>
      <c r="BD97" s="25" t="e">
        <v>#N/A</v>
      </c>
      <c r="BF97" s="25" t="e">
        <v>#N/A</v>
      </c>
      <c r="BH97" s="25" t="e">
        <v>#N/A</v>
      </c>
      <c r="BJ97" s="25" t="e">
        <v>#N/A</v>
      </c>
      <c r="BL97" s="25" t="e">
        <v>#N/A</v>
      </c>
    </row>
    <row r="98" spans="1:64" s="57" customFormat="1" ht="15" customHeight="1">
      <c r="A98" s="118" t="s">
        <v>138</v>
      </c>
      <c r="B98" s="69"/>
      <c r="C98" s="58" t="s">
        <v>138</v>
      </c>
      <c r="D98" s="59"/>
      <c r="E98" s="64" t="e">
        <v>#N/A</v>
      </c>
      <c r="F98" s="59"/>
      <c r="G98" s="64" t="e">
        <v>#N/A</v>
      </c>
      <c r="H98" s="59"/>
      <c r="I98" s="64" t="e">
        <v>#N/A</v>
      </c>
      <c r="J98" s="59"/>
      <c r="K98" s="73" t="e">
        <f t="shared" si="48"/>
        <v>#N/A</v>
      </c>
      <c r="L98" s="74"/>
      <c r="M98" s="75"/>
      <c r="N98" s="73" t="e">
        <f t="shared" si="47"/>
        <v>#N/A</v>
      </c>
      <c r="O98" s="12"/>
      <c r="S98" s="64" t="e">
        <v>#REF!</v>
      </c>
      <c r="U98" s="64" t="e">
        <v>#REF!</v>
      </c>
      <c r="W98" s="64" t="e">
        <v>#REF!</v>
      </c>
      <c r="Y98" s="64" t="e">
        <v>#REF!</v>
      </c>
      <c r="AA98" s="64" t="e">
        <v>#REF!</v>
      </c>
      <c r="AC98" s="64" t="e">
        <v>#REF!</v>
      </c>
      <c r="AE98" s="64" t="e">
        <v>#REF!</v>
      </c>
      <c r="AG98" s="64" t="e">
        <v>#REF!</v>
      </c>
      <c r="AI98" s="64" t="e">
        <v>#REF!</v>
      </c>
      <c r="AL98" s="25" t="e">
        <v>#REF!</v>
      </c>
      <c r="AN98" s="25" t="e">
        <v>#REF!</v>
      </c>
      <c r="AP98" s="25" t="e">
        <v>#REF!</v>
      </c>
      <c r="AR98" s="25" t="e">
        <v>#REF!</v>
      </c>
      <c r="AT98" s="25" t="e">
        <v>#REF!</v>
      </c>
      <c r="AV98" s="25" t="e">
        <v>#REF!</v>
      </c>
      <c r="AX98" s="25" t="e">
        <v>#REF!</v>
      </c>
      <c r="AZ98" s="25" t="e">
        <v>#REF!</v>
      </c>
      <c r="BB98" s="25" t="e">
        <v>#REF!</v>
      </c>
      <c r="BD98" s="25" t="e">
        <v>#N/A</v>
      </c>
      <c r="BF98" s="25" t="e">
        <v>#N/A</v>
      </c>
      <c r="BH98" s="25" t="e">
        <v>#N/A</v>
      </c>
      <c r="BJ98" s="25" t="e">
        <v>#N/A</v>
      </c>
      <c r="BL98" s="25" t="e">
        <v>#N/A</v>
      </c>
    </row>
    <row r="100" spans="1:64" s="21" customFormat="1" ht="4.5" customHeight="1">
      <c r="A100" s="68" t="s">
        <v>187</v>
      </c>
      <c r="B100" s="68"/>
      <c r="C100" s="54"/>
      <c r="D100" s="22"/>
      <c r="E100" s="53"/>
      <c r="F100" s="22"/>
      <c r="G100" s="53"/>
      <c r="H100" s="22"/>
      <c r="I100" s="53"/>
      <c r="J100" s="22"/>
      <c r="K100" s="36"/>
      <c r="L100" s="36"/>
      <c r="M100" s="22"/>
      <c r="N100" s="36"/>
      <c r="O100" s="36"/>
      <c r="S100" s="53"/>
      <c r="U100" s="53"/>
      <c r="W100" s="53"/>
      <c r="Y100" s="53"/>
      <c r="AA100" s="53"/>
      <c r="AC100" s="53"/>
      <c r="AE100" s="53"/>
      <c r="AG100" s="53"/>
      <c r="AI100" s="53"/>
    </row>
    <row r="101" spans="1:64" s="57" customFormat="1" ht="15" customHeight="1">
      <c r="A101" s="126" t="s">
        <v>162</v>
      </c>
      <c r="B101" s="69"/>
      <c r="C101" s="90" t="s">
        <v>206</v>
      </c>
      <c r="D101" s="39"/>
      <c r="E101" s="62" t="e">
        <v>#N/A</v>
      </c>
      <c r="F101" s="63"/>
      <c r="G101" s="62" t="e">
        <v>#N/A</v>
      </c>
      <c r="H101" s="63"/>
      <c r="I101" s="62" t="e">
        <v>#N/A</v>
      </c>
      <c r="J101" s="63"/>
      <c r="K101" s="71" t="e">
        <f>K15</f>
        <v>#N/A</v>
      </c>
      <c r="L101" s="71"/>
      <c r="M101" s="72"/>
      <c r="N101" s="71" t="e">
        <f>N15</f>
        <v>#N/A</v>
      </c>
      <c r="O101" s="70"/>
      <c r="S101" s="62" t="e">
        <v>#REF!</v>
      </c>
      <c r="U101" s="62" t="e">
        <v>#REF!</v>
      </c>
      <c r="W101" s="62" t="e">
        <v>#REF!</v>
      </c>
      <c r="Y101" s="62" t="e">
        <v>#REF!</v>
      </c>
      <c r="AA101" s="62" t="e">
        <v>#REF!</v>
      </c>
      <c r="AC101" s="62" t="e">
        <v>#REF!</v>
      </c>
      <c r="AE101" s="62" t="e">
        <v>#REF!</v>
      </c>
      <c r="AG101" s="62" t="e">
        <v>#REF!</v>
      </c>
      <c r="AI101" s="62" t="e">
        <v>#REF!</v>
      </c>
      <c r="AL101" s="25" t="e">
        <v>#REF!</v>
      </c>
      <c r="AN101" s="25" t="e">
        <v>#REF!</v>
      </c>
      <c r="AP101" s="25" t="e">
        <v>#REF!</v>
      </c>
      <c r="AR101" s="25" t="e">
        <v>#REF!</v>
      </c>
      <c r="AT101" s="25" t="e">
        <v>#REF!</v>
      </c>
      <c r="AV101" s="25" t="e">
        <v>#REF!</v>
      </c>
      <c r="AX101" s="25" t="e">
        <v>#REF!</v>
      </c>
      <c r="AZ101" s="25" t="e">
        <v>#REF!</v>
      </c>
      <c r="BB101" s="25" t="e">
        <v>#REF!</v>
      </c>
      <c r="BD101" s="25" t="e">
        <v>#N/A</v>
      </c>
      <c r="BF101" s="25" t="e">
        <v>#N/A</v>
      </c>
      <c r="BH101" s="25" t="e">
        <v>#N/A</v>
      </c>
      <c r="BJ101" s="25" t="e">
        <v>#N/A</v>
      </c>
      <c r="BL101" s="25" t="e">
        <v>#N/A</v>
      </c>
    </row>
    <row r="102" spans="1:64" s="57" customFormat="1" ht="15" customHeight="1">
      <c r="A102" s="126" t="s">
        <v>169</v>
      </c>
      <c r="B102" s="69"/>
      <c r="C102" s="58" t="s">
        <v>169</v>
      </c>
      <c r="D102" s="59"/>
      <c r="E102" s="64" t="e">
        <v>#N/A</v>
      </c>
      <c r="F102" s="59"/>
      <c r="G102" s="64" t="e">
        <v>#N/A</v>
      </c>
      <c r="H102" s="59"/>
      <c r="I102" s="64" t="e">
        <v>#N/A</v>
      </c>
      <c r="J102" s="59"/>
      <c r="K102" s="73" t="e">
        <f t="shared" ref="K102:K106" si="49">($E102-I102)*100</f>
        <v>#N/A</v>
      </c>
      <c r="L102" s="74"/>
      <c r="M102" s="75"/>
      <c r="N102" s="73" t="e">
        <f t="shared" ref="N102:N106" si="50">($E102-G102)*100</f>
        <v>#N/A</v>
      </c>
      <c r="O102" s="12"/>
      <c r="S102" s="64" t="e">
        <v>#REF!</v>
      </c>
      <c r="U102" s="64" t="e">
        <v>#REF!</v>
      </c>
      <c r="W102" s="64" t="e">
        <v>#REF!</v>
      </c>
      <c r="Y102" s="64" t="e">
        <v>#REF!</v>
      </c>
      <c r="AA102" s="64" t="e">
        <v>#REF!</v>
      </c>
      <c r="AC102" s="64" t="e">
        <v>#REF!</v>
      </c>
      <c r="AE102" s="64" t="e">
        <v>#REF!</v>
      </c>
      <c r="AG102" s="64" t="e">
        <v>#REF!</v>
      </c>
      <c r="AI102" s="64" t="e">
        <v>#REF!</v>
      </c>
      <c r="AL102" s="25" t="e">
        <v>#REF!</v>
      </c>
      <c r="AN102" s="25" t="e">
        <v>#REF!</v>
      </c>
      <c r="AP102" s="25" t="e">
        <v>#REF!</v>
      </c>
      <c r="AR102" s="25" t="e">
        <v>#REF!</v>
      </c>
      <c r="AT102" s="25" t="e">
        <v>#REF!</v>
      </c>
      <c r="AV102" s="25" t="e">
        <v>#REF!</v>
      </c>
      <c r="AX102" s="25" t="e">
        <v>#REF!</v>
      </c>
      <c r="AZ102" s="25" t="e">
        <v>#REF!</v>
      </c>
      <c r="BB102" s="25" t="e">
        <v>#REF!</v>
      </c>
      <c r="BD102" s="25" t="e">
        <v>#N/A</v>
      </c>
      <c r="BF102" s="25" t="e">
        <v>#N/A</v>
      </c>
      <c r="BH102" s="25" t="e">
        <v>#N/A</v>
      </c>
      <c r="BJ102" s="25" t="e">
        <v>#N/A</v>
      </c>
      <c r="BL102" s="25" t="e">
        <v>#N/A</v>
      </c>
    </row>
    <row r="103" spans="1:64" s="57" customFormat="1" ht="15" customHeight="1">
      <c r="A103" s="126" t="s">
        <v>135</v>
      </c>
      <c r="B103" s="69"/>
      <c r="C103" s="58" t="s">
        <v>170</v>
      </c>
      <c r="D103" s="59"/>
      <c r="E103" s="64" t="e">
        <v>#N/A</v>
      </c>
      <c r="F103" s="59"/>
      <c r="G103" s="64" t="e">
        <v>#N/A</v>
      </c>
      <c r="H103" s="59"/>
      <c r="I103" s="64" t="e">
        <v>#N/A</v>
      </c>
      <c r="J103" s="59"/>
      <c r="K103" s="73" t="e">
        <f t="shared" si="49"/>
        <v>#N/A</v>
      </c>
      <c r="L103" s="74"/>
      <c r="M103" s="75"/>
      <c r="N103" s="73" t="e">
        <f t="shared" si="50"/>
        <v>#N/A</v>
      </c>
      <c r="O103" s="12"/>
      <c r="S103" s="64" t="e">
        <v>#REF!</v>
      </c>
      <c r="U103" s="64" t="e">
        <v>#REF!</v>
      </c>
      <c r="W103" s="64" t="e">
        <v>#REF!</v>
      </c>
      <c r="Y103" s="64" t="e">
        <v>#REF!</v>
      </c>
      <c r="AA103" s="64" t="e">
        <v>#REF!</v>
      </c>
      <c r="AC103" s="64" t="e">
        <v>#REF!</v>
      </c>
      <c r="AE103" s="64" t="e">
        <v>#REF!</v>
      </c>
      <c r="AG103" s="64" t="e">
        <v>#REF!</v>
      </c>
      <c r="AI103" s="64" t="e">
        <v>#REF!</v>
      </c>
      <c r="AL103" s="25" t="e">
        <v>#REF!</v>
      </c>
      <c r="AN103" s="25" t="e">
        <v>#REF!</v>
      </c>
      <c r="AP103" s="25" t="e">
        <v>#REF!</v>
      </c>
      <c r="AR103" s="25" t="e">
        <v>#REF!</v>
      </c>
      <c r="AT103" s="25" t="e">
        <v>#REF!</v>
      </c>
      <c r="AV103" s="25" t="e">
        <v>#REF!</v>
      </c>
      <c r="AX103" s="25" t="e">
        <v>#REF!</v>
      </c>
      <c r="AZ103" s="25" t="e">
        <v>#REF!</v>
      </c>
      <c r="BB103" s="25" t="e">
        <v>#REF!</v>
      </c>
      <c r="BD103" s="25" t="e">
        <v>#N/A</v>
      </c>
      <c r="BF103" s="25" t="e">
        <v>#N/A</v>
      </c>
      <c r="BH103" s="25" t="e">
        <v>#N/A</v>
      </c>
      <c r="BJ103" s="25" t="e">
        <v>#N/A</v>
      </c>
      <c r="BL103" s="25" t="e">
        <v>#N/A</v>
      </c>
    </row>
    <row r="104" spans="1:64" s="57" customFormat="1" ht="15" customHeight="1">
      <c r="A104" s="126" t="s">
        <v>171</v>
      </c>
      <c r="B104" s="69"/>
      <c r="C104" s="58" t="s">
        <v>171</v>
      </c>
      <c r="D104" s="59"/>
      <c r="E104" s="64" t="e">
        <v>#N/A</v>
      </c>
      <c r="F104" s="59"/>
      <c r="G104" s="64" t="e">
        <v>#N/A</v>
      </c>
      <c r="H104" s="59"/>
      <c r="I104" s="64" t="e">
        <v>#N/A</v>
      </c>
      <c r="J104" s="59"/>
      <c r="K104" s="73" t="e">
        <f t="shared" si="49"/>
        <v>#N/A</v>
      </c>
      <c r="L104" s="74"/>
      <c r="M104" s="75"/>
      <c r="N104" s="73" t="e">
        <f t="shared" si="50"/>
        <v>#N/A</v>
      </c>
      <c r="O104" s="12"/>
      <c r="S104" s="64" t="e">
        <v>#REF!</v>
      </c>
      <c r="U104" s="64" t="e">
        <v>#REF!</v>
      </c>
      <c r="W104" s="64" t="e">
        <v>#REF!</v>
      </c>
      <c r="Y104" s="64" t="e">
        <v>#REF!</v>
      </c>
      <c r="AA104" s="64" t="e">
        <v>#REF!</v>
      </c>
      <c r="AC104" s="64" t="e">
        <v>#REF!</v>
      </c>
      <c r="AE104" s="64" t="e">
        <v>#REF!</v>
      </c>
      <c r="AG104" s="64" t="e">
        <v>#REF!</v>
      </c>
      <c r="AI104" s="64" t="e">
        <v>#REF!</v>
      </c>
      <c r="AL104" s="25" t="e">
        <v>#REF!</v>
      </c>
      <c r="AN104" s="25" t="e">
        <v>#REF!</v>
      </c>
      <c r="AP104" s="25" t="e">
        <v>#REF!</v>
      </c>
      <c r="AR104" s="25" t="e">
        <v>#REF!</v>
      </c>
      <c r="AT104" s="25" t="e">
        <v>#REF!</v>
      </c>
      <c r="AV104" s="25" t="e">
        <v>#REF!</v>
      </c>
      <c r="AX104" s="25" t="e">
        <v>#REF!</v>
      </c>
      <c r="AZ104" s="25" t="e">
        <v>#REF!</v>
      </c>
      <c r="BB104" s="25" t="e">
        <v>#REF!</v>
      </c>
      <c r="BD104" s="25" t="e">
        <v>#N/A</v>
      </c>
      <c r="BF104" s="25" t="e">
        <v>#N/A</v>
      </c>
      <c r="BH104" s="25" t="e">
        <v>#N/A</v>
      </c>
      <c r="BJ104" s="25" t="e">
        <v>#N/A</v>
      </c>
      <c r="BL104" s="25" t="e">
        <v>#N/A</v>
      </c>
    </row>
    <row r="105" spans="1:64" s="57" customFormat="1" ht="15" customHeight="1">
      <c r="A105" s="126" t="s">
        <v>168</v>
      </c>
      <c r="B105" s="69"/>
      <c r="C105" s="58" t="s">
        <v>168</v>
      </c>
      <c r="D105" s="59"/>
      <c r="E105" s="64" t="e">
        <v>#N/A</v>
      </c>
      <c r="F105" s="59"/>
      <c r="G105" s="64" t="e">
        <v>#N/A</v>
      </c>
      <c r="H105" s="59"/>
      <c r="I105" s="64" t="e">
        <v>#N/A</v>
      </c>
      <c r="J105" s="59"/>
      <c r="K105" s="73" t="e">
        <f t="shared" si="49"/>
        <v>#N/A</v>
      </c>
      <c r="L105" s="74"/>
      <c r="M105" s="75"/>
      <c r="N105" s="73" t="e">
        <f t="shared" si="50"/>
        <v>#N/A</v>
      </c>
      <c r="O105" s="12"/>
      <c r="S105" s="64" t="e">
        <v>#REF!</v>
      </c>
      <c r="U105" s="64" t="e">
        <v>#REF!</v>
      </c>
      <c r="W105" s="64" t="e">
        <v>#REF!</v>
      </c>
      <c r="Y105" s="64" t="e">
        <v>#REF!</v>
      </c>
      <c r="AA105" s="64" t="e">
        <v>#REF!</v>
      </c>
      <c r="AC105" s="64" t="e">
        <v>#REF!</v>
      </c>
      <c r="AE105" s="64" t="e">
        <v>#REF!</v>
      </c>
      <c r="AG105" s="64" t="e">
        <v>#REF!</v>
      </c>
      <c r="AI105" s="64" t="e">
        <v>#REF!</v>
      </c>
      <c r="AL105" s="25" t="e">
        <v>#REF!</v>
      </c>
      <c r="AN105" s="25" t="e">
        <v>#REF!</v>
      </c>
      <c r="AP105" s="25" t="e">
        <v>#REF!</v>
      </c>
      <c r="AR105" s="25" t="e">
        <v>#REF!</v>
      </c>
      <c r="AT105" s="25" t="e">
        <v>#REF!</v>
      </c>
      <c r="AV105" s="25" t="e">
        <v>#REF!</v>
      </c>
      <c r="AX105" s="25" t="e">
        <v>#REF!</v>
      </c>
      <c r="AZ105" s="25" t="e">
        <v>#REF!</v>
      </c>
      <c r="BB105" s="25" t="e">
        <v>#REF!</v>
      </c>
      <c r="BD105" s="25" t="e">
        <v>#N/A</v>
      </c>
      <c r="BF105" s="25" t="e">
        <v>#N/A</v>
      </c>
      <c r="BH105" s="25" t="e">
        <v>#N/A</v>
      </c>
      <c r="BJ105" s="25" t="e">
        <v>#N/A</v>
      </c>
      <c r="BL105" s="25" t="e">
        <v>#N/A</v>
      </c>
    </row>
    <row r="106" spans="1:64" s="57" customFormat="1" ht="15" customHeight="1">
      <c r="A106" s="126" t="s">
        <v>138</v>
      </c>
      <c r="B106" s="69"/>
      <c r="C106" s="58" t="s">
        <v>138</v>
      </c>
      <c r="D106" s="59"/>
      <c r="E106" s="64" t="e">
        <v>#N/A</v>
      </c>
      <c r="F106" s="59"/>
      <c r="G106" s="64" t="e">
        <v>#N/A</v>
      </c>
      <c r="H106" s="59"/>
      <c r="I106" s="64" t="e">
        <v>#N/A</v>
      </c>
      <c r="J106" s="59"/>
      <c r="K106" s="73" t="e">
        <f t="shared" si="49"/>
        <v>#N/A</v>
      </c>
      <c r="L106" s="74"/>
      <c r="M106" s="75"/>
      <c r="N106" s="73" t="e">
        <f t="shared" si="50"/>
        <v>#N/A</v>
      </c>
      <c r="O106" s="12"/>
      <c r="S106" s="64" t="e">
        <v>#REF!</v>
      </c>
      <c r="U106" s="64" t="e">
        <v>#REF!</v>
      </c>
      <c r="W106" s="64" t="e">
        <v>#REF!</v>
      </c>
      <c r="Y106" s="64" t="e">
        <v>#REF!</v>
      </c>
      <c r="AA106" s="64" t="e">
        <v>#REF!</v>
      </c>
      <c r="AC106" s="64" t="e">
        <v>#REF!</v>
      </c>
      <c r="AE106" s="64" t="e">
        <v>#REF!</v>
      </c>
      <c r="AG106" s="64" t="e">
        <v>#REF!</v>
      </c>
      <c r="AI106" s="64" t="e">
        <v>#REF!</v>
      </c>
      <c r="AL106" s="25" t="e">
        <v>#REF!</v>
      </c>
      <c r="AN106" s="25" t="e">
        <v>#REF!</v>
      </c>
      <c r="AP106" s="25" t="e">
        <v>#REF!</v>
      </c>
      <c r="AR106" s="25" t="e">
        <v>#REF!</v>
      </c>
      <c r="AT106" s="25" t="e">
        <v>#REF!</v>
      </c>
      <c r="AV106" s="25" t="e">
        <v>#REF!</v>
      </c>
      <c r="AX106" s="25" t="e">
        <v>#REF!</v>
      </c>
      <c r="AZ106" s="25" t="e">
        <v>#REF!</v>
      </c>
      <c r="BB106" s="25" t="e">
        <v>#REF!</v>
      </c>
      <c r="BD106" s="25" t="e">
        <v>#N/A</v>
      </c>
      <c r="BF106" s="25" t="e">
        <v>#N/A</v>
      </c>
      <c r="BH106" s="25" t="e">
        <v>#N/A</v>
      </c>
      <c r="BJ106" s="25" t="e">
        <v>#N/A</v>
      </c>
      <c r="BL106" s="25" t="e">
        <v>#N/A</v>
      </c>
    </row>
    <row r="107" spans="1:64" ht="2.4" customHeight="1">
      <c r="C107" s="431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1"/>
      <c r="O107" s="431"/>
    </row>
    <row r="108" spans="1:64" ht="6" customHeight="1">
      <c r="C108" s="431"/>
      <c r="D108" s="431"/>
      <c r="E108" s="431"/>
      <c r="F108" s="431"/>
      <c r="G108" s="431"/>
      <c r="H108" s="431"/>
      <c r="I108" s="431"/>
      <c r="J108" s="431"/>
      <c r="K108" s="431"/>
      <c r="L108" s="431"/>
      <c r="M108" s="431"/>
      <c r="N108" s="431"/>
      <c r="O108" s="431"/>
    </row>
    <row r="109" spans="1:64" ht="5.4" customHeight="1">
      <c r="C109" s="432"/>
      <c r="D109" s="432"/>
      <c r="E109" s="432"/>
      <c r="F109" s="432"/>
      <c r="G109" s="432"/>
      <c r="H109" s="432"/>
      <c r="I109" s="432"/>
      <c r="J109" s="432"/>
      <c r="K109" s="432"/>
      <c r="L109" s="432"/>
      <c r="M109" s="119"/>
      <c r="N109" s="119"/>
      <c r="O109" s="119"/>
    </row>
    <row r="110" spans="1:64" ht="13.8">
      <c r="O110" s="6" t="s">
        <v>174</v>
      </c>
    </row>
    <row r="111" spans="1:64" ht="13.8">
      <c r="L111" s="6"/>
      <c r="O111" s="6"/>
    </row>
    <row r="112" spans="1:64">
      <c r="E112" s="84" t="e">
        <f>E10-E19</f>
        <v>#N/A</v>
      </c>
      <c r="F112" s="94"/>
      <c r="G112" s="84" t="e">
        <f>G10-G19</f>
        <v>#N/A</v>
      </c>
      <c r="H112" s="94"/>
      <c r="I112" s="84" t="e">
        <f>I10-I19</f>
        <v>#N/A</v>
      </c>
      <c r="J112" s="94"/>
      <c r="K112" s="84" t="e">
        <f>K10-K19</f>
        <v>#N/A</v>
      </c>
      <c r="L112" s="86"/>
      <c r="M112" s="94"/>
      <c r="N112" s="84" t="e">
        <f>N10-N19</f>
        <v>#N/A</v>
      </c>
      <c r="S112" s="84" t="e">
        <f>S10-S19</f>
        <v>#REF!</v>
      </c>
      <c r="U112" s="84" t="e">
        <f>U10-U19</f>
        <v>#REF!</v>
      </c>
      <c r="W112" s="84" t="e">
        <f>W10-W19</f>
        <v>#REF!</v>
      </c>
      <c r="Y112" s="84" t="e">
        <f>Y10-Y19</f>
        <v>#REF!</v>
      </c>
      <c r="AA112" s="84" t="e">
        <f>AA10-AA19</f>
        <v>#REF!</v>
      </c>
      <c r="AC112" s="84" t="e">
        <f>AC10-AC19</f>
        <v>#REF!</v>
      </c>
      <c r="AE112" s="84" t="e">
        <f>AE10-AE19</f>
        <v>#REF!</v>
      </c>
      <c r="AG112" s="84" t="e">
        <f>AG10-AG19</f>
        <v>#REF!</v>
      </c>
      <c r="AI112" s="84" t="e">
        <f>AI10-AI19</f>
        <v>#REF!</v>
      </c>
    </row>
    <row r="113" spans="5:35">
      <c r="E113" s="84" t="e">
        <f>E12-E39</f>
        <v>#N/A</v>
      </c>
      <c r="F113" s="94"/>
      <c r="G113" s="84" t="e">
        <f>G12-G39</f>
        <v>#N/A</v>
      </c>
      <c r="H113" s="94"/>
      <c r="I113" s="84" t="e">
        <f>I12-I39</f>
        <v>#N/A</v>
      </c>
      <c r="J113" s="94"/>
      <c r="K113" s="84" t="e">
        <f>K12-K39</f>
        <v>#N/A</v>
      </c>
      <c r="L113" s="86"/>
      <c r="M113" s="94"/>
      <c r="N113" s="84" t="e">
        <f>N12-N39</f>
        <v>#N/A</v>
      </c>
      <c r="S113" s="84" t="e">
        <f>S12-S39</f>
        <v>#REF!</v>
      </c>
      <c r="U113" s="84" t="e">
        <f>U12-U39</f>
        <v>#REF!</v>
      </c>
      <c r="W113" s="84" t="e">
        <f>W12-W39</f>
        <v>#REF!</v>
      </c>
      <c r="Y113" s="84" t="e">
        <f>Y12-Y39</f>
        <v>#REF!</v>
      </c>
      <c r="AA113" s="84" t="e">
        <f>AA12-AA39</f>
        <v>#REF!</v>
      </c>
      <c r="AC113" s="84" t="e">
        <f>AC12-AC39</f>
        <v>#REF!</v>
      </c>
      <c r="AE113" s="84" t="e">
        <f>AE12-AE39</f>
        <v>#REF!</v>
      </c>
      <c r="AG113" s="84" t="e">
        <f>AG12-AG39</f>
        <v>#REF!</v>
      </c>
      <c r="AI113" s="84" t="e">
        <f>AI12-AI39</f>
        <v>#REF!</v>
      </c>
    </row>
    <row r="114" spans="5:35">
      <c r="E114" s="84" t="e">
        <f>E19-SUM(E21:E26)</f>
        <v>#N/A</v>
      </c>
      <c r="F114" s="94"/>
      <c r="G114" s="84" t="e">
        <f>G19-SUM(G21:G26)</f>
        <v>#N/A</v>
      </c>
      <c r="H114" s="94"/>
      <c r="I114" s="84" t="e">
        <f>I19-SUM(I21:I26)</f>
        <v>#N/A</v>
      </c>
      <c r="J114" s="94"/>
      <c r="K114" s="84" t="e">
        <f>K19-SUM(K21:K26)</f>
        <v>#N/A</v>
      </c>
      <c r="L114" s="86"/>
      <c r="M114" s="94"/>
      <c r="N114" s="84" t="e">
        <f>N19-SUM(N21:N26)</f>
        <v>#N/A</v>
      </c>
      <c r="S114" s="84" t="e">
        <f>S19-SUM(S21:S26)</f>
        <v>#REF!</v>
      </c>
      <c r="U114" s="84" t="e">
        <f>U19-SUM(U21:U26)</f>
        <v>#REF!</v>
      </c>
      <c r="W114" s="84" t="e">
        <f>W19-SUM(W21:W26)</f>
        <v>#REF!</v>
      </c>
      <c r="Y114" s="84" t="e">
        <f>Y19-SUM(Y21:Y26)</f>
        <v>#REF!</v>
      </c>
      <c r="AA114" s="84" t="e">
        <f>AA19-SUM(AA21:AA26)</f>
        <v>#REF!</v>
      </c>
      <c r="AC114" s="84" t="e">
        <f>AC19-SUM(AC21:AC26)</f>
        <v>#REF!</v>
      </c>
      <c r="AE114" s="84" t="e">
        <f>AE19-SUM(AE21:AE26)</f>
        <v>#REF!</v>
      </c>
      <c r="AG114" s="84" t="e">
        <f>AG19-SUM(AG21:AG26)</f>
        <v>#REF!</v>
      </c>
      <c r="AI114" s="84" t="e">
        <f>AI19-SUM(AI21:AI26)</f>
        <v>#REF!</v>
      </c>
    </row>
    <row r="115" spans="5:35">
      <c r="E115" s="84" t="e">
        <f>E29-SUM(E31:E36)</f>
        <v>#N/A</v>
      </c>
      <c r="F115" s="94"/>
      <c r="G115" s="84" t="e">
        <f>G29-SUM(G31:G36)</f>
        <v>#N/A</v>
      </c>
      <c r="H115" s="94"/>
      <c r="I115" s="84" t="e">
        <f>I29-SUM(I31:I36)</f>
        <v>#N/A</v>
      </c>
      <c r="J115" s="94"/>
      <c r="K115" s="84" t="e">
        <f>K29-SUM(K31:K36)</f>
        <v>#N/A</v>
      </c>
      <c r="L115" s="86"/>
      <c r="M115" s="94"/>
      <c r="N115" s="84" t="e">
        <f>N29-SUM(N31:N36)</f>
        <v>#N/A</v>
      </c>
      <c r="S115" s="84" t="e">
        <f>S29-SUM(S31:S36)</f>
        <v>#REF!</v>
      </c>
      <c r="U115" s="84" t="e">
        <f>U29-SUM(U31:U36)</f>
        <v>#REF!</v>
      </c>
      <c r="W115" s="84" t="e">
        <f>W29-SUM(W31:W36)</f>
        <v>#REF!</v>
      </c>
      <c r="Y115" s="84" t="e">
        <f>Y29-SUM(Y31:Y36)</f>
        <v>#REF!</v>
      </c>
      <c r="AA115" s="84" t="e">
        <f>AA29-SUM(AA31:AA36)</f>
        <v>#REF!</v>
      </c>
      <c r="AC115" s="84" t="e">
        <f>AC29-SUM(AC31:AC36)</f>
        <v>#REF!</v>
      </c>
      <c r="AE115" s="84" t="e">
        <f>AE29-SUM(AE31:AE36)</f>
        <v>#REF!</v>
      </c>
      <c r="AG115" s="84" t="e">
        <f>AG29-SUM(AG31:AG36)</f>
        <v>#REF!</v>
      </c>
      <c r="AI115" s="84" t="e">
        <f>AI29-SUM(AI31:AI36)</f>
        <v>#REF!</v>
      </c>
    </row>
    <row r="116" spans="5:35">
      <c r="E116" s="84" t="e">
        <f>E39-SUM(E41:E46)</f>
        <v>#N/A</v>
      </c>
      <c r="F116" s="94"/>
      <c r="G116" s="84" t="e">
        <f>G39-SUM(G41:G46)</f>
        <v>#N/A</v>
      </c>
      <c r="H116" s="94"/>
      <c r="I116" s="84" t="e">
        <f>I39-SUM(I41:I46)</f>
        <v>#N/A</v>
      </c>
      <c r="J116" s="94"/>
      <c r="K116" s="84" t="e">
        <f>K39-SUM(K41:K46)</f>
        <v>#N/A</v>
      </c>
      <c r="L116" s="86"/>
      <c r="M116" s="94"/>
      <c r="N116" s="84" t="e">
        <f>N39-SUM(N41:N46)</f>
        <v>#N/A</v>
      </c>
      <c r="S116" s="84" t="e">
        <f>S39-SUM(S41:S46)</f>
        <v>#REF!</v>
      </c>
      <c r="U116" s="84" t="e">
        <f>U39-SUM(U41:U46)</f>
        <v>#REF!</v>
      </c>
      <c r="W116" s="84" t="e">
        <f>W39-SUM(W41:W46)</f>
        <v>#REF!</v>
      </c>
      <c r="Y116" s="84" t="e">
        <f>Y39-SUM(Y41:Y46)</f>
        <v>#REF!</v>
      </c>
      <c r="AA116" s="84" t="e">
        <f>AA39-SUM(AA41:AA46)</f>
        <v>#REF!</v>
      </c>
      <c r="AC116" s="84" t="e">
        <f>AC39-SUM(AC41:AC46)</f>
        <v>#REF!</v>
      </c>
      <c r="AE116" s="84" t="e">
        <f>AE39-SUM(AE41:AE46)</f>
        <v>#REF!</v>
      </c>
      <c r="AG116" s="84" t="e">
        <f>AG39-SUM(AG41:AG46)</f>
        <v>#REF!</v>
      </c>
      <c r="AI116" s="84" t="e">
        <f>AI39-SUM(AI41:AI46)</f>
        <v>#REF!</v>
      </c>
    </row>
    <row r="117" spans="5:35">
      <c r="E117" s="85" t="e">
        <f>E20-SUM(E21:E23)</f>
        <v>#N/A</v>
      </c>
      <c r="F117" s="94"/>
      <c r="G117" s="85" t="e">
        <f>G20-SUM(G21:G23)</f>
        <v>#N/A</v>
      </c>
      <c r="H117" s="94"/>
      <c r="I117" s="85" t="e">
        <f>I20-SUM(I21:I23)</f>
        <v>#N/A</v>
      </c>
      <c r="J117" s="94"/>
      <c r="K117" s="85" t="e">
        <f>K20-SUM(K21:K23)</f>
        <v>#N/A</v>
      </c>
      <c r="L117" s="86"/>
      <c r="M117" s="94"/>
      <c r="N117" s="85" t="e">
        <f>N20-SUM(N21:N23)</f>
        <v>#N/A</v>
      </c>
      <c r="S117" s="85" t="e">
        <f>S20-SUM(S21:S23)</f>
        <v>#REF!</v>
      </c>
      <c r="U117" s="85" t="e">
        <f>U20-SUM(U21:U23)</f>
        <v>#REF!</v>
      </c>
      <c r="W117" s="85" t="e">
        <f>W20-SUM(W21:W23)</f>
        <v>#REF!</v>
      </c>
      <c r="Y117" s="85" t="e">
        <f>Y20-SUM(Y21:Y23)</f>
        <v>#REF!</v>
      </c>
      <c r="AA117" s="85" t="e">
        <f>AA20-SUM(AA21:AA23)</f>
        <v>#REF!</v>
      </c>
      <c r="AC117" s="85" t="e">
        <f>AC20-SUM(AC21:AC23)</f>
        <v>#REF!</v>
      </c>
      <c r="AE117" s="85" t="e">
        <f>AE20-SUM(AE21:AE23)</f>
        <v>#REF!</v>
      </c>
      <c r="AG117" s="85" t="e">
        <f>AG20-SUM(AG21:AG23)</f>
        <v>#REF!</v>
      </c>
      <c r="AI117" s="85" t="e">
        <f>AI20-SUM(AI21:AI23)</f>
        <v>#REF!</v>
      </c>
    </row>
    <row r="118" spans="5:35">
      <c r="E118" s="85" t="e">
        <f>E40-SUM(E41:E43)</f>
        <v>#N/A</v>
      </c>
      <c r="F118" s="94"/>
      <c r="G118" s="85" t="e">
        <f>G40-SUM(G41:G43)</f>
        <v>#N/A</v>
      </c>
      <c r="H118" s="94"/>
      <c r="I118" s="85" t="e">
        <f>I40-SUM(I41:I43)</f>
        <v>#N/A</v>
      </c>
      <c r="J118" s="94"/>
      <c r="K118" s="85" t="e">
        <f>K40-SUM(K41:K43)</f>
        <v>#N/A</v>
      </c>
      <c r="L118" s="86"/>
      <c r="M118" s="94"/>
      <c r="N118" s="85" t="e">
        <f>N40-SUM(N41:N43)</f>
        <v>#N/A</v>
      </c>
      <c r="S118" s="85" t="e">
        <f>S40-SUM(S41:S43)</f>
        <v>#REF!</v>
      </c>
      <c r="U118" s="85" t="e">
        <f>U40-SUM(U41:U43)</f>
        <v>#REF!</v>
      </c>
      <c r="W118" s="85" t="e">
        <f>W40-SUM(W41:W43)</f>
        <v>#REF!</v>
      </c>
      <c r="Y118" s="85" t="e">
        <f>Y40-SUM(Y41:Y43)</f>
        <v>#REF!</v>
      </c>
      <c r="AA118" s="85" t="e">
        <f>AA40-SUM(AA41:AA43)</f>
        <v>#REF!</v>
      </c>
      <c r="AC118" s="85" t="e">
        <f>AC40-SUM(AC41:AC43)</f>
        <v>#REF!</v>
      </c>
      <c r="AE118" s="85" t="e">
        <f>AE40-SUM(AE41:AE43)</f>
        <v>#REF!</v>
      </c>
      <c r="AG118" s="85" t="e">
        <f>AG40-SUM(AG41:AG43)</f>
        <v>#REF!</v>
      </c>
      <c r="AI118" s="85" t="e">
        <f>AI40-SUM(AI41:AI43)</f>
        <v>#REF!</v>
      </c>
    </row>
    <row r="119" spans="5:35">
      <c r="E119" s="86"/>
      <c r="F119" s="94"/>
      <c r="G119" s="86"/>
      <c r="H119" s="94"/>
      <c r="I119" s="86"/>
      <c r="J119" s="94"/>
      <c r="K119" s="86"/>
      <c r="L119" s="86"/>
      <c r="M119" s="94"/>
      <c r="N119" s="86"/>
      <c r="S119" s="86"/>
      <c r="U119" s="86"/>
      <c r="W119" s="86"/>
      <c r="Y119" s="86"/>
      <c r="AA119" s="86"/>
      <c r="AC119" s="86"/>
      <c r="AE119" s="86"/>
      <c r="AG119" s="86"/>
      <c r="AI119" s="86"/>
    </row>
    <row r="120" spans="5:35">
      <c r="E120" s="87" t="e">
        <f t="shared" ref="E120:E127" si="51">(E49-((E19-E39)/E19))*100</f>
        <v>#N/A</v>
      </c>
      <c r="F120" s="94"/>
      <c r="G120" s="87" t="e">
        <f t="shared" ref="G120:G127" si="52">(G49-((G19-G39)/G19))*100</f>
        <v>#N/A</v>
      </c>
      <c r="H120" s="94"/>
      <c r="I120" s="87" t="e">
        <f t="shared" ref="I120:I127" si="53">(I49-((I19-I39)/I19))*100</f>
        <v>#N/A</v>
      </c>
      <c r="J120" s="94"/>
      <c r="K120" s="87"/>
      <c r="L120" s="86"/>
      <c r="M120" s="94"/>
      <c r="N120" s="86"/>
      <c r="S120" s="87" t="e">
        <f t="shared" ref="S120:S127" si="54">(S49-((S19-S39)/S19))*100</f>
        <v>#REF!</v>
      </c>
      <c r="U120" s="87" t="e">
        <f t="shared" ref="U120:U127" si="55">(U49-((U19-U39)/U19))*100</f>
        <v>#REF!</v>
      </c>
      <c r="W120" s="87" t="e">
        <f t="shared" ref="W120:W127" si="56">(W49-((W19-W39)/W19))*100</f>
        <v>#REF!</v>
      </c>
      <c r="Y120" s="87" t="e">
        <f t="shared" ref="Y120:Y127" si="57">(Y49-((Y19-Y39)/Y19))*100</f>
        <v>#REF!</v>
      </c>
      <c r="AA120" s="87" t="e">
        <f t="shared" ref="AA120:AA127" si="58">(AA49-((AA19-AA39)/AA19))*100</f>
        <v>#REF!</v>
      </c>
      <c r="AC120" s="87" t="e">
        <f t="shared" ref="AC120:AC127" si="59">(AC49-((AC19-AC39)/AC19))*100</f>
        <v>#REF!</v>
      </c>
      <c r="AE120" s="87" t="e">
        <f t="shared" ref="AE120:AE127" si="60">(AE49-((AE19-AE39)/AE19))*100</f>
        <v>#REF!</v>
      </c>
      <c r="AG120" s="87" t="e">
        <f t="shared" ref="AG120:AG127" si="61">(AG49-((AG19-AG39)/AG19))*100</f>
        <v>#REF!</v>
      </c>
      <c r="AI120" s="87" t="e">
        <f t="shared" ref="AI120:AI127" si="62">(AI49-((AI19-AI39)/AI19))*100</f>
        <v>#REF!</v>
      </c>
    </row>
    <row r="121" spans="5:35">
      <c r="E121" s="87" t="e">
        <f t="shared" si="51"/>
        <v>#N/A</v>
      </c>
      <c r="F121" s="94"/>
      <c r="G121" s="87" t="e">
        <f t="shared" si="52"/>
        <v>#N/A</v>
      </c>
      <c r="H121" s="94"/>
      <c r="I121" s="87" t="e">
        <f t="shared" si="53"/>
        <v>#N/A</v>
      </c>
      <c r="J121" s="94"/>
      <c r="K121" s="87"/>
      <c r="L121" s="86"/>
      <c r="M121" s="94"/>
      <c r="N121" s="86"/>
      <c r="S121" s="87" t="e">
        <f t="shared" si="54"/>
        <v>#REF!</v>
      </c>
      <c r="U121" s="87" t="e">
        <f t="shared" si="55"/>
        <v>#REF!</v>
      </c>
      <c r="W121" s="87" t="e">
        <f t="shared" si="56"/>
        <v>#REF!</v>
      </c>
      <c r="Y121" s="87" t="e">
        <f t="shared" si="57"/>
        <v>#REF!</v>
      </c>
      <c r="AA121" s="87" t="e">
        <f t="shared" si="58"/>
        <v>#REF!</v>
      </c>
      <c r="AC121" s="87" t="e">
        <f t="shared" si="59"/>
        <v>#REF!</v>
      </c>
      <c r="AE121" s="87" t="e">
        <f t="shared" si="60"/>
        <v>#REF!</v>
      </c>
      <c r="AG121" s="87" t="e">
        <f t="shared" si="61"/>
        <v>#REF!</v>
      </c>
      <c r="AI121" s="87" t="e">
        <f t="shared" si="62"/>
        <v>#REF!</v>
      </c>
    </row>
    <row r="122" spans="5:35">
      <c r="E122" s="87" t="e">
        <f t="shared" si="51"/>
        <v>#N/A</v>
      </c>
      <c r="F122" s="94"/>
      <c r="G122" s="87" t="e">
        <f t="shared" si="52"/>
        <v>#N/A</v>
      </c>
      <c r="H122" s="94"/>
      <c r="I122" s="87" t="e">
        <f t="shared" si="53"/>
        <v>#N/A</v>
      </c>
      <c r="J122" s="94"/>
      <c r="K122" s="87"/>
      <c r="L122" s="86"/>
      <c r="M122" s="94"/>
      <c r="N122" s="86"/>
      <c r="S122" s="87" t="e">
        <f t="shared" si="54"/>
        <v>#REF!</v>
      </c>
      <c r="U122" s="87" t="e">
        <f t="shared" si="55"/>
        <v>#REF!</v>
      </c>
      <c r="W122" s="87" t="e">
        <f t="shared" si="56"/>
        <v>#REF!</v>
      </c>
      <c r="Y122" s="87" t="e">
        <f t="shared" si="57"/>
        <v>#REF!</v>
      </c>
      <c r="AA122" s="87" t="e">
        <f t="shared" si="58"/>
        <v>#REF!</v>
      </c>
      <c r="AC122" s="87" t="e">
        <f t="shared" si="59"/>
        <v>#REF!</v>
      </c>
      <c r="AE122" s="87" t="e">
        <f t="shared" si="60"/>
        <v>#REF!</v>
      </c>
      <c r="AG122" s="87" t="e">
        <f t="shared" si="61"/>
        <v>#REF!</v>
      </c>
      <c r="AI122" s="87" t="e">
        <f t="shared" si="62"/>
        <v>#REF!</v>
      </c>
    </row>
    <row r="123" spans="5:35">
      <c r="E123" s="87" t="e">
        <f t="shared" si="51"/>
        <v>#N/A</v>
      </c>
      <c r="F123" s="94"/>
      <c r="G123" s="87" t="e">
        <f t="shared" si="52"/>
        <v>#N/A</v>
      </c>
      <c r="H123" s="94"/>
      <c r="I123" s="87" t="e">
        <f t="shared" si="53"/>
        <v>#N/A</v>
      </c>
      <c r="J123" s="94"/>
      <c r="K123" s="87"/>
      <c r="L123" s="86"/>
      <c r="M123" s="94"/>
      <c r="N123" s="86"/>
      <c r="S123" s="87" t="e">
        <f t="shared" si="54"/>
        <v>#REF!</v>
      </c>
      <c r="U123" s="87" t="e">
        <f t="shared" si="55"/>
        <v>#REF!</v>
      </c>
      <c r="W123" s="87" t="e">
        <f t="shared" si="56"/>
        <v>#REF!</v>
      </c>
      <c r="Y123" s="87" t="e">
        <f t="shared" si="57"/>
        <v>#REF!</v>
      </c>
      <c r="AA123" s="87" t="e">
        <f t="shared" si="58"/>
        <v>#REF!</v>
      </c>
      <c r="AC123" s="87" t="e">
        <f t="shared" si="59"/>
        <v>#REF!</v>
      </c>
      <c r="AE123" s="87" t="e">
        <f t="shared" si="60"/>
        <v>#REF!</v>
      </c>
      <c r="AG123" s="87" t="e">
        <f t="shared" si="61"/>
        <v>#REF!</v>
      </c>
      <c r="AI123" s="87" t="e">
        <f t="shared" si="62"/>
        <v>#REF!</v>
      </c>
    </row>
    <row r="124" spans="5:35">
      <c r="E124" s="87" t="e">
        <f t="shared" si="51"/>
        <v>#N/A</v>
      </c>
      <c r="F124" s="94"/>
      <c r="G124" s="87" t="e">
        <f t="shared" si="52"/>
        <v>#N/A</v>
      </c>
      <c r="H124" s="94"/>
      <c r="I124" s="87" t="e">
        <f t="shared" si="53"/>
        <v>#N/A</v>
      </c>
      <c r="J124" s="94"/>
      <c r="K124" s="87"/>
      <c r="L124" s="86"/>
      <c r="M124" s="94"/>
      <c r="N124" s="86"/>
      <c r="S124" s="87" t="e">
        <f t="shared" si="54"/>
        <v>#REF!</v>
      </c>
      <c r="U124" s="87" t="e">
        <f t="shared" si="55"/>
        <v>#REF!</v>
      </c>
      <c r="W124" s="87" t="e">
        <f t="shared" si="56"/>
        <v>#REF!</v>
      </c>
      <c r="Y124" s="87" t="e">
        <f t="shared" si="57"/>
        <v>#REF!</v>
      </c>
      <c r="AA124" s="87" t="e">
        <f t="shared" si="58"/>
        <v>#REF!</v>
      </c>
      <c r="AC124" s="87" t="e">
        <f t="shared" si="59"/>
        <v>#REF!</v>
      </c>
      <c r="AE124" s="87" t="e">
        <f t="shared" si="60"/>
        <v>#REF!</v>
      </c>
      <c r="AG124" s="87" t="e">
        <f t="shared" si="61"/>
        <v>#REF!</v>
      </c>
      <c r="AI124" s="87" t="e">
        <f t="shared" si="62"/>
        <v>#REF!</v>
      </c>
    </row>
    <row r="125" spans="5:35">
      <c r="E125" s="87" t="e">
        <f t="shared" si="51"/>
        <v>#N/A</v>
      </c>
      <c r="F125" s="94"/>
      <c r="G125" s="87" t="e">
        <f t="shared" si="52"/>
        <v>#N/A</v>
      </c>
      <c r="H125" s="94"/>
      <c r="I125" s="87" t="e">
        <f t="shared" si="53"/>
        <v>#N/A</v>
      </c>
      <c r="J125" s="94"/>
      <c r="K125" s="87"/>
      <c r="L125" s="86"/>
      <c r="M125" s="94"/>
      <c r="N125" s="86"/>
      <c r="S125" s="87" t="e">
        <f t="shared" si="54"/>
        <v>#REF!</v>
      </c>
      <c r="U125" s="87" t="e">
        <f t="shared" si="55"/>
        <v>#REF!</v>
      </c>
      <c r="W125" s="87" t="e">
        <f t="shared" si="56"/>
        <v>#REF!</v>
      </c>
      <c r="Y125" s="87" t="e">
        <f t="shared" si="57"/>
        <v>#REF!</v>
      </c>
      <c r="AA125" s="87" t="e">
        <f t="shared" si="58"/>
        <v>#REF!</v>
      </c>
      <c r="AC125" s="87" t="e">
        <f t="shared" si="59"/>
        <v>#REF!</v>
      </c>
      <c r="AE125" s="87" t="e">
        <f t="shared" si="60"/>
        <v>#REF!</v>
      </c>
      <c r="AG125" s="87" t="e">
        <f t="shared" si="61"/>
        <v>#REF!</v>
      </c>
      <c r="AI125" s="87" t="e">
        <f t="shared" si="62"/>
        <v>#REF!</v>
      </c>
    </row>
    <row r="126" spans="5:35">
      <c r="E126" s="87" t="e">
        <f t="shared" si="51"/>
        <v>#N/A</v>
      </c>
      <c r="F126" s="94"/>
      <c r="G126" s="87" t="e">
        <f t="shared" si="52"/>
        <v>#N/A</v>
      </c>
      <c r="H126" s="94"/>
      <c r="I126" s="87" t="e">
        <f t="shared" si="53"/>
        <v>#N/A</v>
      </c>
      <c r="J126" s="94"/>
      <c r="K126" s="87"/>
      <c r="L126" s="86"/>
      <c r="M126" s="94"/>
      <c r="N126" s="86"/>
      <c r="S126" s="87" t="e">
        <f t="shared" si="54"/>
        <v>#REF!</v>
      </c>
      <c r="U126" s="87" t="e">
        <f t="shared" si="55"/>
        <v>#REF!</v>
      </c>
      <c r="W126" s="87" t="e">
        <f t="shared" si="56"/>
        <v>#REF!</v>
      </c>
      <c r="Y126" s="87" t="e">
        <f t="shared" si="57"/>
        <v>#REF!</v>
      </c>
      <c r="AA126" s="87" t="e">
        <f t="shared" si="58"/>
        <v>#REF!</v>
      </c>
      <c r="AC126" s="87" t="e">
        <f t="shared" si="59"/>
        <v>#REF!</v>
      </c>
      <c r="AE126" s="87" t="e">
        <f t="shared" si="60"/>
        <v>#REF!</v>
      </c>
      <c r="AG126" s="87" t="e">
        <f t="shared" si="61"/>
        <v>#REF!</v>
      </c>
      <c r="AI126" s="87" t="e">
        <f t="shared" si="62"/>
        <v>#REF!</v>
      </c>
    </row>
    <row r="127" spans="5:35">
      <c r="E127" s="87" t="e">
        <f t="shared" si="51"/>
        <v>#N/A</v>
      </c>
      <c r="F127" s="94"/>
      <c r="G127" s="87" t="e">
        <f t="shared" si="52"/>
        <v>#N/A</v>
      </c>
      <c r="H127" s="94"/>
      <c r="I127" s="87" t="e">
        <f t="shared" si="53"/>
        <v>#N/A</v>
      </c>
      <c r="J127" s="94"/>
      <c r="K127" s="87"/>
      <c r="L127" s="86"/>
      <c r="M127" s="94"/>
      <c r="N127" s="86"/>
      <c r="S127" s="87" t="e">
        <f t="shared" si="54"/>
        <v>#REF!</v>
      </c>
      <c r="U127" s="87" t="e">
        <f t="shared" si="55"/>
        <v>#REF!</v>
      </c>
      <c r="W127" s="87" t="e">
        <f t="shared" si="56"/>
        <v>#REF!</v>
      </c>
      <c r="Y127" s="87" t="e">
        <f t="shared" si="57"/>
        <v>#REF!</v>
      </c>
      <c r="AA127" s="87" t="e">
        <f t="shared" si="58"/>
        <v>#REF!</v>
      </c>
      <c r="AC127" s="87" t="e">
        <f t="shared" si="59"/>
        <v>#REF!</v>
      </c>
      <c r="AE127" s="87" t="e">
        <f t="shared" si="60"/>
        <v>#REF!</v>
      </c>
      <c r="AG127" s="87" t="e">
        <f t="shared" si="61"/>
        <v>#REF!</v>
      </c>
      <c r="AI127" s="87" t="e">
        <f t="shared" si="62"/>
        <v>#REF!</v>
      </c>
    </row>
    <row r="128" spans="5:35">
      <c r="E128" s="88"/>
    </row>
    <row r="129" spans="5:37">
      <c r="E129" s="89" t="e">
        <v>#N/A</v>
      </c>
      <c r="F129" s="114"/>
      <c r="G129" s="89" t="e">
        <v>#N/A</v>
      </c>
      <c r="H129" s="114"/>
      <c r="I129" s="89" t="e">
        <v>#N/A</v>
      </c>
      <c r="J129" s="114"/>
      <c r="K129" s="115"/>
      <c r="L129" s="115"/>
      <c r="M129" s="114"/>
      <c r="N129" s="115"/>
      <c r="O129" s="115"/>
      <c r="P129" s="114"/>
      <c r="Q129" s="114"/>
      <c r="R129" s="114"/>
      <c r="S129" s="89" t="e">
        <v>#REF!</v>
      </c>
      <c r="T129" s="114"/>
      <c r="U129" s="89" t="e">
        <v>#REF!</v>
      </c>
      <c r="V129" s="114"/>
      <c r="W129" s="89" t="e">
        <v>#REF!</v>
      </c>
      <c r="X129" s="114"/>
      <c r="Y129" s="89" t="e">
        <v>#REF!</v>
      </c>
      <c r="Z129" s="114"/>
      <c r="AA129" s="89" t="e">
        <v>#REF!</v>
      </c>
      <c r="AB129" s="114"/>
      <c r="AC129" s="89" t="e">
        <v>#REF!</v>
      </c>
      <c r="AD129" s="114"/>
      <c r="AE129" s="89" t="e">
        <v>#REF!</v>
      </c>
      <c r="AF129" s="114"/>
      <c r="AG129" s="89" t="e">
        <v>#REF!</v>
      </c>
      <c r="AH129" s="114"/>
      <c r="AI129" s="89" t="e">
        <v>#REF!</v>
      </c>
      <c r="AJ129" s="114"/>
      <c r="AK129" s="114"/>
    </row>
    <row r="130" spans="5:37">
      <c r="E130" s="89" t="e">
        <v>#N/A</v>
      </c>
      <c r="F130" s="114"/>
      <c r="G130" s="89" t="e">
        <v>#N/A</v>
      </c>
      <c r="H130" s="114"/>
      <c r="I130" s="89" t="e">
        <v>#N/A</v>
      </c>
      <c r="J130" s="114"/>
      <c r="K130" s="115"/>
      <c r="L130" s="115"/>
      <c r="M130" s="114"/>
      <c r="N130" s="115"/>
      <c r="O130" s="115"/>
      <c r="P130" s="114"/>
      <c r="Q130" s="114"/>
      <c r="R130" s="114"/>
      <c r="S130" s="89" t="e">
        <v>#REF!</v>
      </c>
      <c r="T130" s="114"/>
      <c r="U130" s="89" t="e">
        <v>#REF!</v>
      </c>
      <c r="V130" s="114"/>
      <c r="W130" s="89" t="e">
        <v>#REF!</v>
      </c>
      <c r="X130" s="114"/>
      <c r="Y130" s="89" t="e">
        <v>#REF!</v>
      </c>
      <c r="Z130" s="114"/>
      <c r="AA130" s="89" t="e">
        <v>#REF!</v>
      </c>
      <c r="AB130" s="114"/>
      <c r="AC130" s="89" t="e">
        <v>#REF!</v>
      </c>
      <c r="AD130" s="114"/>
      <c r="AE130" s="89" t="e">
        <v>#REF!</v>
      </c>
      <c r="AF130" s="114"/>
      <c r="AG130" s="89" t="e">
        <v>#REF!</v>
      </c>
      <c r="AH130" s="114"/>
      <c r="AI130" s="89" t="e">
        <v>#REF!</v>
      </c>
      <c r="AJ130" s="114"/>
      <c r="AK130" s="114"/>
    </row>
    <row r="132" spans="5:37">
      <c r="E132" s="84" t="e">
        <f>E69-SUM(E70:E74)</f>
        <v>#N/A</v>
      </c>
      <c r="F132" s="94"/>
      <c r="G132" s="84" t="e">
        <f>G69-SUM(G70:G74)</f>
        <v>#N/A</v>
      </c>
      <c r="H132" s="94"/>
      <c r="I132" s="84" t="e">
        <f>I69-SUM(I70:I74)</f>
        <v>#N/A</v>
      </c>
      <c r="J132" s="94"/>
      <c r="K132" s="84" t="e">
        <f>K69-SUM(K70:K74)</f>
        <v>#N/A</v>
      </c>
      <c r="L132" s="86"/>
      <c r="M132" s="94"/>
      <c r="N132" s="84" t="e">
        <f>N69-SUM(N70:N74)</f>
        <v>#N/A</v>
      </c>
    </row>
    <row r="133" spans="5:37">
      <c r="E133" s="116" t="e">
        <f>E77-SUM(E78:E82)</f>
        <v>#N/A</v>
      </c>
      <c r="G133" s="116" t="e">
        <f>G77-SUM(G78:G82)</f>
        <v>#N/A</v>
      </c>
      <c r="I133" s="116" t="e">
        <f>I77-SUM(I78:I82)</f>
        <v>#N/A</v>
      </c>
      <c r="K133" s="116" t="e">
        <f>K77-SUM(K78:K82)</f>
        <v>#N/A</v>
      </c>
      <c r="N133" s="116" t="e">
        <f>N77-SUM(N78:N82)</f>
        <v>#N/A</v>
      </c>
    </row>
    <row r="134" spans="5:37">
      <c r="E134" s="84" t="e">
        <f>E85-SUM(E86:E90)</f>
        <v>#N/A</v>
      </c>
      <c r="G134" s="84" t="e">
        <f>G85-SUM(G86:G90)</f>
        <v>#N/A</v>
      </c>
      <c r="I134" s="84" t="e">
        <f>I85-SUM(I86:I90)</f>
        <v>#N/A</v>
      </c>
      <c r="K134" s="84" t="e">
        <f>K85-SUM(K86:K90)</f>
        <v>#N/A</v>
      </c>
      <c r="N134" s="84" t="e">
        <f>N85-SUM(N86:N90)</f>
        <v>#N/A</v>
      </c>
    </row>
    <row r="135" spans="5:37">
      <c r="E135" s="84" t="e">
        <f>E19-E69</f>
        <v>#N/A</v>
      </c>
      <c r="F135" s="94"/>
      <c r="G135" s="84" t="e">
        <f>G19-G69</f>
        <v>#N/A</v>
      </c>
      <c r="H135" s="94"/>
      <c r="I135" s="84" t="e">
        <f>I19-I69</f>
        <v>#N/A</v>
      </c>
      <c r="J135" s="94"/>
      <c r="K135" s="84" t="e">
        <f>K19-K69</f>
        <v>#N/A</v>
      </c>
      <c r="L135" s="86"/>
      <c r="M135" s="94"/>
      <c r="N135" s="84" t="e">
        <f>N19-N69</f>
        <v>#N/A</v>
      </c>
    </row>
    <row r="136" spans="5:37">
      <c r="E136" s="116" t="e">
        <f>E29-E77</f>
        <v>#N/A</v>
      </c>
      <c r="F136" s="94"/>
      <c r="G136" s="116" t="e">
        <f>G29-G77</f>
        <v>#N/A</v>
      </c>
      <c r="H136" s="94"/>
      <c r="I136" s="116" t="e">
        <f>I29-I77</f>
        <v>#N/A</v>
      </c>
      <c r="J136" s="94"/>
      <c r="K136" s="116" t="e">
        <f>K29-K77</f>
        <v>#N/A</v>
      </c>
      <c r="L136" s="86"/>
      <c r="M136" s="94"/>
      <c r="N136" s="116" t="e">
        <f>N29-N77</f>
        <v>#N/A</v>
      </c>
    </row>
    <row r="137" spans="5:37">
      <c r="E137" s="84" t="e">
        <f>E39-E85</f>
        <v>#N/A</v>
      </c>
      <c r="F137" s="94"/>
      <c r="G137" s="84" t="e">
        <f>G39-G85</f>
        <v>#N/A</v>
      </c>
      <c r="H137" s="94"/>
      <c r="I137" s="84" t="e">
        <f>I39-I85</f>
        <v>#N/A</v>
      </c>
      <c r="J137" s="94"/>
      <c r="K137" s="84" t="e">
        <f>K39-K85</f>
        <v>#N/A</v>
      </c>
      <c r="L137" s="86"/>
      <c r="M137" s="94"/>
      <c r="N137" s="84" t="e">
        <f>N39-N85</f>
        <v>#N/A</v>
      </c>
    </row>
    <row r="138" spans="5:37">
      <c r="E138" s="87" t="e">
        <f>(E49-E93)*100</f>
        <v>#N/A</v>
      </c>
      <c r="F138" s="94"/>
      <c r="G138" s="87" t="e">
        <f>(G49-G93)*100</f>
        <v>#N/A</v>
      </c>
      <c r="H138" s="94"/>
      <c r="I138" s="87" t="e">
        <f>(I49-I93)*100</f>
        <v>#N/A</v>
      </c>
      <c r="J138" s="94"/>
      <c r="K138" s="87" t="e">
        <f>(K49-K93)*100</f>
        <v>#N/A</v>
      </c>
      <c r="L138" s="86"/>
      <c r="M138" s="94"/>
      <c r="N138" s="87" t="e">
        <f>(N49-N93)*100</f>
        <v>#N/A</v>
      </c>
    </row>
    <row r="139" spans="5:37">
      <c r="E139" s="87"/>
      <c r="G139" s="87"/>
      <c r="I139" s="87"/>
      <c r="K139" s="87"/>
      <c r="N139" s="87"/>
    </row>
  </sheetData>
  <mergeCells count="17">
    <mergeCell ref="AE7:AE8"/>
    <mergeCell ref="AG7:AG8"/>
    <mergeCell ref="AI7:AI8"/>
    <mergeCell ref="C109:L109"/>
    <mergeCell ref="AC7:AC8"/>
    <mergeCell ref="N7:O7"/>
    <mergeCell ref="S7:S8"/>
    <mergeCell ref="U7:U8"/>
    <mergeCell ref="W7:W8"/>
    <mergeCell ref="Y7:Y8"/>
    <mergeCell ref="AA7:AA8"/>
    <mergeCell ref="C107:O108"/>
    <mergeCell ref="K6:M6"/>
    <mergeCell ref="E7:E8"/>
    <mergeCell ref="G7:G8"/>
    <mergeCell ref="I7:I8"/>
    <mergeCell ref="K7:L7"/>
  </mergeCells>
  <pageMargins left="0.92" right="0.23622047244094491" top="0.15748031496062992" bottom="0.15748031496062992" header="0" footer="0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T103"/>
  <sheetViews>
    <sheetView showGridLines="0" tabSelected="1" zoomScaleNormal="100" workbookViewId="0">
      <selection activeCell="Y22" sqref="Y22"/>
    </sheetView>
  </sheetViews>
  <sheetFormatPr baseColWidth="10" defaultColWidth="11.44140625" defaultRowHeight="13.8"/>
  <cols>
    <col min="1" max="1" width="6.44140625" style="131" customWidth="1"/>
    <col min="2" max="2" width="2.44140625" style="132" customWidth="1"/>
    <col min="3" max="3" width="45.5546875" style="132" customWidth="1"/>
    <col min="4" max="4" width="1" style="132" customWidth="1"/>
    <col min="5" max="5" width="11.5546875" style="135" customWidth="1"/>
    <col min="6" max="6" width="1" style="132" customWidth="1"/>
    <col min="7" max="7" width="11.5546875" style="135" customWidth="1"/>
    <col min="8" max="8" width="1" style="132" customWidth="1"/>
    <col min="9" max="9" width="11.5546875" style="135" customWidth="1"/>
    <col min="10" max="10" width="1" style="132" customWidth="1"/>
    <col min="11" max="11" width="11.5546875" style="135" customWidth="1"/>
    <col min="12" max="12" width="1" style="132" customWidth="1"/>
    <col min="13" max="13" width="9.88671875" style="135" customWidth="1"/>
    <col min="14" max="14" width="8.44140625" style="131" customWidth="1"/>
    <col min="15" max="15" width="1" style="132" customWidth="1"/>
    <col min="16" max="16" width="9.88671875" style="135" customWidth="1"/>
    <col min="17" max="17" width="7.5546875" style="131" customWidth="1"/>
    <col min="18" max="18" width="1" style="131" customWidth="1"/>
    <col min="19" max="19" width="9.88671875" style="135" customWidth="1"/>
    <col min="20" max="20" width="7.5546875" style="131" customWidth="1"/>
    <col min="21" max="16384" width="11.44140625" style="131"/>
  </cols>
  <sheetData>
    <row r="1" spans="1:20">
      <c r="E1" s="133"/>
      <c r="G1" s="134"/>
      <c r="I1" s="134"/>
      <c r="K1" s="134"/>
    </row>
    <row r="2" spans="1:20">
      <c r="E2" s="1"/>
      <c r="G2" s="1"/>
      <c r="I2" s="1"/>
      <c r="K2" s="1"/>
    </row>
    <row r="3" spans="1:20" ht="57" customHeight="1">
      <c r="C3" s="136"/>
      <c r="E3" s="137"/>
      <c r="F3" s="135"/>
      <c r="G3" s="137"/>
      <c r="H3" s="135"/>
      <c r="I3" s="137"/>
      <c r="J3" s="135"/>
      <c r="L3" s="135"/>
      <c r="P3" s="138"/>
      <c r="S3" s="138"/>
    </row>
    <row r="4" spans="1:20" ht="8.4" customHeight="1">
      <c r="F4" s="135"/>
      <c r="H4" s="135"/>
      <c r="J4" s="135"/>
      <c r="L4" s="135"/>
      <c r="P4" s="139"/>
      <c r="S4" s="139"/>
    </row>
    <row r="5" spans="1:20" ht="23.4">
      <c r="C5" s="140" t="s">
        <v>34</v>
      </c>
      <c r="D5" s="141" t="s">
        <v>3</v>
      </c>
      <c r="E5" s="142"/>
      <c r="F5" s="135"/>
      <c r="G5" s="142"/>
      <c r="H5" s="135"/>
      <c r="I5" s="142"/>
      <c r="J5" s="135"/>
      <c r="L5" s="135"/>
      <c r="O5" s="141"/>
      <c r="P5" s="143"/>
      <c r="S5" s="143"/>
    </row>
    <row r="6" spans="1:20">
      <c r="C6" s="144" t="s">
        <v>35</v>
      </c>
      <c r="D6" s="141"/>
      <c r="E6" s="143"/>
      <c r="F6" s="141"/>
      <c r="G6" s="143"/>
      <c r="H6" s="141"/>
      <c r="I6" s="143"/>
      <c r="J6" s="141"/>
      <c r="K6" s="143"/>
      <c r="L6" s="141"/>
      <c r="M6" s="143"/>
      <c r="O6" s="141"/>
      <c r="P6" s="143"/>
      <c r="S6" s="143"/>
    </row>
    <row r="7" spans="1:20" ht="15" customHeight="1">
      <c r="C7" s="144"/>
      <c r="D7" s="141"/>
      <c r="E7" s="417">
        <v>45930</v>
      </c>
      <c r="F7" s="141"/>
      <c r="G7" s="417">
        <v>45838</v>
      </c>
      <c r="H7" s="141"/>
      <c r="I7" s="417">
        <v>45657</v>
      </c>
      <c r="J7" s="141"/>
      <c r="K7" s="417">
        <v>45565</v>
      </c>
      <c r="L7" s="141"/>
      <c r="M7" s="416" t="s">
        <v>50</v>
      </c>
      <c r="N7" s="416"/>
      <c r="O7" s="141"/>
      <c r="P7" s="416" t="s">
        <v>51</v>
      </c>
      <c r="Q7" s="416"/>
      <c r="S7" s="416" t="s">
        <v>247</v>
      </c>
      <c r="T7" s="416"/>
    </row>
    <row r="8" spans="1:20" ht="15" customHeight="1">
      <c r="C8" s="136"/>
      <c r="D8" s="141"/>
      <c r="E8" s="418"/>
      <c r="F8" s="141"/>
      <c r="G8" s="418"/>
      <c r="H8" s="141"/>
      <c r="I8" s="418"/>
      <c r="J8" s="141"/>
      <c r="K8" s="418"/>
      <c r="L8" s="141"/>
      <c r="M8" s="145" t="s">
        <v>8</v>
      </c>
      <c r="N8" s="146" t="s">
        <v>4</v>
      </c>
      <c r="O8" s="141"/>
      <c r="P8" s="145" t="s">
        <v>8</v>
      </c>
      <c r="Q8" s="147" t="s">
        <v>4</v>
      </c>
      <c r="S8" s="145" t="s">
        <v>8</v>
      </c>
      <c r="T8" s="147" t="s">
        <v>4</v>
      </c>
    </row>
    <row r="9" spans="1:20" ht="6" customHeight="1">
      <c r="D9" s="149"/>
      <c r="E9" s="132"/>
      <c r="F9" s="149"/>
      <c r="G9" s="132"/>
      <c r="H9" s="149"/>
      <c r="I9" s="132"/>
      <c r="J9" s="149"/>
      <c r="K9" s="132"/>
      <c r="L9" s="149"/>
      <c r="M9" s="132"/>
      <c r="N9" s="132"/>
      <c r="O9" s="149"/>
      <c r="P9" s="132"/>
      <c r="Q9" s="132"/>
      <c r="S9" s="132"/>
      <c r="T9" s="132"/>
    </row>
    <row r="10" spans="1:20">
      <c r="C10" s="150" t="s">
        <v>276</v>
      </c>
      <c r="D10" s="149"/>
      <c r="E10" s="150"/>
      <c r="F10" s="149"/>
      <c r="G10" s="150"/>
      <c r="H10" s="149"/>
      <c r="I10" s="150"/>
      <c r="J10" s="149"/>
      <c r="K10" s="150"/>
      <c r="L10" s="149"/>
      <c r="M10" s="150"/>
      <c r="N10" s="150"/>
      <c r="O10" s="149"/>
      <c r="P10" s="150"/>
      <c r="Q10" s="150"/>
      <c r="S10" s="150"/>
      <c r="T10" s="150"/>
    </row>
    <row r="11" spans="1:20" ht="6" customHeight="1">
      <c r="D11" s="149"/>
      <c r="E11" s="132"/>
      <c r="F11" s="149"/>
      <c r="G11" s="132"/>
      <c r="H11" s="149"/>
      <c r="I11" s="132"/>
      <c r="J11" s="149"/>
      <c r="K11" s="132"/>
      <c r="L11" s="149"/>
      <c r="M11" s="132"/>
      <c r="N11" s="132"/>
      <c r="O11" s="149"/>
      <c r="P11" s="132"/>
      <c r="Q11" s="132"/>
      <c r="S11" s="132"/>
      <c r="T11" s="132"/>
    </row>
    <row r="12" spans="1:20" s="151" customFormat="1">
      <c r="B12" s="152"/>
      <c r="C12" s="153" t="s">
        <v>184</v>
      </c>
      <c r="D12" s="152" t="s">
        <v>3</v>
      </c>
      <c r="E12" s="154">
        <v>810036.4</v>
      </c>
      <c r="F12" s="152"/>
      <c r="G12" s="155">
        <v>540653.68000000005</v>
      </c>
      <c r="H12" s="152"/>
      <c r="I12" s="155">
        <v>1215301.97</v>
      </c>
      <c r="J12" s="152"/>
      <c r="K12" s="155">
        <v>925621.52</v>
      </c>
      <c r="L12" s="152"/>
      <c r="M12" s="155">
        <v>-115585.12</v>
      </c>
      <c r="N12" s="156">
        <v>-0.12487298264197655</v>
      </c>
      <c r="O12" s="152"/>
      <c r="P12" s="155"/>
      <c r="Q12" s="156"/>
      <c r="S12" s="155"/>
      <c r="T12" s="156"/>
    </row>
    <row r="13" spans="1:20" s="151" customFormat="1" ht="13.5" customHeight="1">
      <c r="B13" s="152"/>
      <c r="C13" s="153" t="s">
        <v>254</v>
      </c>
      <c r="D13" s="152" t="s">
        <v>3</v>
      </c>
      <c r="E13" s="154">
        <v>1239236.08</v>
      </c>
      <c r="F13" s="152"/>
      <c r="G13" s="155">
        <v>733246.62</v>
      </c>
      <c r="H13" s="152"/>
      <c r="I13" s="155">
        <v>1552241.36</v>
      </c>
      <c r="J13" s="152"/>
      <c r="K13" s="155">
        <v>1194306.7</v>
      </c>
      <c r="L13" s="152"/>
      <c r="M13" s="155">
        <v>44929.380000000121</v>
      </c>
      <c r="N13" s="156">
        <v>3.7619633214818426E-2</v>
      </c>
      <c r="O13" s="152"/>
      <c r="P13" s="155"/>
      <c r="Q13" s="156"/>
      <c r="S13" s="155"/>
      <c r="T13" s="156"/>
    </row>
    <row r="14" spans="1:20" s="151" customFormat="1" ht="13.5" hidden="1" customHeight="1">
      <c r="B14" s="152"/>
      <c r="C14" s="153"/>
      <c r="D14" s="152"/>
      <c r="E14" s="154"/>
      <c r="F14" s="152"/>
      <c r="G14" s="155"/>
      <c r="H14" s="152"/>
      <c r="I14" s="155"/>
      <c r="J14" s="152"/>
      <c r="K14" s="155"/>
      <c r="L14" s="152"/>
      <c r="M14" s="155"/>
      <c r="N14" s="156"/>
      <c r="O14" s="152"/>
      <c r="P14" s="155"/>
      <c r="Q14" s="156"/>
      <c r="S14" s="155"/>
      <c r="T14" s="156"/>
    </row>
    <row r="15" spans="1:20" s="151" customFormat="1">
      <c r="A15" s="157"/>
      <c r="B15" s="152"/>
      <c r="C15" s="153" t="s">
        <v>245</v>
      </c>
      <c r="D15" s="152" t="s">
        <v>3</v>
      </c>
      <c r="E15" s="154">
        <v>678456.79</v>
      </c>
      <c r="F15" s="152"/>
      <c r="G15" s="155">
        <v>361726.29</v>
      </c>
      <c r="H15" s="152"/>
      <c r="I15" s="155">
        <v>819285.85</v>
      </c>
      <c r="J15" s="152"/>
      <c r="K15" s="155">
        <v>649114.06999999995</v>
      </c>
      <c r="L15" s="152"/>
      <c r="M15" s="155">
        <v>29342.720000000088</v>
      </c>
      <c r="N15" s="156">
        <v>4.5204258166827493E-2</v>
      </c>
      <c r="O15" s="152"/>
      <c r="P15" s="155"/>
      <c r="Q15" s="156"/>
      <c r="S15" s="155"/>
      <c r="T15" s="156"/>
    </row>
    <row r="16" spans="1:20" s="151" customFormat="1" hidden="1">
      <c r="A16" s="157"/>
      <c r="B16" s="152"/>
      <c r="C16" s="153"/>
      <c r="D16" s="152"/>
      <c r="E16" s="154"/>
      <c r="F16" s="152"/>
      <c r="G16" s="155"/>
      <c r="H16" s="152"/>
      <c r="I16" s="155"/>
      <c r="J16" s="152"/>
      <c r="K16" s="155"/>
      <c r="L16" s="152"/>
      <c r="M16" s="155"/>
      <c r="N16" s="156"/>
      <c r="O16" s="152"/>
      <c r="P16" s="155"/>
      <c r="Q16" s="156"/>
      <c r="S16" s="155"/>
      <c r="T16" s="156"/>
    </row>
    <row r="17" spans="1:20" s="151" customFormat="1">
      <c r="A17" s="158"/>
      <c r="B17" s="152"/>
      <c r="C17" s="153" t="s">
        <v>36</v>
      </c>
      <c r="D17" s="152" t="s">
        <v>3</v>
      </c>
      <c r="E17" s="154">
        <v>344471.6</v>
      </c>
      <c r="F17" s="152"/>
      <c r="G17" s="155">
        <v>232486.68</v>
      </c>
      <c r="H17" s="152"/>
      <c r="I17" s="155">
        <v>388724.44</v>
      </c>
      <c r="J17" s="152"/>
      <c r="K17" s="155">
        <v>292983.62</v>
      </c>
      <c r="L17" s="152"/>
      <c r="M17" s="155">
        <v>51487.979999999981</v>
      </c>
      <c r="N17" s="156">
        <v>0.17573671866024454</v>
      </c>
      <c r="O17" s="152"/>
      <c r="P17" s="155"/>
      <c r="Q17" s="156"/>
      <c r="S17" s="155"/>
      <c r="T17" s="156"/>
    </row>
    <row r="18" spans="1:20" s="151" customFormat="1">
      <c r="A18" s="158"/>
      <c r="B18" s="152"/>
      <c r="C18" s="153" t="s">
        <v>255</v>
      </c>
      <c r="D18" s="152" t="s">
        <v>3</v>
      </c>
      <c r="E18" s="154">
        <v>263022.84000000003</v>
      </c>
      <c r="F18" s="159"/>
      <c r="G18" s="155">
        <v>177623.01</v>
      </c>
      <c r="H18" s="159"/>
      <c r="I18" s="155">
        <v>326260.47999999998</v>
      </c>
      <c r="J18" s="159"/>
      <c r="K18" s="155">
        <v>245973.02</v>
      </c>
      <c r="L18" s="152"/>
      <c r="M18" s="155">
        <v>17049.820000000036</v>
      </c>
      <c r="N18" s="156">
        <v>6.9315813579879704E-2</v>
      </c>
      <c r="O18" s="152"/>
      <c r="P18" s="155"/>
      <c r="Q18" s="156"/>
      <c r="S18" s="155"/>
      <c r="T18" s="156"/>
    </row>
    <row r="19" spans="1:20" s="151" customFormat="1" hidden="1">
      <c r="A19" s="158"/>
      <c r="B19" s="152"/>
      <c r="C19" s="153"/>
      <c r="D19" s="152"/>
      <c r="E19" s="154"/>
      <c r="F19" s="159"/>
      <c r="G19" s="155"/>
      <c r="H19" s="159"/>
      <c r="I19" s="155"/>
      <c r="J19" s="159"/>
      <c r="K19" s="155"/>
      <c r="L19" s="152"/>
      <c r="M19" s="155"/>
      <c r="N19" s="156"/>
      <c r="O19" s="152"/>
      <c r="P19" s="155"/>
      <c r="Q19" s="156"/>
      <c r="S19" s="155"/>
      <c r="T19" s="156"/>
    </row>
    <row r="20" spans="1:20" ht="6" customHeight="1">
      <c r="D20" s="149"/>
      <c r="E20" s="132"/>
      <c r="F20" s="149"/>
      <c r="G20" s="132"/>
      <c r="H20" s="149"/>
      <c r="I20" s="132"/>
      <c r="J20" s="149"/>
      <c r="K20" s="132"/>
      <c r="L20" s="149"/>
      <c r="M20" s="132"/>
      <c r="N20" s="132"/>
      <c r="O20" s="149"/>
      <c r="P20" s="132"/>
      <c r="Q20" s="132"/>
      <c r="S20" s="132"/>
      <c r="T20" s="132"/>
    </row>
    <row r="21" spans="1:20">
      <c r="C21" s="150" t="s">
        <v>37</v>
      </c>
      <c r="D21" s="149" t="s">
        <v>3</v>
      </c>
      <c r="E21" s="150"/>
      <c r="F21" s="149"/>
      <c r="G21" s="150"/>
      <c r="H21" s="149"/>
      <c r="I21" s="150"/>
      <c r="J21" s="149"/>
      <c r="K21" s="150"/>
      <c r="L21" s="149"/>
      <c r="M21" s="150"/>
      <c r="N21" s="150"/>
      <c r="O21" s="149"/>
      <c r="P21" s="150"/>
      <c r="Q21" s="150"/>
      <c r="S21" s="150"/>
      <c r="T21" s="150"/>
    </row>
    <row r="22" spans="1:20" ht="6" customHeight="1">
      <c r="D22" s="149"/>
      <c r="E22" s="132"/>
      <c r="F22" s="149"/>
      <c r="G22" s="132"/>
      <c r="H22" s="149"/>
      <c r="I22" s="132"/>
      <c r="J22" s="149"/>
      <c r="K22" s="132"/>
      <c r="L22" s="149"/>
      <c r="M22" s="132"/>
      <c r="N22" s="132"/>
      <c r="O22" s="149"/>
      <c r="P22" s="132"/>
      <c r="Q22" s="132"/>
      <c r="S22" s="132"/>
      <c r="T22" s="132"/>
    </row>
    <row r="23" spans="1:20" s="151" customFormat="1">
      <c r="A23" s="160"/>
      <c r="B23" s="152"/>
      <c r="C23" s="153" t="s">
        <v>256</v>
      </c>
      <c r="D23" s="152" t="s">
        <v>3</v>
      </c>
      <c r="E23" s="154">
        <v>63364371.399999999</v>
      </c>
      <c r="F23" s="152"/>
      <c r="G23" s="155">
        <v>64539953</v>
      </c>
      <c r="H23" s="152"/>
      <c r="I23" s="155">
        <v>62203764.700000003</v>
      </c>
      <c r="J23" s="152"/>
      <c r="K23" s="155">
        <v>61139389.700000003</v>
      </c>
      <c r="L23" s="152"/>
      <c r="M23" s="155">
        <v>2224981.6999999955</v>
      </c>
      <c r="N23" s="156">
        <v>3.6391951423093705E-2</v>
      </c>
      <c r="O23" s="152"/>
      <c r="P23" s="155">
        <v>1160606.6999999955</v>
      </c>
      <c r="Q23" s="156">
        <v>1.8658142406612122E-2</v>
      </c>
      <c r="S23" s="155">
        <v>-1175581.6000000015</v>
      </c>
      <c r="T23" s="156">
        <v>-1.8214788597692322E-2</v>
      </c>
    </row>
    <row r="24" spans="1:20" s="151" customFormat="1">
      <c r="A24" s="152"/>
      <c r="B24" s="152"/>
      <c r="C24" s="153" t="s">
        <v>38</v>
      </c>
      <c r="D24" s="152" t="s">
        <v>3</v>
      </c>
      <c r="E24" s="154">
        <v>4642988.3600000003</v>
      </c>
      <c r="F24" s="152"/>
      <c r="G24" s="155">
        <v>4571043</v>
      </c>
      <c r="H24" s="152"/>
      <c r="I24" s="155">
        <v>4367300</v>
      </c>
      <c r="J24" s="152"/>
      <c r="K24" s="155">
        <v>4261818</v>
      </c>
      <c r="L24" s="152"/>
      <c r="M24" s="155">
        <v>381170.36000000034</v>
      </c>
      <c r="N24" s="156">
        <v>8.9438441528943757E-2</v>
      </c>
      <c r="O24" s="152"/>
      <c r="P24" s="155">
        <v>275688.36000000034</v>
      </c>
      <c r="Q24" s="156">
        <v>6.312558331234408E-2</v>
      </c>
      <c r="S24" s="155">
        <v>71945.360000000335</v>
      </c>
      <c r="T24" s="156">
        <v>1.5739375017911783E-2</v>
      </c>
    </row>
    <row r="25" spans="1:20" s="151" customFormat="1">
      <c r="B25" s="152"/>
      <c r="C25" s="153" t="s">
        <v>178</v>
      </c>
      <c r="D25" s="152" t="s">
        <v>3</v>
      </c>
      <c r="E25" s="154">
        <v>48153390.579999998</v>
      </c>
      <c r="F25" s="152"/>
      <c r="G25" s="155">
        <v>48289350</v>
      </c>
      <c r="H25" s="152"/>
      <c r="I25" s="155">
        <v>47169932</v>
      </c>
      <c r="J25" s="152"/>
      <c r="K25" s="155">
        <v>45212340</v>
      </c>
      <c r="L25" s="152"/>
      <c r="M25" s="155">
        <v>2941050.5799999982</v>
      </c>
      <c r="N25" s="156">
        <v>6.5049731555588464E-2</v>
      </c>
      <c r="O25" s="152"/>
      <c r="P25" s="155">
        <v>983458.57999999821</v>
      </c>
      <c r="Q25" s="156">
        <v>2.0849268555231282E-2</v>
      </c>
      <c r="S25" s="155">
        <v>-135959.42000000179</v>
      </c>
      <c r="T25" s="156">
        <v>-2.8155156364706446E-3</v>
      </c>
    </row>
    <row r="26" spans="1:20" s="151" customFormat="1">
      <c r="B26" s="152"/>
      <c r="C26" s="153" t="s">
        <v>179</v>
      </c>
      <c r="D26" s="152"/>
      <c r="E26" s="154">
        <v>12958600.93</v>
      </c>
      <c r="F26" s="152"/>
      <c r="G26" s="155">
        <v>12137465.08</v>
      </c>
      <c r="H26" s="152"/>
      <c r="I26" s="155">
        <v>10782287.43</v>
      </c>
      <c r="J26" s="152"/>
      <c r="K26" s="155">
        <v>10376760.52</v>
      </c>
      <c r="L26" s="152"/>
      <c r="M26" s="155">
        <v>2581840.41</v>
      </c>
      <c r="N26" s="156">
        <v>0.24880986749417633</v>
      </c>
      <c r="O26" s="152"/>
      <c r="P26" s="155">
        <v>2176313.5</v>
      </c>
      <c r="Q26" s="156">
        <v>0.20184154003766897</v>
      </c>
      <c r="S26" s="155">
        <v>821135.84999999963</v>
      </c>
      <c r="T26" s="156">
        <v>6.7652993816069484E-2</v>
      </c>
    </row>
    <row r="27" spans="1:20" s="151" customFormat="1">
      <c r="A27" s="152"/>
      <c r="B27" s="152"/>
      <c r="C27" s="153" t="s">
        <v>257</v>
      </c>
      <c r="D27" s="152"/>
      <c r="E27" s="154">
        <v>41019779.82</v>
      </c>
      <c r="F27" s="152"/>
      <c r="G27" s="155">
        <v>40475129.240000002</v>
      </c>
      <c r="H27" s="152"/>
      <c r="I27" s="155">
        <v>38584345.280000001</v>
      </c>
      <c r="J27" s="152"/>
      <c r="K27" s="155">
        <v>37095758.390000001</v>
      </c>
      <c r="L27" s="152"/>
      <c r="M27" s="155">
        <v>3924021.4299999997</v>
      </c>
      <c r="N27" s="156">
        <v>0.10578086553037847</v>
      </c>
      <c r="O27" s="152"/>
      <c r="P27" s="155">
        <v>2435434.5399999991</v>
      </c>
      <c r="Q27" s="156">
        <v>6.3119758086510602E-2</v>
      </c>
      <c r="S27" s="155">
        <v>544650.57999999821</v>
      </c>
      <c r="T27" s="156">
        <v>1.3456425963965568E-2</v>
      </c>
    </row>
    <row r="28" spans="1:20" ht="6" customHeight="1">
      <c r="D28" s="149"/>
      <c r="E28" s="132"/>
      <c r="F28" s="149"/>
      <c r="G28" s="132"/>
      <c r="H28" s="149"/>
      <c r="I28" s="132"/>
      <c r="J28" s="149"/>
      <c r="K28" s="132"/>
      <c r="L28" s="149"/>
      <c r="M28" s="132"/>
      <c r="N28" s="132"/>
      <c r="O28" s="149"/>
      <c r="P28" s="132"/>
      <c r="Q28" s="132"/>
      <c r="S28" s="132"/>
      <c r="T28" s="132"/>
    </row>
    <row r="29" spans="1:20">
      <c r="C29" s="150" t="s">
        <v>39</v>
      </c>
      <c r="D29" s="149" t="s">
        <v>3</v>
      </c>
      <c r="E29" s="150"/>
      <c r="F29" s="149"/>
      <c r="G29" s="150"/>
      <c r="H29" s="149"/>
      <c r="I29" s="150"/>
      <c r="J29" s="149"/>
      <c r="K29" s="150"/>
      <c r="L29" s="149"/>
      <c r="M29" s="150"/>
      <c r="N29" s="150"/>
      <c r="O29" s="149"/>
      <c r="P29" s="150"/>
      <c r="Q29" s="150"/>
      <c r="S29" s="150"/>
      <c r="T29" s="150"/>
    </row>
    <row r="30" spans="1:20" ht="6" customHeight="1">
      <c r="D30" s="149" t="s">
        <v>3</v>
      </c>
      <c r="E30" s="132"/>
      <c r="F30" s="149"/>
      <c r="G30" s="132"/>
      <c r="H30" s="149"/>
      <c r="I30" s="132"/>
      <c r="J30" s="149"/>
      <c r="K30" s="132"/>
      <c r="L30" s="149"/>
      <c r="M30" s="132"/>
      <c r="N30" s="132"/>
      <c r="O30" s="149"/>
      <c r="P30" s="132"/>
      <c r="Q30" s="132"/>
      <c r="S30" s="132"/>
      <c r="T30" s="132"/>
    </row>
    <row r="31" spans="1:20" s="151" customFormat="1">
      <c r="A31" s="152"/>
      <c r="B31" s="152"/>
      <c r="C31" s="153" t="s">
        <v>258</v>
      </c>
      <c r="D31" s="152"/>
      <c r="E31" s="154">
        <v>41784848.530000001</v>
      </c>
      <c r="F31" s="152"/>
      <c r="G31" s="155">
        <v>41237569.280000001</v>
      </c>
      <c r="H31" s="152"/>
      <c r="I31" s="155">
        <v>39370729.020000003</v>
      </c>
      <c r="J31" s="152"/>
      <c r="K31" s="155">
        <v>37905013.170000002</v>
      </c>
      <c r="L31" s="152"/>
      <c r="M31" s="155">
        <v>3879835.3599999994</v>
      </c>
      <c r="N31" s="156">
        <v>0.10235678701915618</v>
      </c>
      <c r="O31" s="152"/>
      <c r="P31" s="155">
        <v>2414119.5099999979</v>
      </c>
      <c r="Q31" s="156">
        <v>6.1317622764202495E-2</v>
      </c>
      <c r="S31" s="155">
        <v>547279.25</v>
      </c>
      <c r="T31" s="156">
        <v>1.3271375096917559E-2</v>
      </c>
    </row>
    <row r="32" spans="1:20" s="151" customFormat="1">
      <c r="A32" s="152"/>
      <c r="B32" s="152"/>
      <c r="C32" s="153" t="s">
        <v>195</v>
      </c>
      <c r="D32" s="152"/>
      <c r="E32" s="154">
        <v>1835034.46</v>
      </c>
      <c r="F32" s="152"/>
      <c r="G32" s="155">
        <v>1834609.28</v>
      </c>
      <c r="H32" s="152"/>
      <c r="I32" s="155">
        <v>1706403.61</v>
      </c>
      <c r="J32" s="152"/>
      <c r="K32" s="155">
        <v>1594026.08</v>
      </c>
      <c r="L32" s="152"/>
      <c r="M32" s="155">
        <v>241008.37999999989</v>
      </c>
      <c r="N32" s="156">
        <v>0.15119475335058508</v>
      </c>
      <c r="O32" s="152"/>
      <c r="P32" s="155">
        <v>128630.84999999986</v>
      </c>
      <c r="Q32" s="156">
        <v>7.5381257544339109E-2</v>
      </c>
      <c r="S32" s="155">
        <v>425.17999999993481</v>
      </c>
      <c r="T32" s="156">
        <v>2.3175506885042552E-4</v>
      </c>
    </row>
    <row r="33" spans="1:20" s="151" customFormat="1">
      <c r="B33" s="152"/>
      <c r="C33" s="153" t="s">
        <v>40</v>
      </c>
      <c r="D33" s="152"/>
      <c r="E33" s="154">
        <v>765068.71</v>
      </c>
      <c r="F33" s="152"/>
      <c r="G33" s="155">
        <v>762440.04</v>
      </c>
      <c r="H33" s="152"/>
      <c r="I33" s="155">
        <v>786383.74</v>
      </c>
      <c r="J33" s="152"/>
      <c r="K33" s="155">
        <v>809254.78</v>
      </c>
      <c r="L33" s="152"/>
      <c r="M33" s="155">
        <v>-44186.070000000065</v>
      </c>
      <c r="N33" s="156">
        <v>-5.460093791475662E-2</v>
      </c>
      <c r="O33" s="152"/>
      <c r="P33" s="155">
        <v>-21315.030000000028</v>
      </c>
      <c r="Q33" s="156">
        <v>-2.7105125545958009E-2</v>
      </c>
      <c r="S33" s="155">
        <v>2628.6699999999255</v>
      </c>
      <c r="T33" s="156">
        <v>3.4477071797014425E-3</v>
      </c>
    </row>
    <row r="34" spans="1:20" s="151" customFormat="1">
      <c r="B34" s="152"/>
      <c r="C34" s="153" t="s">
        <v>196</v>
      </c>
      <c r="D34" s="152"/>
      <c r="E34" s="154">
        <v>4512.8500000000004</v>
      </c>
      <c r="F34" s="152"/>
      <c r="G34" s="155">
        <v>4760.78</v>
      </c>
      <c r="H34" s="152"/>
      <c r="I34" s="155">
        <v>4667.8900000000003</v>
      </c>
      <c r="J34" s="152"/>
      <c r="K34" s="155">
        <v>4741.6000000000004</v>
      </c>
      <c r="L34" s="152"/>
      <c r="M34" s="155">
        <v>-228.75</v>
      </c>
      <c r="N34" s="156">
        <v>-4.824320904336088E-2</v>
      </c>
      <c r="O34" s="152"/>
      <c r="P34" s="155">
        <v>-155.03999999999996</v>
      </c>
      <c r="Q34" s="156">
        <v>-3.3214150290602373E-2</v>
      </c>
      <c r="S34" s="155">
        <v>-247.92999999999938</v>
      </c>
      <c r="T34" s="156">
        <v>-5.2077600729292128E-2</v>
      </c>
    </row>
    <row r="35" spans="1:20" s="151" customFormat="1">
      <c r="B35" s="152"/>
      <c r="C35" s="153" t="s">
        <v>41</v>
      </c>
      <c r="D35" s="152"/>
      <c r="E35" s="161">
        <v>1.7600000000000001E-2</v>
      </c>
      <c r="F35" s="162"/>
      <c r="G35" s="163">
        <v>1.78E-2</v>
      </c>
      <c r="H35" s="162"/>
      <c r="I35" s="163">
        <v>1.9300000000000001E-2</v>
      </c>
      <c r="J35" s="162"/>
      <c r="K35" s="163">
        <v>2.06E-2</v>
      </c>
      <c r="L35" s="152"/>
      <c r="M35" s="164">
        <v>-0.29999999999999993</v>
      </c>
      <c r="N35" s="165"/>
      <c r="O35" s="152"/>
      <c r="P35" s="164">
        <v>-0.17</v>
      </c>
      <c r="Q35" s="165"/>
      <c r="S35" s="164">
        <v>-1.9999999999999879E-2</v>
      </c>
      <c r="T35" s="156"/>
    </row>
    <row r="36" spans="1:20" s="151" customFormat="1">
      <c r="B36" s="152"/>
      <c r="C36" s="153" t="s">
        <v>186</v>
      </c>
      <c r="D36" s="152"/>
      <c r="E36" s="161">
        <v>0.85489999999999999</v>
      </c>
      <c r="F36" s="162"/>
      <c r="G36" s="163">
        <v>0.75160000000000005</v>
      </c>
      <c r="H36" s="162"/>
      <c r="I36" s="163">
        <v>0.72119999999999995</v>
      </c>
      <c r="J36" s="162"/>
      <c r="K36" s="163">
        <v>0.70069999999999999</v>
      </c>
      <c r="L36" s="152"/>
      <c r="M36" s="164">
        <v>15.42</v>
      </c>
      <c r="N36" s="165"/>
      <c r="O36" s="152"/>
      <c r="P36" s="164">
        <v>13.370000000000005</v>
      </c>
      <c r="Q36" s="165"/>
      <c r="S36" s="164">
        <v>10.329999999999995</v>
      </c>
      <c r="T36" s="165"/>
    </row>
    <row r="37" spans="1:20" s="151" customFormat="1">
      <c r="B37" s="152"/>
      <c r="C37" s="153" t="s">
        <v>246</v>
      </c>
      <c r="D37" s="152"/>
      <c r="E37" s="161">
        <v>0.218</v>
      </c>
      <c r="F37" s="162"/>
      <c r="G37" s="163">
        <v>0.22750000000000001</v>
      </c>
      <c r="H37" s="162"/>
      <c r="I37" s="163">
        <v>0.25180000000000002</v>
      </c>
      <c r="J37" s="162"/>
      <c r="K37" s="163">
        <v>0.27150000000000002</v>
      </c>
      <c r="L37" s="152"/>
      <c r="M37" s="164">
        <v>-5.3500000000000023</v>
      </c>
      <c r="N37" s="165"/>
      <c r="O37" s="152"/>
      <c r="P37" s="164">
        <v>-3.3800000000000026</v>
      </c>
      <c r="Q37" s="165"/>
      <c r="S37" s="164">
        <v>-0.95000000000000084</v>
      </c>
      <c r="T37" s="165"/>
    </row>
    <row r="38" spans="1:20" ht="6" customHeight="1">
      <c r="D38" s="149"/>
      <c r="E38" s="132"/>
      <c r="F38" s="149"/>
      <c r="G38" s="132"/>
      <c r="H38" s="149"/>
      <c r="I38" s="132"/>
      <c r="J38" s="149"/>
      <c r="K38" s="132"/>
      <c r="L38" s="149"/>
      <c r="M38" s="132"/>
      <c r="N38" s="132"/>
      <c r="O38" s="149"/>
      <c r="P38" s="132"/>
      <c r="Q38" s="132"/>
      <c r="S38" s="132"/>
      <c r="T38" s="132"/>
    </row>
    <row r="39" spans="1:20">
      <c r="C39" s="150" t="s">
        <v>42</v>
      </c>
      <c r="D39" s="149" t="s">
        <v>3</v>
      </c>
      <c r="E39" s="150"/>
      <c r="F39" s="149"/>
      <c r="G39" s="150"/>
      <c r="H39" s="149"/>
      <c r="I39" s="150"/>
      <c r="J39" s="149"/>
      <c r="K39" s="150"/>
      <c r="L39" s="149"/>
      <c r="M39" s="150"/>
      <c r="N39" s="150"/>
      <c r="O39" s="149"/>
      <c r="P39" s="150"/>
      <c r="Q39" s="150"/>
      <c r="S39" s="150"/>
      <c r="T39" s="150"/>
    </row>
    <row r="40" spans="1:20" ht="6" customHeight="1">
      <c r="D40" s="149" t="s">
        <v>3</v>
      </c>
      <c r="E40" s="132"/>
      <c r="F40" s="149"/>
      <c r="G40" s="132"/>
      <c r="H40" s="149"/>
      <c r="I40" s="132"/>
      <c r="J40" s="149"/>
      <c r="K40" s="132"/>
      <c r="L40" s="149"/>
      <c r="M40" s="132"/>
      <c r="N40" s="132"/>
      <c r="O40" s="149"/>
      <c r="P40" s="132"/>
      <c r="Q40" s="132"/>
      <c r="S40" s="132"/>
      <c r="T40" s="132"/>
    </row>
    <row r="41" spans="1:20" s="151" customFormat="1">
      <c r="B41" s="152"/>
      <c r="C41" s="153" t="s">
        <v>12</v>
      </c>
      <c r="D41" s="152" t="s">
        <v>3</v>
      </c>
      <c r="E41" s="161">
        <v>0.82809999999999995</v>
      </c>
      <c r="F41" s="152"/>
      <c r="G41" s="163">
        <v>0.81496999999999997</v>
      </c>
      <c r="H41" s="152"/>
      <c r="I41" s="163">
        <v>0.79566999999999999</v>
      </c>
      <c r="J41" s="152"/>
      <c r="K41" s="163">
        <v>0.79637000000000002</v>
      </c>
      <c r="L41" s="152"/>
      <c r="M41" s="164">
        <v>3.1729999999999925</v>
      </c>
      <c r="N41" s="165"/>
      <c r="O41" s="152"/>
      <c r="P41" s="164">
        <v>3.2429999999999959</v>
      </c>
      <c r="Q41" s="165"/>
      <c r="S41" s="164">
        <v>1.3129999999999975</v>
      </c>
      <c r="T41" s="165"/>
    </row>
    <row r="42" spans="1:20" s="151" customFormat="1">
      <c r="B42" s="152"/>
      <c r="C42" s="153" t="s">
        <v>228</v>
      </c>
      <c r="D42" s="152" t="s">
        <v>3</v>
      </c>
      <c r="E42" s="161">
        <v>2.0611999999999999</v>
      </c>
      <c r="F42" s="152"/>
      <c r="G42" s="163">
        <v>2.2635999999999998</v>
      </c>
      <c r="H42" s="152"/>
      <c r="I42" s="163">
        <v>2.1814</v>
      </c>
      <c r="J42" s="152"/>
      <c r="K42" s="163">
        <v>2.2725</v>
      </c>
      <c r="L42" s="152"/>
      <c r="M42" s="164">
        <v>-21.130000000000003</v>
      </c>
      <c r="N42" s="165"/>
      <c r="O42" s="152"/>
      <c r="P42" s="164">
        <v>-12.020000000000008</v>
      </c>
      <c r="Q42" s="165"/>
      <c r="S42" s="164">
        <v>-20.239999999999991</v>
      </c>
      <c r="T42" s="165"/>
    </row>
    <row r="43" spans="1:20" s="151" customFormat="1">
      <c r="B43" s="152"/>
      <c r="C43" s="153" t="s">
        <v>13</v>
      </c>
      <c r="D43" s="152" t="s">
        <v>3</v>
      </c>
      <c r="E43" s="161">
        <v>1.4441999999999999</v>
      </c>
      <c r="F43" s="152"/>
      <c r="G43" s="163">
        <v>1.4966999999999999</v>
      </c>
      <c r="H43" s="152"/>
      <c r="I43" s="163">
        <v>1.5248999999999999</v>
      </c>
      <c r="J43" s="152"/>
      <c r="K43" s="163">
        <v>1.5448999999999999</v>
      </c>
      <c r="L43" s="152"/>
      <c r="M43" s="164">
        <v>-10.07</v>
      </c>
      <c r="N43" s="165"/>
      <c r="O43" s="152"/>
      <c r="P43" s="164">
        <v>-8.07</v>
      </c>
      <c r="Q43" s="165"/>
      <c r="S43" s="164">
        <v>-5.2499999999999991</v>
      </c>
      <c r="T43" s="165"/>
    </row>
    <row r="44" spans="1:20" s="151" customFormat="1">
      <c r="A44" s="152"/>
      <c r="B44" s="152"/>
      <c r="C44" s="153" t="s">
        <v>224</v>
      </c>
      <c r="D44" s="152" t="s">
        <v>5</v>
      </c>
      <c r="E44" s="154">
        <v>8336911.0800000001</v>
      </c>
      <c r="F44" s="152"/>
      <c r="G44" s="155">
        <v>9012297.0500000007</v>
      </c>
      <c r="H44" s="152"/>
      <c r="I44" s="155">
        <v>9744439.2100000009</v>
      </c>
      <c r="J44" s="152"/>
      <c r="K44" s="155">
        <v>9326879.4100000001</v>
      </c>
      <c r="L44" s="152"/>
      <c r="M44" s="155">
        <v>-989968.33000000007</v>
      </c>
      <c r="N44" s="156">
        <v>-0.10614143128500042</v>
      </c>
      <c r="O44" s="152"/>
      <c r="P44" s="155">
        <v>-1407528.1300000008</v>
      </c>
      <c r="Q44" s="156">
        <v>-0.14444424144547574</v>
      </c>
      <c r="S44" s="155">
        <v>-675385.97000000067</v>
      </c>
      <c r="T44" s="156">
        <v>-7.4940491447738178E-2</v>
      </c>
    </row>
    <row r="45" spans="1:20" ht="6" customHeight="1">
      <c r="D45" s="149"/>
      <c r="E45" s="132"/>
      <c r="F45" s="149"/>
      <c r="G45" s="132"/>
      <c r="H45" s="149"/>
      <c r="I45" s="132"/>
      <c r="J45" s="149"/>
      <c r="K45" s="132"/>
      <c r="L45" s="149"/>
      <c r="M45" s="132"/>
      <c r="N45" s="132"/>
      <c r="O45" s="149"/>
      <c r="P45" s="132"/>
      <c r="Q45" s="132"/>
      <c r="S45" s="132"/>
      <c r="T45" s="132"/>
    </row>
    <row r="46" spans="1:20">
      <c r="C46" s="150" t="s">
        <v>226</v>
      </c>
      <c r="D46" s="149" t="s">
        <v>3</v>
      </c>
      <c r="E46" s="166"/>
      <c r="F46" s="149"/>
      <c r="G46" s="150"/>
      <c r="H46" s="149"/>
      <c r="I46" s="150"/>
      <c r="J46" s="149"/>
      <c r="K46" s="150"/>
      <c r="L46" s="149"/>
      <c r="M46" s="150"/>
      <c r="N46" s="150"/>
      <c r="O46" s="149"/>
      <c r="P46" s="150"/>
      <c r="Q46" s="150"/>
      <c r="S46" s="150"/>
      <c r="T46" s="150"/>
    </row>
    <row r="47" spans="1:20" ht="6" customHeight="1">
      <c r="D47" s="149" t="s">
        <v>3</v>
      </c>
      <c r="E47" s="132"/>
      <c r="F47" s="149"/>
      <c r="G47" s="132"/>
      <c r="H47" s="149"/>
      <c r="I47" s="132"/>
      <c r="J47" s="149"/>
      <c r="K47" s="132"/>
      <c r="L47" s="149"/>
      <c r="M47" s="132"/>
      <c r="N47" s="132"/>
      <c r="O47" s="149"/>
      <c r="P47" s="132"/>
      <c r="Q47" s="132"/>
      <c r="S47" s="132"/>
      <c r="T47" s="132"/>
    </row>
    <row r="48" spans="1:20" s="151" customFormat="1">
      <c r="B48" s="152"/>
      <c r="C48" s="153" t="s">
        <v>177</v>
      </c>
      <c r="D48" s="152" t="s">
        <v>3</v>
      </c>
      <c r="E48" s="161">
        <v>0.1424</v>
      </c>
      <c r="F48" s="162"/>
      <c r="G48" s="163">
        <v>0.1409</v>
      </c>
      <c r="H48" s="162"/>
      <c r="I48" s="163">
        <v>0.13830000000000001</v>
      </c>
      <c r="J48" s="162"/>
      <c r="K48" s="163">
        <v>0.13880000000000001</v>
      </c>
      <c r="L48" s="152"/>
      <c r="M48" s="164">
        <v>0.35999999999999921</v>
      </c>
      <c r="N48" s="165"/>
      <c r="O48" s="152"/>
      <c r="P48" s="164">
        <v>0.40999999999999925</v>
      </c>
      <c r="Q48" s="165"/>
      <c r="S48" s="164">
        <v>0.15000000000000013</v>
      </c>
      <c r="T48" s="165"/>
    </row>
    <row r="49" spans="1:20" s="151" customFormat="1">
      <c r="A49" s="152"/>
      <c r="B49" s="152"/>
      <c r="C49" s="153" t="s">
        <v>43</v>
      </c>
      <c r="D49" s="152" t="s">
        <v>3</v>
      </c>
      <c r="E49" s="161">
        <v>2.1094000000000002E-2</v>
      </c>
      <c r="F49" s="162"/>
      <c r="G49" s="163">
        <v>2.1586999999999999E-2</v>
      </c>
      <c r="H49" s="162"/>
      <c r="I49" s="163">
        <v>2.2207000000000001E-2</v>
      </c>
      <c r="J49" s="162"/>
      <c r="K49" s="163">
        <v>2.2998999999999999E-2</v>
      </c>
      <c r="L49" s="152"/>
      <c r="M49" s="164">
        <v>-0.1904999999999997</v>
      </c>
      <c r="N49" s="165"/>
      <c r="O49" s="152"/>
      <c r="P49" s="164">
        <v>-0.11129999999999994</v>
      </c>
      <c r="Q49" s="165"/>
      <c r="S49" s="164">
        <v>-4.9299999999999691E-2</v>
      </c>
      <c r="T49" s="165"/>
    </row>
    <row r="50" spans="1:20" s="151" customFormat="1">
      <c r="B50" s="152"/>
      <c r="C50" s="153" t="s">
        <v>44</v>
      </c>
      <c r="D50" s="152" t="s">
        <v>5</v>
      </c>
      <c r="E50" s="161">
        <v>0.16350000000000001</v>
      </c>
      <c r="F50" s="162"/>
      <c r="G50" s="163">
        <v>0.16250000000000001</v>
      </c>
      <c r="H50" s="162"/>
      <c r="I50" s="163">
        <v>0.1605</v>
      </c>
      <c r="J50" s="162"/>
      <c r="K50" s="163">
        <v>0.1618</v>
      </c>
      <c r="L50" s="152"/>
      <c r="M50" s="164">
        <v>0.17000000000000071</v>
      </c>
      <c r="N50" s="165"/>
      <c r="O50" s="152"/>
      <c r="P50" s="164">
        <v>0.30000000000000027</v>
      </c>
      <c r="Q50" s="165"/>
      <c r="S50" s="164">
        <v>0.10000000000000009</v>
      </c>
      <c r="T50" s="165"/>
    </row>
    <row r="51" spans="1:20" s="151" customFormat="1">
      <c r="B51" s="152"/>
      <c r="C51" s="153" t="s">
        <v>185</v>
      </c>
      <c r="D51" s="152"/>
      <c r="E51" s="161">
        <v>6.4498E-2</v>
      </c>
      <c r="F51" s="162"/>
      <c r="G51" s="163">
        <v>6.2018999999999998E-2</v>
      </c>
      <c r="H51" s="162"/>
      <c r="I51" s="163">
        <v>6.1074000000000003E-2</v>
      </c>
      <c r="J51" s="162"/>
      <c r="K51" s="163">
        <v>5.9924999999999999E-2</v>
      </c>
      <c r="L51" s="152"/>
      <c r="M51" s="164">
        <v>0.45730000000000004</v>
      </c>
      <c r="N51" s="165"/>
      <c r="O51" s="152"/>
      <c r="P51" s="164">
        <v>0.34239999999999965</v>
      </c>
      <c r="Q51" s="165"/>
      <c r="S51" s="164">
        <v>0.2479000000000002</v>
      </c>
      <c r="T51" s="164"/>
    </row>
    <row r="52" spans="1:20" ht="6" customHeight="1">
      <c r="D52" s="149"/>
      <c r="E52" s="167"/>
      <c r="F52" s="168"/>
      <c r="G52" s="167"/>
      <c r="H52" s="168"/>
      <c r="I52" s="167"/>
      <c r="J52" s="168"/>
      <c r="K52" s="167"/>
      <c r="L52" s="149"/>
      <c r="M52" s="132"/>
      <c r="N52" s="132"/>
      <c r="O52" s="149"/>
      <c r="P52" s="132"/>
      <c r="Q52" s="132"/>
      <c r="S52" s="132"/>
      <c r="T52" s="132"/>
    </row>
    <row r="53" spans="1:20">
      <c r="C53" s="150" t="s">
        <v>227</v>
      </c>
      <c r="D53" s="149" t="s">
        <v>3</v>
      </c>
      <c r="E53" s="169"/>
      <c r="F53" s="168"/>
      <c r="G53" s="169"/>
      <c r="H53" s="168"/>
      <c r="I53" s="169"/>
      <c r="J53" s="168"/>
      <c r="K53" s="169"/>
      <c r="L53" s="149"/>
      <c r="M53" s="150"/>
      <c r="N53" s="150"/>
      <c r="O53" s="149"/>
      <c r="P53" s="150"/>
      <c r="Q53" s="150"/>
      <c r="S53" s="150"/>
      <c r="T53" s="150"/>
    </row>
    <row r="54" spans="1:20" ht="6" customHeight="1">
      <c r="D54" s="149" t="s">
        <v>3</v>
      </c>
      <c r="E54" s="167"/>
      <c r="F54" s="168"/>
      <c r="G54" s="167"/>
      <c r="H54" s="168"/>
      <c r="I54" s="167"/>
      <c r="J54" s="168"/>
      <c r="K54" s="167"/>
      <c r="L54" s="149"/>
      <c r="M54" s="132"/>
      <c r="N54" s="132"/>
      <c r="O54" s="149"/>
      <c r="P54" s="132"/>
      <c r="Q54" s="132"/>
      <c r="S54" s="132"/>
      <c r="T54" s="132"/>
    </row>
    <row r="55" spans="1:20" s="151" customFormat="1">
      <c r="B55" s="152"/>
      <c r="C55" s="153" t="s">
        <v>177</v>
      </c>
      <c r="D55" s="152" t="s">
        <v>3</v>
      </c>
      <c r="E55" s="161">
        <v>0.14000000000000001</v>
      </c>
      <c r="F55" s="162"/>
      <c r="G55" s="163">
        <v>0.1386</v>
      </c>
      <c r="H55" s="162"/>
      <c r="I55" s="163">
        <v>0.13830000000000001</v>
      </c>
      <c r="J55" s="162"/>
      <c r="K55" s="163">
        <v>0.1386</v>
      </c>
      <c r="L55" s="152"/>
      <c r="M55" s="164">
        <v>0.14000000000000123</v>
      </c>
      <c r="N55" s="165"/>
      <c r="O55" s="152"/>
      <c r="P55" s="164">
        <v>0.17000000000000071</v>
      </c>
      <c r="Q55" s="165"/>
      <c r="S55" s="164">
        <v>0.14000000000000123</v>
      </c>
      <c r="T55" s="165"/>
    </row>
    <row r="56" spans="1:20" s="151" customFormat="1">
      <c r="A56" s="152"/>
      <c r="B56" s="152"/>
      <c r="C56" s="153" t="s">
        <v>43</v>
      </c>
      <c r="D56" s="152" t="s">
        <v>3</v>
      </c>
      <c r="E56" s="161">
        <v>2.0743999999999999E-2</v>
      </c>
      <c r="F56" s="162"/>
      <c r="G56" s="163">
        <v>2.1219999999999999E-2</v>
      </c>
      <c r="H56" s="162"/>
      <c r="I56" s="163">
        <v>2.2207000000000001E-2</v>
      </c>
      <c r="J56" s="162"/>
      <c r="K56" s="163">
        <v>2.2997E-2</v>
      </c>
      <c r="L56" s="152"/>
      <c r="M56" s="164">
        <v>-0.22530000000000017</v>
      </c>
      <c r="N56" s="165"/>
      <c r="O56" s="152"/>
      <c r="P56" s="164">
        <v>-0.14630000000000026</v>
      </c>
      <c r="Q56" s="165"/>
      <c r="S56" s="164">
        <v>-4.7600000000000073E-2</v>
      </c>
      <c r="T56" s="165"/>
    </row>
    <row r="57" spans="1:20" s="151" customFormat="1">
      <c r="B57" s="152"/>
      <c r="C57" s="153" t="s">
        <v>44</v>
      </c>
      <c r="D57" s="152" t="s">
        <v>5</v>
      </c>
      <c r="E57" s="161">
        <v>0.16070000000000001</v>
      </c>
      <c r="F57" s="162"/>
      <c r="G57" s="163">
        <v>0.1598</v>
      </c>
      <c r="H57" s="162"/>
      <c r="I57" s="163">
        <v>0.1605</v>
      </c>
      <c r="J57" s="162"/>
      <c r="K57" s="163">
        <v>0.16159999999999999</v>
      </c>
      <c r="L57" s="152"/>
      <c r="M57" s="164">
        <v>-8.9999999999998415E-2</v>
      </c>
      <c r="N57" s="165"/>
      <c r="O57" s="152"/>
      <c r="P57" s="164">
        <v>2.0000000000000573E-2</v>
      </c>
      <c r="Q57" s="165"/>
      <c r="S57" s="164">
        <v>9.000000000000119E-2</v>
      </c>
      <c r="T57" s="165"/>
    </row>
    <row r="58" spans="1:20" s="151" customFormat="1" hidden="1">
      <c r="B58" s="152"/>
      <c r="C58" s="153"/>
      <c r="D58" s="152"/>
      <c r="E58" s="161"/>
      <c r="F58" s="162"/>
      <c r="G58" s="163"/>
      <c r="H58" s="162"/>
      <c r="I58" s="163"/>
      <c r="J58" s="162"/>
      <c r="K58" s="163"/>
      <c r="L58" s="152"/>
      <c r="M58" s="164"/>
      <c r="N58" s="165"/>
      <c r="O58" s="152"/>
      <c r="P58" s="164"/>
      <c r="Q58" s="165"/>
      <c r="S58" s="164"/>
      <c r="T58" s="165"/>
    </row>
    <row r="59" spans="1:20" ht="6" customHeight="1">
      <c r="D59" s="149"/>
      <c r="E59" s="132"/>
      <c r="F59" s="149"/>
      <c r="G59" s="132"/>
      <c r="H59" s="149"/>
      <c r="I59" s="132"/>
      <c r="J59" s="149"/>
      <c r="K59" s="132"/>
      <c r="L59" s="149"/>
      <c r="M59" s="132"/>
      <c r="N59" s="132"/>
      <c r="O59" s="149"/>
      <c r="P59" s="132"/>
      <c r="Q59" s="132"/>
      <c r="S59" s="132"/>
      <c r="T59" s="132"/>
    </row>
    <row r="60" spans="1:20">
      <c r="C60" s="150" t="s">
        <v>45</v>
      </c>
      <c r="D60" s="149" t="s">
        <v>3</v>
      </c>
      <c r="E60" s="150"/>
      <c r="F60" s="149"/>
      <c r="G60" s="150"/>
      <c r="H60" s="149"/>
      <c r="I60" s="150"/>
      <c r="J60" s="149"/>
      <c r="K60" s="150"/>
      <c r="L60" s="149"/>
      <c r="M60" s="150"/>
      <c r="N60" s="150"/>
      <c r="O60" s="149"/>
      <c r="P60" s="150"/>
      <c r="Q60" s="150"/>
      <c r="S60" s="150"/>
      <c r="T60" s="150"/>
    </row>
    <row r="61" spans="1:20" ht="6" customHeight="1">
      <c r="D61" s="149"/>
      <c r="E61" s="132"/>
      <c r="F61" s="149"/>
      <c r="G61" s="132"/>
      <c r="H61" s="149"/>
      <c r="I61" s="132"/>
      <c r="J61" s="149"/>
      <c r="K61" s="132"/>
      <c r="L61" s="149"/>
      <c r="M61" s="132"/>
      <c r="N61" s="132"/>
      <c r="O61" s="149"/>
      <c r="P61" s="132"/>
      <c r="Q61" s="132"/>
      <c r="S61" s="132"/>
      <c r="T61" s="132"/>
    </row>
    <row r="62" spans="1:20" s="151" customFormat="1">
      <c r="B62" s="152"/>
      <c r="C62" s="153" t="s">
        <v>0</v>
      </c>
      <c r="D62" s="152" t="s">
        <v>3</v>
      </c>
      <c r="E62" s="161">
        <v>5.5570000000000003E-3</v>
      </c>
      <c r="F62" s="162"/>
      <c r="G62" s="163">
        <v>5.6629999999999996E-3</v>
      </c>
      <c r="H62" s="162"/>
      <c r="I62" s="163">
        <v>5.3569999999999998E-3</v>
      </c>
      <c r="J62" s="162"/>
      <c r="K62" s="163">
        <v>5.4229999999999999E-3</v>
      </c>
      <c r="L62" s="152"/>
      <c r="M62" s="164">
        <v>1.3400000000000044E-2</v>
      </c>
      <c r="N62" s="165"/>
      <c r="O62" s="152"/>
      <c r="P62" s="164">
        <v>2.0000000000000052E-2</v>
      </c>
      <c r="Q62" s="165"/>
      <c r="S62" s="164">
        <v>-1.0599999999999932E-2</v>
      </c>
      <c r="T62" s="165"/>
    </row>
    <row r="63" spans="1:20" s="151" customFormat="1">
      <c r="B63" s="152"/>
      <c r="C63" s="153" t="s">
        <v>7</v>
      </c>
      <c r="D63" s="152"/>
      <c r="E63" s="161">
        <v>1.2800000000000001E-2</v>
      </c>
      <c r="F63" s="162"/>
      <c r="G63" s="163">
        <v>1.32E-2</v>
      </c>
      <c r="H63" s="162"/>
      <c r="I63" s="163">
        <v>1.26E-2</v>
      </c>
      <c r="J63" s="162"/>
      <c r="K63" s="163">
        <v>1.2800000000000001E-2</v>
      </c>
      <c r="L63" s="152"/>
      <c r="M63" s="164">
        <v>0</v>
      </c>
      <c r="N63" s="165"/>
      <c r="O63" s="152"/>
      <c r="P63" s="164">
        <v>2.0000000000000052E-2</v>
      </c>
      <c r="Q63" s="165"/>
      <c r="S63" s="164">
        <v>-3.9999999999999931E-2</v>
      </c>
      <c r="T63" s="165"/>
    </row>
    <row r="64" spans="1:20" s="151" customFormat="1">
      <c r="B64" s="152"/>
      <c r="C64" s="153" t="s">
        <v>1</v>
      </c>
      <c r="D64" s="152" t="s">
        <v>3</v>
      </c>
      <c r="E64" s="161">
        <v>7.8100000000000003E-2</v>
      </c>
      <c r="F64" s="162"/>
      <c r="G64" s="163">
        <v>8.0299999999999996E-2</v>
      </c>
      <c r="H64" s="162"/>
      <c r="I64" s="163">
        <v>7.8E-2</v>
      </c>
      <c r="J64" s="162"/>
      <c r="K64" s="163">
        <v>7.9299999999999995E-2</v>
      </c>
      <c r="L64" s="152"/>
      <c r="M64" s="164">
        <v>-0.11999999999999927</v>
      </c>
      <c r="N64" s="165"/>
      <c r="O64" s="152"/>
      <c r="P64" s="164">
        <v>1.0000000000000286E-2</v>
      </c>
      <c r="Q64" s="165"/>
      <c r="S64" s="164">
        <v>-0.21999999999999936</v>
      </c>
      <c r="T64" s="165"/>
    </row>
    <row r="65" spans="1:20" s="151" customFormat="1">
      <c r="A65" s="170"/>
      <c r="B65" s="152"/>
      <c r="C65" s="153" t="s">
        <v>46</v>
      </c>
      <c r="D65" s="152" t="s">
        <v>3</v>
      </c>
      <c r="E65" s="161">
        <v>0.45250000000000001</v>
      </c>
      <c r="F65" s="162"/>
      <c r="G65" s="163">
        <v>0.50670000000000004</v>
      </c>
      <c r="H65" s="162"/>
      <c r="I65" s="163">
        <v>0.47220000000000001</v>
      </c>
      <c r="J65" s="162"/>
      <c r="K65" s="163">
        <v>0.45650000000000002</v>
      </c>
      <c r="L65" s="152"/>
      <c r="M65" s="164">
        <v>-0.40000000000000036</v>
      </c>
      <c r="N65" s="165"/>
      <c r="O65" s="152"/>
      <c r="P65" s="164">
        <v>-1.9699999999999995</v>
      </c>
      <c r="Q65" s="165"/>
      <c r="S65" s="164">
        <v>-5.4200000000000026</v>
      </c>
      <c r="T65" s="165"/>
    </row>
    <row r="66" spans="1:20" s="151" customFormat="1" hidden="1">
      <c r="A66" s="170"/>
      <c r="B66" s="152"/>
      <c r="C66" s="153"/>
      <c r="D66" s="152"/>
      <c r="E66" s="161"/>
      <c r="F66" s="162"/>
      <c r="G66" s="163"/>
      <c r="H66" s="162"/>
      <c r="I66" s="163"/>
      <c r="J66" s="162"/>
      <c r="K66" s="163"/>
      <c r="L66" s="152"/>
      <c r="M66" s="164"/>
      <c r="N66" s="165"/>
      <c r="O66" s="152"/>
      <c r="P66" s="164"/>
      <c r="Q66" s="165"/>
      <c r="S66" s="164"/>
      <c r="T66" s="165"/>
    </row>
    <row r="67" spans="1:20" ht="6" customHeight="1">
      <c r="D67" s="149"/>
      <c r="E67" s="132"/>
      <c r="F67" s="149"/>
      <c r="G67" s="132"/>
      <c r="H67" s="149"/>
      <c r="I67" s="132"/>
      <c r="J67" s="149"/>
      <c r="K67" s="132"/>
      <c r="L67" s="149"/>
      <c r="M67" s="132"/>
      <c r="N67" s="132"/>
      <c r="O67" s="149"/>
      <c r="P67" s="132"/>
      <c r="Q67" s="132"/>
      <c r="S67" s="132"/>
      <c r="T67" s="132"/>
    </row>
    <row r="68" spans="1:20">
      <c r="C68" s="150" t="s">
        <v>47</v>
      </c>
      <c r="D68" s="149" t="s">
        <v>3</v>
      </c>
      <c r="E68" s="150"/>
      <c r="F68" s="149"/>
      <c r="G68" s="150"/>
      <c r="H68" s="149"/>
      <c r="I68" s="150"/>
      <c r="J68" s="149"/>
      <c r="K68" s="150"/>
      <c r="L68" s="149"/>
      <c r="M68" s="150"/>
      <c r="N68" s="150"/>
      <c r="O68" s="149"/>
      <c r="P68" s="150"/>
      <c r="Q68" s="150"/>
      <c r="S68" s="150"/>
      <c r="T68" s="150"/>
    </row>
    <row r="69" spans="1:20" ht="6" customHeight="1">
      <c r="D69" s="149"/>
      <c r="E69" s="132"/>
      <c r="F69" s="149"/>
      <c r="G69" s="132"/>
      <c r="H69" s="149"/>
      <c r="I69" s="132"/>
      <c r="J69" s="149"/>
      <c r="K69" s="132"/>
      <c r="L69" s="149"/>
      <c r="M69" s="132"/>
      <c r="N69" s="132"/>
      <c r="O69" s="149"/>
      <c r="P69" s="132"/>
      <c r="Q69" s="132"/>
      <c r="S69" s="132"/>
      <c r="T69" s="132"/>
    </row>
    <row r="70" spans="1:20" s="151" customFormat="1">
      <c r="B70" s="152"/>
      <c r="C70" s="153" t="s">
        <v>125</v>
      </c>
      <c r="D70" s="152" t="s">
        <v>3</v>
      </c>
      <c r="E70" s="154">
        <v>1793016</v>
      </c>
      <c r="F70" s="152"/>
      <c r="G70" s="155">
        <v>1782631</v>
      </c>
      <c r="H70" s="152"/>
      <c r="I70" s="155">
        <v>1762433</v>
      </c>
      <c r="J70" s="152"/>
      <c r="K70" s="155">
        <v>1750077</v>
      </c>
      <c r="L70" s="152"/>
      <c r="M70" s="155">
        <v>42939</v>
      </c>
      <c r="N70" s="156">
        <v>2.4535491866929382E-2</v>
      </c>
      <c r="O70" s="152"/>
      <c r="P70" s="155">
        <v>30583</v>
      </c>
      <c r="Q70" s="156">
        <v>1.735271638694913E-2</v>
      </c>
      <c r="S70" s="155">
        <v>10385</v>
      </c>
      <c r="T70" s="156">
        <v>5.8256588155372047E-3</v>
      </c>
    </row>
    <row r="71" spans="1:20" s="151" customFormat="1">
      <c r="B71" s="152"/>
      <c r="C71" s="153" t="s">
        <v>48</v>
      </c>
      <c r="D71" s="152" t="s">
        <v>3</v>
      </c>
      <c r="E71" s="154">
        <v>5141</v>
      </c>
      <c r="F71" s="152"/>
      <c r="G71" s="155">
        <v>5129</v>
      </c>
      <c r="H71" s="152"/>
      <c r="I71" s="155">
        <v>5062</v>
      </c>
      <c r="J71" s="152"/>
      <c r="K71" s="155">
        <v>5130</v>
      </c>
      <c r="L71" s="152"/>
      <c r="M71" s="155">
        <v>11</v>
      </c>
      <c r="N71" s="156">
        <v>2.1442495126706707E-3</v>
      </c>
      <c r="O71" s="152"/>
      <c r="P71" s="155">
        <v>79</v>
      </c>
      <c r="Q71" s="156">
        <v>1.5606479652311434E-2</v>
      </c>
      <c r="S71" s="155">
        <v>12</v>
      </c>
      <c r="T71" s="156">
        <v>2.3396373562096784E-3</v>
      </c>
    </row>
    <row r="72" spans="1:20" s="151" customFormat="1">
      <c r="B72" s="152"/>
      <c r="C72" s="153" t="s">
        <v>49</v>
      </c>
      <c r="D72" s="152" t="s">
        <v>5</v>
      </c>
      <c r="E72" s="154">
        <v>952</v>
      </c>
      <c r="F72" s="152"/>
      <c r="G72" s="155">
        <v>952</v>
      </c>
      <c r="H72" s="152"/>
      <c r="I72" s="155">
        <v>976</v>
      </c>
      <c r="J72" s="152"/>
      <c r="K72" s="155">
        <v>980</v>
      </c>
      <c r="L72" s="152"/>
      <c r="M72" s="155">
        <v>-28</v>
      </c>
      <c r="N72" s="156">
        <v>-2.8571428571428581E-2</v>
      </c>
      <c r="O72" s="152"/>
      <c r="P72" s="155">
        <v>-24</v>
      </c>
      <c r="Q72" s="156">
        <v>-2.4590163934426257E-2</v>
      </c>
      <c r="S72" s="155">
        <v>0</v>
      </c>
      <c r="T72" s="156">
        <v>0</v>
      </c>
    </row>
    <row r="73" spans="1:20" s="171" customFormat="1" ht="14.25" customHeight="1">
      <c r="B73" s="172"/>
      <c r="C73" s="414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</row>
    <row r="74" spans="1:20" s="171" customFormat="1" ht="14.25" customHeight="1">
      <c r="B74" s="172"/>
    </row>
    <row r="75" spans="1:20" s="171" customFormat="1" ht="14.25" customHeight="1">
      <c r="B75" s="172"/>
      <c r="C75" s="414"/>
      <c r="D75" s="414"/>
      <c r="E75" s="414"/>
      <c r="F75" s="414"/>
      <c r="G75" s="414"/>
      <c r="H75" s="414"/>
      <c r="I75" s="414"/>
      <c r="J75" s="414"/>
      <c r="K75" s="414"/>
      <c r="L75" s="414"/>
      <c r="M75" s="414"/>
      <c r="N75" s="414"/>
      <c r="O75" s="414"/>
      <c r="P75" s="414"/>
      <c r="Q75" s="414"/>
    </row>
    <row r="76" spans="1:20">
      <c r="C76" s="173"/>
      <c r="D76" s="174"/>
      <c r="E76" s="175"/>
      <c r="F76" s="174"/>
      <c r="G76" s="175"/>
      <c r="H76" s="174"/>
      <c r="I76" s="175"/>
      <c r="J76" s="174"/>
      <c r="K76" s="175"/>
      <c r="L76" s="174"/>
      <c r="O76" s="174"/>
      <c r="Q76" s="176"/>
      <c r="T76" s="176" t="s">
        <v>296</v>
      </c>
    </row>
    <row r="77" spans="1:20">
      <c r="A77" s="157"/>
      <c r="C77" s="173"/>
      <c r="D77" s="174"/>
      <c r="E77" s="175"/>
      <c r="F77" s="174"/>
      <c r="G77" s="175"/>
      <c r="H77" s="174"/>
      <c r="I77" s="175"/>
      <c r="J77" s="174"/>
      <c r="K77" s="175"/>
      <c r="L77" s="174"/>
      <c r="O77" s="174"/>
    </row>
    <row r="78" spans="1:20">
      <c r="A78" s="157"/>
      <c r="D78" s="174"/>
      <c r="E78" s="175"/>
      <c r="F78" s="174"/>
      <c r="G78" s="175"/>
      <c r="H78" s="174"/>
      <c r="I78" s="175"/>
      <c r="J78" s="174"/>
      <c r="K78" s="175"/>
      <c r="L78" s="174"/>
      <c r="O78" s="174"/>
    </row>
    <row r="79" spans="1:20">
      <c r="D79" s="174"/>
      <c r="E79" s="175"/>
      <c r="F79" s="174"/>
      <c r="G79" s="175"/>
      <c r="H79" s="174"/>
      <c r="I79" s="175"/>
      <c r="J79" s="174"/>
      <c r="K79" s="175"/>
      <c r="L79" s="174"/>
      <c r="O79" s="174"/>
    </row>
    <row r="80" spans="1:20">
      <c r="C80" s="173"/>
      <c r="D80" s="174"/>
      <c r="E80" s="175"/>
      <c r="F80" s="174"/>
      <c r="G80" s="175"/>
      <c r="H80" s="174"/>
      <c r="I80" s="175"/>
      <c r="J80" s="174"/>
      <c r="K80" s="175"/>
      <c r="L80" s="174"/>
      <c r="O80" s="174"/>
    </row>
    <row r="81" spans="3:15">
      <c r="C81" s="173"/>
      <c r="D81" s="174"/>
      <c r="E81" s="175"/>
      <c r="F81" s="174"/>
      <c r="G81" s="175"/>
      <c r="H81" s="174"/>
      <c r="I81" s="175"/>
      <c r="J81" s="174"/>
      <c r="K81" s="175"/>
      <c r="L81" s="174"/>
      <c r="O81" s="174"/>
    </row>
    <row r="82" spans="3:15">
      <c r="C82" s="173"/>
      <c r="D82" s="174"/>
      <c r="E82" s="177"/>
      <c r="F82" s="174"/>
      <c r="G82" s="175"/>
      <c r="H82" s="174"/>
      <c r="I82" s="175"/>
      <c r="J82" s="174"/>
      <c r="K82" s="177"/>
      <c r="L82" s="174"/>
      <c r="M82" s="177"/>
      <c r="O82" s="174"/>
    </row>
    <row r="83" spans="3:15">
      <c r="D83" s="174"/>
      <c r="E83" s="177"/>
      <c r="F83" s="174"/>
      <c r="G83" s="175"/>
      <c r="H83" s="174"/>
      <c r="I83" s="175"/>
      <c r="J83" s="174"/>
      <c r="K83" s="177"/>
      <c r="L83" s="174"/>
      <c r="M83" s="177"/>
      <c r="O83" s="174"/>
    </row>
    <row r="84" spans="3:15">
      <c r="E84" s="178"/>
      <c r="K84" s="178"/>
      <c r="M84" s="178"/>
    </row>
    <row r="85" spans="3:15">
      <c r="E85" s="179"/>
      <c r="K85" s="179"/>
      <c r="M85" s="179"/>
    </row>
    <row r="86" spans="3:15">
      <c r="E86" s="179"/>
      <c r="K86" s="179"/>
      <c r="M86" s="179"/>
    </row>
    <row r="87" spans="3:15">
      <c r="E87" s="179"/>
      <c r="K87" s="179"/>
      <c r="M87" s="179"/>
    </row>
    <row r="88" spans="3:15">
      <c r="E88" s="179"/>
      <c r="K88" s="179"/>
      <c r="M88" s="179"/>
    </row>
    <row r="89" spans="3:15">
      <c r="E89" s="179"/>
      <c r="K89" s="179"/>
      <c r="M89" s="179"/>
    </row>
    <row r="90" spans="3:15">
      <c r="E90" s="179"/>
      <c r="K90" s="179"/>
      <c r="M90" s="179"/>
    </row>
    <row r="91" spans="3:15">
      <c r="E91" s="179"/>
      <c r="K91" s="179"/>
      <c r="M91" s="179"/>
    </row>
    <row r="92" spans="3:15">
      <c r="E92" s="179"/>
      <c r="K92" s="179"/>
      <c r="M92" s="179"/>
    </row>
    <row r="93" spans="3:15">
      <c r="E93" s="179"/>
      <c r="K93" s="179"/>
      <c r="M93" s="179"/>
    </row>
    <row r="94" spans="3:15">
      <c r="E94" s="179"/>
      <c r="K94" s="179"/>
      <c r="M94" s="179"/>
    </row>
    <row r="95" spans="3:15">
      <c r="E95" s="179"/>
      <c r="K95" s="179"/>
      <c r="M95" s="179"/>
    </row>
    <row r="96" spans="3:15">
      <c r="E96" s="180"/>
      <c r="K96" s="180"/>
      <c r="M96" s="180"/>
    </row>
    <row r="97" spans="5:13">
      <c r="E97" s="180"/>
      <c r="K97" s="180"/>
      <c r="M97" s="180"/>
    </row>
    <row r="98" spans="5:13">
      <c r="E98" s="180"/>
      <c r="K98" s="180"/>
      <c r="M98" s="180"/>
    </row>
    <row r="99" spans="5:13">
      <c r="E99" s="180"/>
      <c r="K99" s="180"/>
      <c r="M99" s="180"/>
    </row>
    <row r="100" spans="5:13">
      <c r="E100" s="180"/>
      <c r="K100" s="180"/>
      <c r="M100" s="180"/>
    </row>
    <row r="101" spans="5:13">
      <c r="E101" s="180"/>
      <c r="K101" s="180"/>
      <c r="M101" s="180"/>
    </row>
    <row r="102" spans="5:13">
      <c r="E102" s="180"/>
      <c r="K102" s="180"/>
      <c r="M102" s="180"/>
    </row>
    <row r="103" spans="5:13">
      <c r="E103" s="180"/>
      <c r="K103" s="180"/>
      <c r="M103" s="180"/>
    </row>
  </sheetData>
  <mergeCells count="7">
    <mergeCell ref="S7:T7"/>
    <mergeCell ref="E7:E8"/>
    <mergeCell ref="K7:K8"/>
    <mergeCell ref="M7:N7"/>
    <mergeCell ref="I7:I8"/>
    <mergeCell ref="P7:Q7"/>
    <mergeCell ref="G7:G8"/>
  </mergeCells>
  <phoneticPr fontId="9" type="noConversion"/>
  <pageMargins left="0.35433070866141736" right="0.23622047244094491" top="0.15748031496062992" bottom="0.15748031496062992" header="0" footer="0"/>
  <pageSetup paperSize="9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T63"/>
  <sheetViews>
    <sheetView showGridLines="0" zoomScaleNormal="100" workbookViewId="0">
      <selection activeCell="C62" sqref="C62"/>
    </sheetView>
  </sheetViews>
  <sheetFormatPr baseColWidth="10" defaultColWidth="11.44140625" defaultRowHeight="13.8"/>
  <cols>
    <col min="1" max="2" width="3.5546875" style="132" customWidth="1"/>
    <col min="3" max="3" width="77.88671875" style="157" customWidth="1"/>
    <col min="4" max="4" width="1.44140625" style="132" customWidth="1"/>
    <col min="5" max="5" width="10.5546875" style="135" customWidth="1"/>
    <col min="6" max="6" width="1.44140625" style="132" customWidth="1"/>
    <col min="7" max="7" width="10.5546875" style="135" customWidth="1"/>
    <col min="8" max="8" width="1.44140625" style="132" customWidth="1"/>
    <col min="9" max="9" width="10.5546875" style="135" customWidth="1"/>
    <col min="10" max="10" width="1.44140625" style="132" customWidth="1"/>
    <col min="11" max="11" width="10.5546875" style="135" customWidth="1"/>
    <col min="12" max="12" width="1.44140625" style="132" customWidth="1"/>
    <col min="13" max="13" width="10" style="135" bestFit="1" customWidth="1"/>
    <col min="14" max="14" width="8.5546875" style="135" customWidth="1"/>
    <col min="15" max="15" width="1.44140625" style="132" customWidth="1"/>
    <col min="16" max="16" width="10" style="181" customWidth="1"/>
    <col min="17" max="17" width="8.5546875" style="131" customWidth="1"/>
    <col min="18" max="18" width="1.44140625" style="132" customWidth="1"/>
    <col min="19" max="19" width="10" style="181" customWidth="1"/>
    <col min="20" max="20" width="8.5546875" style="131" customWidth="1"/>
    <col min="21" max="16384" width="11.44140625" style="131"/>
  </cols>
  <sheetData>
    <row r="1" spans="1:20">
      <c r="E1" s="134"/>
      <c r="F1" s="135"/>
      <c r="G1" s="134"/>
      <c r="H1" s="135"/>
      <c r="I1" s="134"/>
      <c r="K1" s="134"/>
    </row>
    <row r="3" spans="1:20" ht="66.75" customHeight="1">
      <c r="C3" s="182"/>
      <c r="D3" s="183"/>
      <c r="E3" s="184"/>
      <c r="F3" s="183"/>
      <c r="H3" s="183"/>
      <c r="J3" s="183"/>
      <c r="L3" s="183"/>
      <c r="O3" s="183"/>
      <c r="P3" s="185"/>
      <c r="R3" s="183"/>
      <c r="S3" s="185"/>
    </row>
    <row r="5" spans="1:20" ht="25.8">
      <c r="C5" s="186" t="s">
        <v>272</v>
      </c>
      <c r="D5" s="187"/>
      <c r="E5" s="188"/>
      <c r="F5" s="187" t="s">
        <v>3</v>
      </c>
      <c r="H5" s="187" t="s">
        <v>3</v>
      </c>
      <c r="J5" s="187"/>
      <c r="L5" s="187"/>
      <c r="O5" s="187"/>
      <c r="P5" s="189"/>
      <c r="R5" s="187"/>
      <c r="S5" s="189"/>
    </row>
    <row r="6" spans="1:20">
      <c r="C6" s="190" t="s">
        <v>35</v>
      </c>
      <c r="D6" s="187"/>
      <c r="E6" s="191"/>
      <c r="F6" s="187"/>
      <c r="H6" s="187"/>
      <c r="J6" s="187"/>
      <c r="L6" s="187"/>
      <c r="O6" s="187"/>
      <c r="R6" s="187"/>
    </row>
    <row r="7" spans="1:20" ht="15" customHeight="1">
      <c r="C7" s="144"/>
      <c r="D7" s="141"/>
      <c r="E7" s="417">
        <v>45930</v>
      </c>
      <c r="F7" s="141"/>
      <c r="G7" s="417">
        <v>45838</v>
      </c>
      <c r="H7" s="141"/>
      <c r="I7" s="417">
        <v>45657</v>
      </c>
      <c r="J7" s="141"/>
      <c r="K7" s="417">
        <v>45565</v>
      </c>
      <c r="L7" s="141"/>
      <c r="M7" s="416" t="s">
        <v>50</v>
      </c>
      <c r="N7" s="416"/>
      <c r="O7" s="141"/>
      <c r="P7" s="416" t="s">
        <v>51</v>
      </c>
      <c r="Q7" s="416"/>
      <c r="R7" s="131"/>
      <c r="S7" s="416" t="s">
        <v>247</v>
      </c>
      <c r="T7" s="416"/>
    </row>
    <row r="8" spans="1:20" ht="15" customHeight="1">
      <c r="C8" s="136"/>
      <c r="D8" s="141"/>
      <c r="E8" s="418"/>
      <c r="F8" s="141" t="s">
        <v>3</v>
      </c>
      <c r="G8" s="418"/>
      <c r="H8" s="141" t="s">
        <v>3</v>
      </c>
      <c r="I8" s="418"/>
      <c r="J8" s="141"/>
      <c r="K8" s="418"/>
      <c r="L8" s="141"/>
      <c r="M8" s="145" t="s">
        <v>8</v>
      </c>
      <c r="N8" s="146" t="s">
        <v>4</v>
      </c>
      <c r="O8" s="141"/>
      <c r="P8" s="145" t="s">
        <v>8</v>
      </c>
      <c r="Q8" s="147" t="s">
        <v>4</v>
      </c>
      <c r="R8" s="131"/>
      <c r="S8" s="145" t="s">
        <v>8</v>
      </c>
      <c r="T8" s="147" t="s">
        <v>4</v>
      </c>
    </row>
    <row r="9" spans="1:20" ht="6" customHeight="1"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R9" s="149"/>
      <c r="S9" s="149"/>
    </row>
    <row r="10" spans="1:20" s="192" customFormat="1" ht="14.25" customHeight="1">
      <c r="A10" s="160"/>
      <c r="C10" s="193" t="s">
        <v>90</v>
      </c>
      <c r="D10" s="160" t="s">
        <v>5</v>
      </c>
      <c r="E10" s="194">
        <v>2625094.7000000002</v>
      </c>
      <c r="F10" s="160"/>
      <c r="G10" s="195">
        <v>4189498</v>
      </c>
      <c r="H10" s="160"/>
      <c r="I10" s="195">
        <v>3852853.4</v>
      </c>
      <c r="J10" s="160"/>
      <c r="K10" s="195">
        <v>5193345</v>
      </c>
      <c r="L10" s="160"/>
      <c r="M10" s="155">
        <v>-2568250.2999999998</v>
      </c>
      <c r="N10" s="156">
        <v>-0.49452718816100216</v>
      </c>
      <c r="O10" s="196"/>
      <c r="P10" s="155">
        <v>-1227758.6999999997</v>
      </c>
      <c r="Q10" s="156">
        <v>-0.31866218943082536</v>
      </c>
      <c r="R10" s="196"/>
      <c r="S10" s="155">
        <v>-1564403.2999999998</v>
      </c>
      <c r="T10" s="156">
        <v>-0.37341068070685313</v>
      </c>
    </row>
    <row r="11" spans="1:20" s="192" customFormat="1">
      <c r="A11" s="160"/>
      <c r="C11" s="193" t="s">
        <v>89</v>
      </c>
      <c r="D11" s="160" t="s">
        <v>5</v>
      </c>
      <c r="E11" s="194">
        <v>1511.38</v>
      </c>
      <c r="F11" s="160"/>
      <c r="G11" s="195">
        <v>1332.9</v>
      </c>
      <c r="H11" s="160"/>
      <c r="I11" s="195">
        <v>446.7</v>
      </c>
      <c r="J11" s="160"/>
      <c r="K11" s="195">
        <v>626.6</v>
      </c>
      <c r="L11" s="160"/>
      <c r="M11" s="155">
        <v>884.78000000000009</v>
      </c>
      <c r="N11" s="156">
        <v>1.4120331950207468</v>
      </c>
      <c r="O11" s="196"/>
      <c r="P11" s="155">
        <v>1064.68</v>
      </c>
      <c r="Q11" s="156">
        <v>2.3834340720841731</v>
      </c>
      <c r="R11" s="196"/>
      <c r="S11" s="155">
        <v>178.48000000000002</v>
      </c>
      <c r="T11" s="156">
        <v>0.13390351864355909</v>
      </c>
    </row>
    <row r="12" spans="1:20" s="192" customFormat="1">
      <c r="A12" s="160"/>
      <c r="C12" s="193" t="s">
        <v>203</v>
      </c>
      <c r="D12" s="160" t="s">
        <v>5</v>
      </c>
      <c r="E12" s="194">
        <v>464711.97</v>
      </c>
      <c r="F12" s="160"/>
      <c r="G12" s="195">
        <v>463000.9</v>
      </c>
      <c r="H12" s="160"/>
      <c r="I12" s="195">
        <v>454080</v>
      </c>
      <c r="J12" s="160"/>
      <c r="K12" s="195">
        <v>473303.3</v>
      </c>
      <c r="L12" s="160"/>
      <c r="M12" s="155">
        <v>-8591.3300000000163</v>
      </c>
      <c r="N12" s="156">
        <v>-1.8151848930696324E-2</v>
      </c>
      <c r="O12" s="196"/>
      <c r="P12" s="155">
        <v>10631.969999999972</v>
      </c>
      <c r="Q12" s="156">
        <v>2.3414310253699666E-2</v>
      </c>
      <c r="R12" s="196"/>
      <c r="S12" s="155">
        <v>1711.0699999999488</v>
      </c>
      <c r="T12" s="156">
        <v>3.6956083670678375E-3</v>
      </c>
    </row>
    <row r="13" spans="1:20" s="192" customFormat="1">
      <c r="A13" s="160"/>
      <c r="C13" s="197" t="s">
        <v>114</v>
      </c>
      <c r="D13" s="160"/>
      <c r="E13" s="194"/>
      <c r="F13" s="160"/>
      <c r="G13" s="195"/>
      <c r="H13" s="160"/>
      <c r="I13" s="195"/>
      <c r="J13" s="160"/>
      <c r="K13" s="195"/>
      <c r="L13" s="160"/>
      <c r="M13" s="195"/>
      <c r="N13" s="198"/>
      <c r="O13" s="160"/>
      <c r="P13" s="195"/>
      <c r="Q13" s="198"/>
      <c r="R13" s="160"/>
      <c r="S13" s="195"/>
      <c r="T13" s="198"/>
    </row>
    <row r="14" spans="1:20" s="192" customFormat="1">
      <c r="A14" s="160"/>
      <c r="C14" s="197" t="s">
        <v>111</v>
      </c>
      <c r="D14" s="160"/>
      <c r="E14" s="194">
        <v>463128.77</v>
      </c>
      <c r="F14" s="160"/>
      <c r="G14" s="195">
        <v>461415.6</v>
      </c>
      <c r="H14" s="160"/>
      <c r="I14" s="195">
        <v>451806</v>
      </c>
      <c r="J14" s="160"/>
      <c r="K14" s="195">
        <v>450273.1</v>
      </c>
      <c r="L14" s="160"/>
      <c r="M14" s="155">
        <v>12855.670000000042</v>
      </c>
      <c r="N14" s="156">
        <v>2.8550828375046189E-2</v>
      </c>
      <c r="O14" s="196"/>
      <c r="P14" s="155">
        <v>11322.770000000019</v>
      </c>
      <c r="Q14" s="156">
        <v>2.5061132432946831E-2</v>
      </c>
      <c r="R14" s="196"/>
      <c r="S14" s="155">
        <v>1713.1700000000419</v>
      </c>
      <c r="T14" s="156">
        <v>3.7128566957858045E-3</v>
      </c>
    </row>
    <row r="15" spans="1:20" s="192" customFormat="1">
      <c r="A15" s="160"/>
      <c r="C15" s="193" t="s">
        <v>202</v>
      </c>
      <c r="D15" s="160"/>
      <c r="E15" s="194">
        <v>0</v>
      </c>
      <c r="F15" s="160"/>
      <c r="G15" s="195">
        <v>0</v>
      </c>
      <c r="H15" s="160"/>
      <c r="I15" s="195">
        <v>0</v>
      </c>
      <c r="J15" s="160"/>
      <c r="K15" s="195">
        <v>0</v>
      </c>
      <c r="L15" s="160"/>
      <c r="M15" s="155">
        <v>0</v>
      </c>
      <c r="N15" s="156">
        <v>0</v>
      </c>
      <c r="O15" s="196"/>
      <c r="P15" s="155">
        <v>0</v>
      </c>
      <c r="Q15" s="156">
        <v>0</v>
      </c>
      <c r="R15" s="196"/>
      <c r="S15" s="155">
        <v>0</v>
      </c>
      <c r="T15" s="156">
        <v>0</v>
      </c>
    </row>
    <row r="16" spans="1:20" s="192" customFormat="1" ht="14.25" customHeight="1">
      <c r="A16" s="160"/>
      <c r="C16" s="197" t="s">
        <v>114</v>
      </c>
      <c r="D16" s="160" t="s">
        <v>5</v>
      </c>
      <c r="E16" s="199"/>
      <c r="F16" s="160"/>
      <c r="G16" s="200"/>
      <c r="H16" s="160"/>
      <c r="I16" s="200"/>
      <c r="J16" s="160"/>
      <c r="K16" s="200"/>
      <c r="L16" s="160"/>
      <c r="M16" s="195"/>
      <c r="N16" s="198"/>
      <c r="O16" s="160"/>
      <c r="P16" s="195"/>
      <c r="Q16" s="198"/>
      <c r="R16" s="160"/>
      <c r="S16" s="195"/>
      <c r="T16" s="198"/>
    </row>
    <row r="17" spans="1:20" s="192" customFormat="1" ht="14.25" customHeight="1">
      <c r="A17" s="160"/>
      <c r="C17" s="197" t="s">
        <v>111</v>
      </c>
      <c r="D17" s="160" t="s">
        <v>5</v>
      </c>
      <c r="E17" s="194">
        <v>0</v>
      </c>
      <c r="F17" s="160"/>
      <c r="G17" s="195">
        <v>0</v>
      </c>
      <c r="H17" s="160"/>
      <c r="I17" s="195">
        <v>0</v>
      </c>
      <c r="J17" s="160"/>
      <c r="K17" s="195">
        <v>0</v>
      </c>
      <c r="L17" s="160"/>
      <c r="M17" s="155">
        <v>0</v>
      </c>
      <c r="N17" s="156">
        <v>0</v>
      </c>
      <c r="O17" s="196"/>
      <c r="P17" s="155">
        <v>0</v>
      </c>
      <c r="Q17" s="156">
        <v>0</v>
      </c>
      <c r="R17" s="196"/>
      <c r="S17" s="155">
        <v>0</v>
      </c>
      <c r="T17" s="156">
        <v>0</v>
      </c>
    </row>
    <row r="18" spans="1:20" s="192" customFormat="1" ht="14.25" customHeight="1">
      <c r="A18" s="160"/>
      <c r="C18" s="193" t="s">
        <v>204</v>
      </c>
      <c r="D18" s="160" t="s">
        <v>5</v>
      </c>
      <c r="E18" s="194">
        <v>276392.24</v>
      </c>
      <c r="F18" s="160"/>
      <c r="G18" s="195">
        <v>132230.70000000001</v>
      </c>
      <c r="H18" s="160"/>
      <c r="I18" s="195">
        <v>151901.20000000001</v>
      </c>
      <c r="J18" s="160"/>
      <c r="K18" s="195">
        <v>283209.7</v>
      </c>
      <c r="L18" s="160"/>
      <c r="M18" s="155">
        <v>-6817.460000000021</v>
      </c>
      <c r="N18" s="156">
        <v>-2.407212747303511E-2</v>
      </c>
      <c r="O18" s="196"/>
      <c r="P18" s="155">
        <v>124491.03999999998</v>
      </c>
      <c r="Q18" s="156">
        <v>0.81955270926101953</v>
      </c>
      <c r="R18" s="196"/>
      <c r="S18" s="155">
        <v>144161.53999999998</v>
      </c>
      <c r="T18" s="156">
        <v>1.0902274585251379</v>
      </c>
    </row>
    <row r="19" spans="1:20" s="192" customFormat="1" ht="14.25" customHeight="1">
      <c r="A19" s="160"/>
      <c r="C19" s="193" t="s">
        <v>201</v>
      </c>
      <c r="D19" s="160" t="s">
        <v>5</v>
      </c>
      <c r="E19" s="194">
        <v>54815085.350000001</v>
      </c>
      <c r="F19" s="160"/>
      <c r="G19" s="195">
        <v>53705164.200000003</v>
      </c>
      <c r="H19" s="160"/>
      <c r="I19" s="195">
        <v>52233373.100000001</v>
      </c>
      <c r="J19" s="160"/>
      <c r="K19" s="195">
        <v>49526458.299999997</v>
      </c>
      <c r="L19" s="160"/>
      <c r="M19" s="155">
        <v>5288627.0500000045</v>
      </c>
      <c r="N19" s="156">
        <v>0.10678387333826378</v>
      </c>
      <c r="O19" s="196"/>
      <c r="P19" s="155">
        <v>2581712.25</v>
      </c>
      <c r="Q19" s="156">
        <v>4.9426489173068466E-2</v>
      </c>
      <c r="R19" s="196"/>
      <c r="S19" s="155">
        <v>1109921.1499999985</v>
      </c>
      <c r="T19" s="156">
        <v>2.0666935229294081E-2</v>
      </c>
    </row>
    <row r="20" spans="1:20" s="192" customFormat="1" ht="14.25" customHeight="1">
      <c r="A20" s="160"/>
      <c r="C20" s="197" t="s">
        <v>114</v>
      </c>
      <c r="D20" s="160" t="s">
        <v>5</v>
      </c>
      <c r="E20" s="199"/>
      <c r="F20" s="160"/>
      <c r="G20" s="200"/>
      <c r="H20" s="160"/>
      <c r="I20" s="200"/>
      <c r="J20" s="160"/>
      <c r="K20" s="200"/>
      <c r="L20" s="160"/>
      <c r="M20" s="195"/>
      <c r="N20" s="198"/>
      <c r="O20" s="160"/>
      <c r="P20" s="195"/>
      <c r="Q20" s="198"/>
      <c r="R20" s="160"/>
      <c r="S20" s="195"/>
      <c r="T20" s="198"/>
    </row>
    <row r="21" spans="1:20" s="192" customFormat="1" ht="14.25" customHeight="1">
      <c r="A21" s="160"/>
      <c r="C21" s="197" t="s">
        <v>111</v>
      </c>
      <c r="D21" s="160" t="s">
        <v>5</v>
      </c>
      <c r="E21" s="194">
        <v>39698899.299999997</v>
      </c>
      <c r="F21" s="160"/>
      <c r="G21" s="195">
        <v>39232235.600000001</v>
      </c>
      <c r="H21" s="160"/>
      <c r="I21" s="195">
        <v>37792988.700000003</v>
      </c>
      <c r="J21" s="160"/>
      <c r="K21" s="195">
        <v>36026176.5</v>
      </c>
      <c r="L21" s="160"/>
      <c r="M21" s="155">
        <v>3672722.799999997</v>
      </c>
      <c r="N21" s="156">
        <v>0.10194595032864506</v>
      </c>
      <c r="O21" s="196"/>
      <c r="P21" s="155">
        <v>1905910.599999994</v>
      </c>
      <c r="Q21" s="156">
        <v>5.043026935840067E-2</v>
      </c>
      <c r="R21" s="196"/>
      <c r="S21" s="155">
        <v>466663.69999999553</v>
      </c>
      <c r="T21" s="156">
        <v>1.1894904607475221E-2</v>
      </c>
    </row>
    <row r="22" spans="1:20" s="192" customFormat="1" ht="14.25" customHeight="1">
      <c r="A22" s="152"/>
      <c r="C22" s="193" t="s">
        <v>271</v>
      </c>
      <c r="D22" s="160" t="s">
        <v>5</v>
      </c>
      <c r="E22" s="194">
        <v>2308188.77</v>
      </c>
      <c r="F22" s="160"/>
      <c r="G22" s="195">
        <v>3177756.8</v>
      </c>
      <c r="H22" s="160"/>
      <c r="I22" s="195">
        <v>2660777.9</v>
      </c>
      <c r="J22" s="160"/>
      <c r="K22" s="195">
        <v>2736784</v>
      </c>
      <c r="L22" s="160"/>
      <c r="M22" s="155">
        <v>-428595.23</v>
      </c>
      <c r="N22" s="156">
        <v>-0.15660542812293554</v>
      </c>
      <c r="O22" s="196"/>
      <c r="P22" s="155">
        <v>-352589.12999999989</v>
      </c>
      <c r="Q22" s="156">
        <v>-0.13251355176995416</v>
      </c>
      <c r="R22" s="196"/>
      <c r="S22" s="155">
        <v>-869568.0299999998</v>
      </c>
      <c r="T22" s="156">
        <v>-0.27364209558138619</v>
      </c>
    </row>
    <row r="23" spans="1:20" s="192" customFormat="1" ht="12.75" hidden="1" customHeight="1">
      <c r="A23" s="160"/>
      <c r="C23" s="193"/>
      <c r="D23" s="160"/>
      <c r="E23" s="194"/>
      <c r="F23" s="160"/>
      <c r="G23" s="195"/>
      <c r="H23" s="160"/>
      <c r="I23" s="195"/>
      <c r="J23" s="160"/>
      <c r="K23" s="195"/>
      <c r="L23" s="160"/>
      <c r="M23" s="155"/>
      <c r="N23" s="156"/>
      <c r="O23" s="196"/>
      <c r="P23" s="155"/>
      <c r="Q23" s="156"/>
      <c r="R23" s="196"/>
      <c r="S23" s="155"/>
      <c r="T23" s="156"/>
    </row>
    <row r="24" spans="1:20" s="192" customFormat="1" ht="14.25" customHeight="1">
      <c r="A24" s="160"/>
      <c r="C24" s="193" t="s">
        <v>87</v>
      </c>
      <c r="D24" s="160" t="s">
        <v>5</v>
      </c>
      <c r="E24" s="194">
        <v>119639.43</v>
      </c>
      <c r="F24" s="160"/>
      <c r="G24" s="195">
        <v>108772.3</v>
      </c>
      <c r="H24" s="160"/>
      <c r="I24" s="195">
        <v>93635.199999999997</v>
      </c>
      <c r="J24" s="160"/>
      <c r="K24" s="195">
        <v>116482.8</v>
      </c>
      <c r="L24" s="160"/>
      <c r="M24" s="155">
        <v>3156.6299999999901</v>
      </c>
      <c r="N24" s="156">
        <v>2.7099537442437871E-2</v>
      </c>
      <c r="O24" s="196"/>
      <c r="P24" s="155">
        <v>26004.229999999996</v>
      </c>
      <c r="Q24" s="156">
        <v>0.27771852892929161</v>
      </c>
      <c r="R24" s="196"/>
      <c r="S24" s="155">
        <v>10867.12999999999</v>
      </c>
      <c r="T24" s="156">
        <v>9.9907145477295067E-2</v>
      </c>
    </row>
    <row r="25" spans="1:20" s="192" customFormat="1" ht="14.25" hidden="1" customHeight="1">
      <c r="A25" s="160"/>
      <c r="C25" s="193"/>
      <c r="D25" s="160"/>
      <c r="E25" s="194"/>
      <c r="F25" s="160"/>
      <c r="G25" s="195"/>
      <c r="H25" s="160"/>
      <c r="I25" s="195"/>
      <c r="J25" s="160"/>
      <c r="K25" s="195"/>
      <c r="L25" s="160"/>
      <c r="M25" s="155"/>
      <c r="N25" s="156"/>
      <c r="O25" s="196"/>
      <c r="P25" s="155"/>
      <c r="Q25" s="156"/>
      <c r="R25" s="196"/>
      <c r="S25" s="155"/>
      <c r="T25" s="156"/>
    </row>
    <row r="26" spans="1:20" s="192" customFormat="1" ht="14.25" customHeight="1">
      <c r="A26" s="160"/>
      <c r="C26" s="193" t="s">
        <v>86</v>
      </c>
      <c r="D26" s="160" t="s">
        <v>5</v>
      </c>
      <c r="E26" s="194">
        <v>919549.41</v>
      </c>
      <c r="F26" s="160"/>
      <c r="G26" s="195">
        <v>919256.5</v>
      </c>
      <c r="H26" s="160"/>
      <c r="I26" s="195">
        <v>901985.1</v>
      </c>
      <c r="J26" s="160"/>
      <c r="K26" s="195">
        <v>904333.8</v>
      </c>
      <c r="L26" s="160"/>
      <c r="M26" s="155">
        <v>15215.609999999986</v>
      </c>
      <c r="N26" s="156">
        <v>1.6825214317987447E-2</v>
      </c>
      <c r="O26" s="196"/>
      <c r="P26" s="155">
        <v>17564.310000000056</v>
      </c>
      <c r="Q26" s="156">
        <v>1.9472949165124875E-2</v>
      </c>
      <c r="R26" s="196"/>
      <c r="S26" s="155">
        <v>292.9100000000326</v>
      </c>
      <c r="T26" s="156">
        <v>3.186379427286834E-4</v>
      </c>
    </row>
    <row r="27" spans="1:20" s="192" customFormat="1" ht="14.25" customHeight="1">
      <c r="A27" s="160"/>
      <c r="C27" s="193" t="s">
        <v>85</v>
      </c>
      <c r="D27" s="160" t="s">
        <v>5</v>
      </c>
      <c r="E27" s="194">
        <v>369733.82</v>
      </c>
      <c r="F27" s="160"/>
      <c r="G27" s="195">
        <v>350827.1</v>
      </c>
      <c r="H27" s="160"/>
      <c r="I27" s="195">
        <v>331823.7</v>
      </c>
      <c r="J27" s="160"/>
      <c r="K27" s="195">
        <v>309222.3</v>
      </c>
      <c r="L27" s="160"/>
      <c r="M27" s="155">
        <v>60511.520000000019</v>
      </c>
      <c r="N27" s="156">
        <v>0.19568937945290488</v>
      </c>
      <c r="O27" s="196"/>
      <c r="P27" s="155">
        <v>37910.119999999995</v>
      </c>
      <c r="Q27" s="156">
        <v>0.11424777675615094</v>
      </c>
      <c r="R27" s="196"/>
      <c r="S27" s="155">
        <v>18906.72000000003</v>
      </c>
      <c r="T27" s="156">
        <v>5.3891845869375565E-2</v>
      </c>
    </row>
    <row r="28" spans="1:20" s="192" customFormat="1">
      <c r="A28" s="160"/>
      <c r="C28" s="193" t="s">
        <v>84</v>
      </c>
      <c r="D28" s="160" t="s">
        <v>5</v>
      </c>
      <c r="E28" s="194">
        <v>1160444.26</v>
      </c>
      <c r="F28" s="160"/>
      <c r="G28" s="195">
        <v>1151476.8</v>
      </c>
      <c r="H28" s="160"/>
      <c r="I28" s="195">
        <v>1158402.6000000001</v>
      </c>
      <c r="J28" s="160"/>
      <c r="K28" s="195">
        <v>1178547.6000000001</v>
      </c>
      <c r="L28" s="160"/>
      <c r="M28" s="155">
        <v>-18103.340000000084</v>
      </c>
      <c r="N28" s="156">
        <v>-1.5360720262804883E-2</v>
      </c>
      <c r="O28" s="196"/>
      <c r="P28" s="155">
        <v>2041.6599999999162</v>
      </c>
      <c r="Q28" s="156">
        <v>1.7624787789667362E-3</v>
      </c>
      <c r="R28" s="196"/>
      <c r="S28" s="155">
        <v>8967.4599999999627</v>
      </c>
      <c r="T28" s="156">
        <v>7.7877904270411413E-3</v>
      </c>
    </row>
    <row r="29" spans="1:20" s="192" customFormat="1">
      <c r="A29" s="160"/>
      <c r="C29" s="193" t="s">
        <v>83</v>
      </c>
      <c r="D29" s="160"/>
      <c r="E29" s="194">
        <v>168185.22</v>
      </c>
      <c r="F29" s="160"/>
      <c r="G29" s="195">
        <v>146420.6</v>
      </c>
      <c r="H29" s="160"/>
      <c r="I29" s="195">
        <v>136732</v>
      </c>
      <c r="J29" s="160"/>
      <c r="K29" s="195">
        <v>165406.9</v>
      </c>
      <c r="L29" s="160"/>
      <c r="M29" s="155">
        <v>2778.320000000007</v>
      </c>
      <c r="N29" s="156">
        <v>1.679688090400111E-2</v>
      </c>
      <c r="O29" s="196"/>
      <c r="P29" s="155">
        <v>31453.22</v>
      </c>
      <c r="Q29" s="156">
        <v>0.23003554398385173</v>
      </c>
      <c r="R29" s="196"/>
      <c r="S29" s="155">
        <v>21764.619999999995</v>
      </c>
      <c r="T29" s="156">
        <v>0.1486445213310148</v>
      </c>
    </row>
    <row r="30" spans="1:20" s="192" customFormat="1">
      <c r="A30" s="160"/>
      <c r="C30" s="193" t="s">
        <v>82</v>
      </c>
      <c r="D30" s="160" t="s">
        <v>5</v>
      </c>
      <c r="E30" s="194">
        <v>135834.87</v>
      </c>
      <c r="F30" s="160"/>
      <c r="G30" s="195">
        <v>194216.1</v>
      </c>
      <c r="H30" s="160"/>
      <c r="I30" s="195">
        <v>227753</v>
      </c>
      <c r="J30" s="160"/>
      <c r="K30" s="195">
        <v>251669.5</v>
      </c>
      <c r="L30" s="160"/>
      <c r="M30" s="155">
        <v>-115834.63</v>
      </c>
      <c r="N30" s="156">
        <v>-0.46026487119019188</v>
      </c>
      <c r="O30" s="196"/>
      <c r="P30" s="155">
        <v>-91918.13</v>
      </c>
      <c r="Q30" s="156">
        <v>-0.40358691213727149</v>
      </c>
      <c r="R30" s="196"/>
      <c r="S30" s="155">
        <v>-58381.23000000001</v>
      </c>
      <c r="T30" s="156">
        <v>-0.30059933239314351</v>
      </c>
    </row>
    <row r="31" spans="1:20" s="201" customFormat="1" ht="14.25" customHeight="1">
      <c r="A31" s="160"/>
      <c r="C31" s="202" t="s">
        <v>256</v>
      </c>
      <c r="D31" s="203"/>
      <c r="E31" s="204">
        <v>63364371.399999999</v>
      </c>
      <c r="F31" s="203"/>
      <c r="G31" s="204">
        <v>64539953</v>
      </c>
      <c r="H31" s="203"/>
      <c r="I31" s="204">
        <v>62203764.700000003</v>
      </c>
      <c r="J31" s="203"/>
      <c r="K31" s="204">
        <v>61139389.700000003</v>
      </c>
      <c r="L31" s="203"/>
      <c r="M31" s="204">
        <v>2224981.6999999955</v>
      </c>
      <c r="N31" s="205">
        <v>3.6391951423093705E-2</v>
      </c>
      <c r="O31" s="203"/>
      <c r="P31" s="204">
        <v>1160606.6999999955</v>
      </c>
      <c r="Q31" s="205">
        <v>1.8658142406612122E-2</v>
      </c>
      <c r="R31" s="203"/>
      <c r="S31" s="204">
        <v>-1175581.6000000015</v>
      </c>
      <c r="T31" s="205">
        <v>-1.8214788597692322E-2</v>
      </c>
    </row>
    <row r="32" spans="1:20" ht="6" customHeight="1">
      <c r="C32" s="149"/>
      <c r="D32" s="149"/>
      <c r="E32" s="206"/>
      <c r="F32" s="149"/>
      <c r="G32" s="206"/>
      <c r="H32" s="149"/>
      <c r="I32" s="206"/>
      <c r="J32" s="149"/>
      <c r="K32" s="206"/>
      <c r="L32" s="149"/>
      <c r="M32" s="206"/>
      <c r="N32" s="149"/>
      <c r="O32" s="149"/>
      <c r="P32" s="206"/>
      <c r="Q32" s="149"/>
      <c r="R32" s="149"/>
      <c r="S32" s="206"/>
      <c r="T32" s="149"/>
    </row>
    <row r="33" spans="1:20" s="151" customFormat="1" ht="14.25" customHeight="1">
      <c r="A33" s="152"/>
      <c r="C33" s="153" t="s">
        <v>91</v>
      </c>
      <c r="D33" s="152" t="s">
        <v>5</v>
      </c>
      <c r="E33" s="154">
        <v>623.16</v>
      </c>
      <c r="F33" s="152"/>
      <c r="G33" s="155">
        <v>1308</v>
      </c>
      <c r="H33" s="152"/>
      <c r="I33" s="155">
        <v>419</v>
      </c>
      <c r="J33" s="152"/>
      <c r="K33" s="155">
        <v>534</v>
      </c>
      <c r="L33" s="152"/>
      <c r="M33" s="155">
        <v>89.159999999999968</v>
      </c>
      <c r="N33" s="156">
        <v>0.16696629213483138</v>
      </c>
      <c r="O33" s="196"/>
      <c r="P33" s="155">
        <v>204.15999999999997</v>
      </c>
      <c r="Q33" s="156">
        <v>0.48725536992840079</v>
      </c>
      <c r="R33" s="196"/>
      <c r="S33" s="155">
        <v>-684.84</v>
      </c>
      <c r="T33" s="156">
        <v>-0.52357798165137615</v>
      </c>
    </row>
    <row r="34" spans="1:20" s="151" customFormat="1" ht="14.25" hidden="1" customHeight="1">
      <c r="A34" s="152"/>
      <c r="C34" s="153"/>
      <c r="D34" s="152"/>
      <c r="E34" s="154"/>
      <c r="F34" s="152"/>
      <c r="G34" s="155"/>
      <c r="H34" s="152"/>
      <c r="I34" s="155"/>
      <c r="J34" s="152"/>
      <c r="K34" s="155"/>
      <c r="L34" s="152"/>
      <c r="M34" s="155"/>
      <c r="N34" s="156"/>
      <c r="O34" s="196"/>
      <c r="P34" s="155"/>
      <c r="Q34" s="156"/>
      <c r="R34" s="196"/>
      <c r="S34" s="155"/>
      <c r="T34" s="156"/>
    </row>
    <row r="35" spans="1:20" s="151" customFormat="1" ht="14.25" customHeight="1">
      <c r="A35" s="152"/>
      <c r="C35" s="153" t="s">
        <v>92</v>
      </c>
      <c r="D35" s="152" t="s">
        <v>5</v>
      </c>
      <c r="E35" s="154">
        <v>57672027.18</v>
      </c>
      <c r="F35" s="152"/>
      <c r="G35" s="155">
        <v>58924615</v>
      </c>
      <c r="H35" s="152"/>
      <c r="I35" s="155">
        <v>57084050</v>
      </c>
      <c r="J35" s="152"/>
      <c r="K35" s="155">
        <v>55819794</v>
      </c>
      <c r="L35" s="152"/>
      <c r="M35" s="155">
        <v>1852233.1799999997</v>
      </c>
      <c r="N35" s="156">
        <v>3.3182372188618192E-2</v>
      </c>
      <c r="O35" s="196"/>
      <c r="P35" s="155">
        <v>587977.1799999997</v>
      </c>
      <c r="Q35" s="156">
        <v>1.0300200844193697E-2</v>
      </c>
      <c r="R35" s="196"/>
      <c r="S35" s="155">
        <v>-1252587.8200000003</v>
      </c>
      <c r="T35" s="156">
        <v>-2.1257462946512207E-2</v>
      </c>
    </row>
    <row r="36" spans="1:20" s="151" customFormat="1" ht="14.25" customHeight="1">
      <c r="A36" s="152"/>
      <c r="C36" s="197" t="s">
        <v>114</v>
      </c>
      <c r="D36" s="152"/>
      <c r="E36" s="207"/>
      <c r="F36" s="152"/>
      <c r="G36" s="208"/>
      <c r="H36" s="152"/>
      <c r="I36" s="208"/>
      <c r="J36" s="152"/>
      <c r="K36" s="208"/>
      <c r="L36" s="152"/>
      <c r="M36" s="155"/>
      <c r="N36" s="156"/>
      <c r="O36" s="152"/>
      <c r="P36" s="155"/>
      <c r="Q36" s="156"/>
      <c r="R36" s="152"/>
      <c r="S36" s="155"/>
      <c r="T36" s="156"/>
    </row>
    <row r="37" spans="1:20" s="151" customFormat="1" ht="14.25" customHeight="1">
      <c r="C37" s="209" t="s">
        <v>115</v>
      </c>
      <c r="D37" s="152"/>
      <c r="E37" s="194">
        <v>0</v>
      </c>
      <c r="F37" s="160"/>
      <c r="G37" s="195">
        <v>0</v>
      </c>
      <c r="H37" s="160"/>
      <c r="I37" s="195">
        <v>0</v>
      </c>
      <c r="J37" s="160"/>
      <c r="K37" s="195">
        <v>0</v>
      </c>
      <c r="L37" s="160"/>
      <c r="M37" s="155">
        <v>0</v>
      </c>
      <c r="N37" s="156">
        <v>0</v>
      </c>
      <c r="O37" s="196"/>
      <c r="P37" s="155">
        <v>0</v>
      </c>
      <c r="Q37" s="156">
        <v>0</v>
      </c>
      <c r="R37" s="196"/>
      <c r="S37" s="155">
        <v>0</v>
      </c>
      <c r="T37" s="156">
        <v>0</v>
      </c>
    </row>
    <row r="38" spans="1:20" s="151" customFormat="1" ht="14.25" customHeight="1">
      <c r="C38" s="209" t="s">
        <v>56</v>
      </c>
      <c r="D38" s="152"/>
      <c r="E38" s="194">
        <v>0</v>
      </c>
      <c r="F38" s="160"/>
      <c r="G38" s="195">
        <v>0</v>
      </c>
      <c r="H38" s="160"/>
      <c r="I38" s="195">
        <v>0</v>
      </c>
      <c r="J38" s="160"/>
      <c r="K38" s="195">
        <v>0</v>
      </c>
      <c r="L38" s="160"/>
      <c r="M38" s="155">
        <v>0</v>
      </c>
      <c r="N38" s="156">
        <v>0</v>
      </c>
      <c r="O38" s="196"/>
      <c r="P38" s="155">
        <v>0</v>
      </c>
      <c r="Q38" s="156">
        <v>0</v>
      </c>
      <c r="R38" s="196"/>
      <c r="S38" s="155">
        <v>0</v>
      </c>
      <c r="T38" s="156">
        <v>0</v>
      </c>
    </row>
    <row r="39" spans="1:20" s="151" customFormat="1" ht="14.25" customHeight="1">
      <c r="A39" s="152"/>
      <c r="C39" s="209" t="s">
        <v>55</v>
      </c>
      <c r="D39" s="152" t="s">
        <v>5</v>
      </c>
      <c r="E39" s="194">
        <v>48153390.579999998</v>
      </c>
      <c r="F39" s="160"/>
      <c r="G39" s="195">
        <v>48289350</v>
      </c>
      <c r="H39" s="160"/>
      <c r="I39" s="195">
        <v>47169932</v>
      </c>
      <c r="J39" s="160"/>
      <c r="K39" s="195">
        <v>45212340</v>
      </c>
      <c r="L39" s="160"/>
      <c r="M39" s="155">
        <v>2941050.5799999982</v>
      </c>
      <c r="N39" s="156">
        <v>6.5049731555588464E-2</v>
      </c>
      <c r="O39" s="196"/>
      <c r="P39" s="155">
        <v>983458.57999999821</v>
      </c>
      <c r="Q39" s="156">
        <v>2.0849268555231282E-2</v>
      </c>
      <c r="R39" s="196"/>
      <c r="S39" s="155">
        <v>-135959.42000000179</v>
      </c>
      <c r="T39" s="156">
        <v>-2.8155156364706446E-3</v>
      </c>
    </row>
    <row r="40" spans="1:20" s="151" customFormat="1" ht="14.25" customHeight="1">
      <c r="A40" s="152"/>
      <c r="C40" s="209" t="s">
        <v>93</v>
      </c>
      <c r="D40" s="210" t="s">
        <v>5</v>
      </c>
      <c r="E40" s="211">
        <v>4501122.58</v>
      </c>
      <c r="F40" s="210"/>
      <c r="G40" s="212">
        <v>4676792</v>
      </c>
      <c r="H40" s="210"/>
      <c r="I40" s="212">
        <v>4523421</v>
      </c>
      <c r="J40" s="210"/>
      <c r="K40" s="212">
        <v>4501151</v>
      </c>
      <c r="L40" s="210"/>
      <c r="M40" s="155">
        <v>-28.419999999925494</v>
      </c>
      <c r="N40" s="156">
        <v>-6.3139405898082757E-6</v>
      </c>
      <c r="O40" s="196"/>
      <c r="P40" s="155">
        <v>-22298.419999999925</v>
      </c>
      <c r="Q40" s="156">
        <v>-4.9295477913728902E-3</v>
      </c>
      <c r="R40" s="196"/>
      <c r="S40" s="155">
        <v>-175669.41999999993</v>
      </c>
      <c r="T40" s="156">
        <v>-3.7561948446713012E-2</v>
      </c>
    </row>
    <row r="41" spans="1:20" s="151" customFormat="1" ht="14.25" customHeight="1">
      <c r="A41" s="152"/>
      <c r="C41" s="153" t="s">
        <v>88</v>
      </c>
      <c r="D41" s="152" t="s">
        <v>5</v>
      </c>
      <c r="E41" s="154">
        <v>83321.05</v>
      </c>
      <c r="F41" s="152"/>
      <c r="G41" s="155">
        <v>82767</v>
      </c>
      <c r="H41" s="152"/>
      <c r="I41" s="155">
        <v>88955</v>
      </c>
      <c r="J41" s="152"/>
      <c r="K41" s="155">
        <v>84327</v>
      </c>
      <c r="L41" s="152"/>
      <c r="M41" s="155">
        <v>-1005.9499999999971</v>
      </c>
      <c r="N41" s="156">
        <v>-1.1929156735090762E-2</v>
      </c>
      <c r="O41" s="196"/>
      <c r="P41" s="155">
        <v>-5633.9499999999971</v>
      </c>
      <c r="Q41" s="156">
        <v>-6.3334832218537418E-2</v>
      </c>
      <c r="R41" s="196"/>
      <c r="S41" s="155">
        <v>554.05000000000291</v>
      </c>
      <c r="T41" s="156">
        <v>6.6940930564114431E-3</v>
      </c>
    </row>
    <row r="42" spans="1:20" s="192" customFormat="1" ht="27.6" hidden="1" customHeight="1">
      <c r="A42" s="160"/>
      <c r="C42" s="193"/>
      <c r="D42" s="160"/>
      <c r="E42" s="194"/>
      <c r="F42" s="160"/>
      <c r="G42" s="195"/>
      <c r="H42" s="160"/>
      <c r="I42" s="195"/>
      <c r="J42" s="160"/>
      <c r="K42" s="195"/>
      <c r="L42" s="160"/>
      <c r="M42" s="155"/>
      <c r="N42" s="156"/>
      <c r="O42" s="196"/>
      <c r="P42" s="155"/>
      <c r="Q42" s="156"/>
      <c r="R42" s="196"/>
      <c r="S42" s="155"/>
      <c r="T42" s="156"/>
    </row>
    <row r="43" spans="1:20" s="151" customFormat="1" ht="14.25" hidden="1" customHeight="1">
      <c r="A43" s="152"/>
      <c r="C43" s="153"/>
      <c r="D43" s="152"/>
      <c r="E43" s="154"/>
      <c r="F43" s="152"/>
      <c r="G43" s="155"/>
      <c r="H43" s="152"/>
      <c r="I43" s="155"/>
      <c r="J43" s="152"/>
      <c r="K43" s="155"/>
      <c r="L43" s="152"/>
      <c r="M43" s="155"/>
      <c r="N43" s="156"/>
      <c r="O43" s="196"/>
      <c r="P43" s="155"/>
      <c r="Q43" s="156"/>
      <c r="R43" s="196"/>
      <c r="S43" s="155"/>
      <c r="T43" s="156"/>
    </row>
    <row r="44" spans="1:20" s="151" customFormat="1" ht="14.25" customHeight="1">
      <c r="A44" s="152"/>
      <c r="C44" s="153" t="s">
        <v>94</v>
      </c>
      <c r="D44" s="152" t="s">
        <v>5</v>
      </c>
      <c r="E44" s="154">
        <v>236579.24</v>
      </c>
      <c r="F44" s="152"/>
      <c r="G44" s="155">
        <v>218616</v>
      </c>
      <c r="H44" s="152"/>
      <c r="I44" s="155">
        <v>204878</v>
      </c>
      <c r="J44" s="152"/>
      <c r="K44" s="155">
        <v>204712</v>
      </c>
      <c r="L44" s="152"/>
      <c r="M44" s="155">
        <v>31867.239999999991</v>
      </c>
      <c r="N44" s="156">
        <v>0.15566864668412195</v>
      </c>
      <c r="O44" s="196"/>
      <c r="P44" s="155">
        <v>31701.239999999991</v>
      </c>
      <c r="Q44" s="156">
        <v>0.15473227969816183</v>
      </c>
      <c r="R44" s="196"/>
      <c r="S44" s="155">
        <v>17963.239999999991</v>
      </c>
      <c r="T44" s="156">
        <v>8.2168002342005941E-2</v>
      </c>
    </row>
    <row r="45" spans="1:20" s="151" customFormat="1">
      <c r="A45" s="152"/>
      <c r="C45" s="153" t="s">
        <v>95</v>
      </c>
      <c r="D45" s="152" t="s">
        <v>5</v>
      </c>
      <c r="E45" s="154">
        <v>81110.149999999994</v>
      </c>
      <c r="F45" s="152"/>
      <c r="G45" s="155">
        <v>89154</v>
      </c>
      <c r="H45" s="152"/>
      <c r="I45" s="155">
        <v>92905</v>
      </c>
      <c r="J45" s="152"/>
      <c r="K45" s="155">
        <v>80946</v>
      </c>
      <c r="L45" s="152"/>
      <c r="M45" s="155">
        <v>164.14999999999418</v>
      </c>
      <c r="N45" s="156">
        <v>2.0278951399697043E-3</v>
      </c>
      <c r="O45" s="196"/>
      <c r="P45" s="155">
        <v>-11794.850000000006</v>
      </c>
      <c r="Q45" s="156">
        <v>-0.12695603035358705</v>
      </c>
      <c r="R45" s="196"/>
      <c r="S45" s="155">
        <v>-8043.8500000000058</v>
      </c>
      <c r="T45" s="156">
        <v>-9.0224218767525954E-2</v>
      </c>
    </row>
    <row r="46" spans="1:20" s="151" customFormat="1" ht="14.1" hidden="1" customHeight="1">
      <c r="A46" s="152"/>
      <c r="C46" s="153"/>
      <c r="D46" s="152"/>
      <c r="E46" s="154"/>
      <c r="F46" s="152"/>
      <c r="G46" s="155"/>
      <c r="H46" s="152"/>
      <c r="I46" s="155"/>
      <c r="J46" s="152"/>
      <c r="K46" s="155"/>
      <c r="L46" s="152"/>
      <c r="M46" s="155"/>
      <c r="N46" s="156"/>
      <c r="O46" s="196"/>
      <c r="P46" s="155"/>
      <c r="Q46" s="156"/>
      <c r="R46" s="196"/>
      <c r="S46" s="155"/>
      <c r="T46" s="156"/>
    </row>
    <row r="47" spans="1:20" s="151" customFormat="1" ht="13.5" customHeight="1">
      <c r="A47" s="152"/>
      <c r="C47" s="153" t="s">
        <v>96</v>
      </c>
      <c r="D47" s="152" t="s">
        <v>5</v>
      </c>
      <c r="E47" s="154">
        <v>660564.52</v>
      </c>
      <c r="F47" s="152"/>
      <c r="G47" s="155">
        <v>663589</v>
      </c>
      <c r="H47" s="152"/>
      <c r="I47" s="155">
        <v>384641</v>
      </c>
      <c r="J47" s="152"/>
      <c r="K47" s="155">
        <v>707276</v>
      </c>
      <c r="L47" s="152"/>
      <c r="M47" s="155">
        <v>-46711.479999999981</v>
      </c>
      <c r="N47" s="156">
        <v>-6.6044203394431622E-2</v>
      </c>
      <c r="O47" s="196"/>
      <c r="P47" s="155">
        <v>275923.52</v>
      </c>
      <c r="Q47" s="156">
        <v>0.71735337626514073</v>
      </c>
      <c r="R47" s="196"/>
      <c r="S47" s="155">
        <v>-3024.4799999999814</v>
      </c>
      <c r="T47" s="156">
        <v>-4.5577609032095845E-3</v>
      </c>
    </row>
    <row r="48" spans="1:20" s="151" customFormat="1" ht="14.25" customHeight="1">
      <c r="A48" s="152"/>
      <c r="C48" s="197" t="s">
        <v>116</v>
      </c>
      <c r="D48" s="152" t="s">
        <v>5</v>
      </c>
      <c r="E48" s="154">
        <v>18017.72</v>
      </c>
      <c r="F48" s="152"/>
      <c r="G48" s="155">
        <v>21130</v>
      </c>
      <c r="H48" s="152"/>
      <c r="I48" s="155">
        <v>6264</v>
      </c>
      <c r="J48" s="152"/>
      <c r="K48" s="155">
        <v>8988</v>
      </c>
      <c r="L48" s="152"/>
      <c r="M48" s="155">
        <v>9029.7200000000012</v>
      </c>
      <c r="N48" s="156">
        <v>1.0046417445482869</v>
      </c>
      <c r="O48" s="196"/>
      <c r="P48" s="155">
        <v>11753.720000000001</v>
      </c>
      <c r="Q48" s="156">
        <v>1.8763920817369093</v>
      </c>
      <c r="R48" s="196"/>
      <c r="S48" s="155">
        <v>-3112.2799999999988</v>
      </c>
      <c r="T48" s="156">
        <v>-0.14729200189304303</v>
      </c>
    </row>
    <row r="49" spans="1:20" s="151" customFormat="1" ht="14.25" hidden="1" customHeight="1">
      <c r="A49" s="152"/>
      <c r="C49" s="197"/>
      <c r="D49" s="152"/>
      <c r="E49" s="154"/>
      <c r="F49" s="152"/>
      <c r="G49" s="155"/>
      <c r="H49" s="152"/>
      <c r="I49" s="155"/>
      <c r="J49" s="152"/>
      <c r="K49" s="155"/>
      <c r="L49" s="152"/>
      <c r="M49" s="155"/>
      <c r="N49" s="156"/>
      <c r="O49" s="196"/>
      <c r="P49" s="155"/>
      <c r="Q49" s="156"/>
      <c r="R49" s="196"/>
      <c r="S49" s="155"/>
      <c r="T49" s="156"/>
    </row>
    <row r="50" spans="1:20" ht="14.25" customHeight="1">
      <c r="A50" s="152"/>
      <c r="C50" s="150" t="s">
        <v>259</v>
      </c>
      <c r="D50" s="149"/>
      <c r="E50" s="213">
        <v>58734225.299999997</v>
      </c>
      <c r="F50" s="149"/>
      <c r="G50" s="213">
        <v>59980049</v>
      </c>
      <c r="H50" s="149"/>
      <c r="I50" s="213">
        <v>57855848</v>
      </c>
      <c r="J50" s="149"/>
      <c r="K50" s="213">
        <v>56897589</v>
      </c>
      <c r="L50" s="149"/>
      <c r="M50" s="213">
        <v>1836636.299999997</v>
      </c>
      <c r="N50" s="214">
        <v>3.2279685875617581E-2</v>
      </c>
      <c r="O50" s="149"/>
      <c r="P50" s="213">
        <v>878377.29999999702</v>
      </c>
      <c r="Q50" s="214">
        <v>1.5182169657248723E-2</v>
      </c>
      <c r="R50" s="149"/>
      <c r="S50" s="213">
        <v>-1245823.700000003</v>
      </c>
      <c r="T50" s="214">
        <v>-2.0770634915620034E-2</v>
      </c>
    </row>
    <row r="51" spans="1:20" ht="6" customHeight="1">
      <c r="C51" s="149"/>
      <c r="D51" s="149"/>
      <c r="E51" s="206"/>
      <c r="F51" s="149"/>
      <c r="G51" s="206"/>
      <c r="H51" s="149"/>
      <c r="I51" s="206"/>
      <c r="J51" s="149"/>
      <c r="K51" s="206"/>
      <c r="L51" s="149"/>
      <c r="M51" s="206"/>
      <c r="N51" s="149"/>
      <c r="O51" s="149"/>
      <c r="P51" s="206"/>
      <c r="Q51" s="149"/>
      <c r="R51" s="149"/>
      <c r="S51" s="206"/>
      <c r="T51" s="149"/>
    </row>
    <row r="52" spans="1:20" s="151" customFormat="1" ht="14.25" customHeight="1">
      <c r="A52" s="152"/>
      <c r="C52" s="153" t="s">
        <v>38</v>
      </c>
      <c r="D52" s="152" t="s">
        <v>5</v>
      </c>
      <c r="E52" s="154">
        <v>4642988.3600000003</v>
      </c>
      <c r="F52" s="152"/>
      <c r="G52" s="155">
        <v>4571043</v>
      </c>
      <c r="H52" s="152"/>
      <c r="I52" s="155">
        <v>4367300</v>
      </c>
      <c r="J52" s="152"/>
      <c r="K52" s="155">
        <v>4261818</v>
      </c>
      <c r="L52" s="152"/>
      <c r="M52" s="155">
        <v>381170.36000000034</v>
      </c>
      <c r="N52" s="156">
        <v>8.9438441528943757E-2</v>
      </c>
      <c r="O52" s="196"/>
      <c r="P52" s="155">
        <v>275688.36000000034</v>
      </c>
      <c r="Q52" s="156">
        <v>6.312558331234408E-2</v>
      </c>
      <c r="R52" s="196"/>
      <c r="S52" s="155">
        <v>71945.360000000335</v>
      </c>
      <c r="T52" s="156">
        <v>1.5739375017911783E-2</v>
      </c>
    </row>
    <row r="53" spans="1:20" s="151" customFormat="1" ht="14.25" customHeight="1">
      <c r="A53" s="152"/>
      <c r="C53" s="215" t="s">
        <v>114</v>
      </c>
      <c r="D53" s="152" t="s">
        <v>5</v>
      </c>
      <c r="E53" s="154"/>
      <c r="F53" s="152"/>
      <c r="G53" s="155"/>
      <c r="H53" s="152"/>
      <c r="I53" s="155"/>
      <c r="J53" s="152"/>
      <c r="K53" s="155"/>
      <c r="L53" s="152"/>
      <c r="M53" s="155"/>
      <c r="N53" s="156"/>
      <c r="O53" s="152"/>
      <c r="P53" s="155"/>
      <c r="Q53" s="156"/>
      <c r="R53" s="152"/>
      <c r="S53" s="155"/>
      <c r="T53" s="156"/>
    </row>
    <row r="54" spans="1:20" s="151" customFormat="1" ht="14.25" customHeight="1">
      <c r="A54" s="196"/>
      <c r="C54" s="216" t="s">
        <v>269</v>
      </c>
      <c r="D54" s="152" t="s">
        <v>5</v>
      </c>
      <c r="E54" s="154">
        <v>3740366.87</v>
      </c>
      <c r="F54" s="152"/>
      <c r="G54" s="155">
        <v>3704574</v>
      </c>
      <c r="H54" s="152"/>
      <c r="I54" s="155">
        <v>3622607</v>
      </c>
      <c r="J54" s="152"/>
      <c r="K54" s="155">
        <v>3595923</v>
      </c>
      <c r="L54" s="152"/>
      <c r="M54" s="155">
        <v>144443.87000000011</v>
      </c>
      <c r="N54" s="156">
        <v>4.0168788375056996E-2</v>
      </c>
      <c r="O54" s="196"/>
      <c r="P54" s="155">
        <v>117759.87000000011</v>
      </c>
      <c r="Q54" s="156">
        <v>3.2506940443719046E-2</v>
      </c>
      <c r="R54" s="196"/>
      <c r="S54" s="155">
        <v>35792.870000000112</v>
      </c>
      <c r="T54" s="156">
        <v>9.6618045691623244E-3</v>
      </c>
    </row>
    <row r="55" spans="1:20" s="151" customFormat="1">
      <c r="A55" s="196"/>
      <c r="C55" s="216" t="s">
        <v>270</v>
      </c>
      <c r="D55" s="152" t="s">
        <v>5</v>
      </c>
      <c r="E55" s="154">
        <v>689247.19</v>
      </c>
      <c r="F55" s="152"/>
      <c r="G55" s="155">
        <v>688846</v>
      </c>
      <c r="H55" s="152"/>
      <c r="I55" s="155">
        <v>473928</v>
      </c>
      <c r="J55" s="152"/>
      <c r="K55" s="155">
        <v>473180</v>
      </c>
      <c r="L55" s="152"/>
      <c r="M55" s="155">
        <v>216067.18999999994</v>
      </c>
      <c r="N55" s="156">
        <v>0.45662790058751423</v>
      </c>
      <c r="O55" s="196"/>
      <c r="P55" s="155">
        <v>215319.18999999994</v>
      </c>
      <c r="Q55" s="156">
        <v>0.45432890650056534</v>
      </c>
      <c r="R55" s="196"/>
      <c r="S55" s="155">
        <v>401.18999999994412</v>
      </c>
      <c r="T55" s="156">
        <v>5.824088402921479E-4</v>
      </c>
    </row>
    <row r="56" spans="1:20" s="151" customFormat="1" ht="14.1" customHeight="1">
      <c r="A56" s="152"/>
      <c r="C56" s="216" t="s">
        <v>98</v>
      </c>
      <c r="D56" s="152" t="s">
        <v>5</v>
      </c>
      <c r="E56" s="154">
        <v>263022.84000000003</v>
      </c>
      <c r="F56" s="159"/>
      <c r="G56" s="155">
        <v>177623</v>
      </c>
      <c r="H56" s="159"/>
      <c r="I56" s="155">
        <v>326260</v>
      </c>
      <c r="J56" s="159"/>
      <c r="K56" s="155">
        <v>245973</v>
      </c>
      <c r="L56" s="152"/>
      <c r="M56" s="155">
        <v>17049.840000000026</v>
      </c>
      <c r="N56" s="156">
        <v>6.9315900525667606E-2</v>
      </c>
      <c r="O56" s="196"/>
      <c r="P56" s="155">
        <v>-63237.159999999974</v>
      </c>
      <c r="Q56" s="156">
        <v>-0.1938244345000919</v>
      </c>
      <c r="R56" s="196"/>
      <c r="S56" s="155">
        <v>85399.840000000026</v>
      </c>
      <c r="T56" s="156">
        <v>0.48079269013584969</v>
      </c>
    </row>
    <row r="57" spans="1:20" s="151" customFormat="1" ht="14.1" customHeight="1">
      <c r="A57" s="152"/>
      <c r="C57" s="216" t="s">
        <v>97</v>
      </c>
      <c r="D57" s="152" t="s">
        <v>5</v>
      </c>
      <c r="E57" s="154">
        <v>-49648.55</v>
      </c>
      <c r="F57" s="152"/>
      <c r="G57" s="155">
        <v>0</v>
      </c>
      <c r="H57" s="152"/>
      <c r="I57" s="155">
        <v>-55496</v>
      </c>
      <c r="J57" s="152"/>
      <c r="K57" s="155">
        <v>-53260</v>
      </c>
      <c r="L57" s="152"/>
      <c r="M57" s="155">
        <v>3611.4499999999971</v>
      </c>
      <c r="N57" s="156">
        <v>-6.7807923394667569E-2</v>
      </c>
      <c r="O57" s="196"/>
      <c r="P57" s="155">
        <v>5847.4499999999971</v>
      </c>
      <c r="Q57" s="156">
        <v>-0.10536705348133191</v>
      </c>
      <c r="R57" s="196"/>
      <c r="S57" s="155">
        <v>-49648.55</v>
      </c>
      <c r="T57" s="156">
        <v>1</v>
      </c>
    </row>
    <row r="58" spans="1:20" s="151" customFormat="1">
      <c r="A58" s="152"/>
      <c r="C58" s="153" t="s">
        <v>112</v>
      </c>
      <c r="D58" s="152"/>
      <c r="E58" s="154">
        <v>-12842.26</v>
      </c>
      <c r="F58" s="152"/>
      <c r="G58" s="155">
        <v>-11139</v>
      </c>
      <c r="H58" s="152"/>
      <c r="I58" s="155">
        <v>-19384</v>
      </c>
      <c r="J58" s="152"/>
      <c r="K58" s="155">
        <v>-20017</v>
      </c>
      <c r="L58" s="152"/>
      <c r="M58" s="155">
        <v>7174.74</v>
      </c>
      <c r="N58" s="156">
        <v>-0.35843233251736029</v>
      </c>
      <c r="O58" s="196"/>
      <c r="P58" s="155">
        <v>6541.74</v>
      </c>
      <c r="Q58" s="156">
        <v>-0.33748142798184066</v>
      </c>
      <c r="R58" s="196"/>
      <c r="S58" s="155">
        <v>-1703.2600000000002</v>
      </c>
      <c r="T58" s="156">
        <v>0.15290959691175154</v>
      </c>
    </row>
    <row r="59" spans="1:20" s="151" customFormat="1">
      <c r="A59" s="152"/>
      <c r="C59" s="153" t="s">
        <v>117</v>
      </c>
      <c r="D59" s="152"/>
      <c r="E59" s="154">
        <v>0</v>
      </c>
      <c r="F59" s="152"/>
      <c r="G59" s="155">
        <v>0</v>
      </c>
      <c r="H59" s="152"/>
      <c r="I59" s="155">
        <v>0</v>
      </c>
      <c r="J59" s="152"/>
      <c r="K59" s="155">
        <v>0</v>
      </c>
      <c r="L59" s="152"/>
      <c r="M59" s="155">
        <v>0</v>
      </c>
      <c r="N59" s="156">
        <v>0</v>
      </c>
      <c r="O59" s="196"/>
      <c r="P59" s="155">
        <v>0</v>
      </c>
      <c r="Q59" s="156">
        <v>0</v>
      </c>
      <c r="R59" s="196"/>
      <c r="S59" s="155">
        <v>0</v>
      </c>
      <c r="T59" s="156">
        <v>0</v>
      </c>
    </row>
    <row r="60" spans="1:20" ht="14.25" customHeight="1">
      <c r="A60" s="152"/>
      <c r="B60" s="131"/>
      <c r="C60" s="150" t="s">
        <v>260</v>
      </c>
      <c r="D60" s="149" t="s">
        <v>5</v>
      </c>
      <c r="E60" s="213">
        <v>4630146.0999999996</v>
      </c>
      <c r="F60" s="149"/>
      <c r="G60" s="213">
        <v>4559904</v>
      </c>
      <c r="H60" s="149"/>
      <c r="I60" s="213">
        <v>4347916</v>
      </c>
      <c r="J60" s="149"/>
      <c r="K60" s="213">
        <v>4241801</v>
      </c>
      <c r="L60" s="149"/>
      <c r="M60" s="213">
        <v>388345.09999999963</v>
      </c>
      <c r="N60" s="214">
        <v>9.1551937490702562E-2</v>
      </c>
      <c r="O60" s="149"/>
      <c r="P60" s="213">
        <v>282230.09999999963</v>
      </c>
      <c r="Q60" s="214">
        <v>6.4911580628512544E-2</v>
      </c>
      <c r="R60" s="149"/>
      <c r="S60" s="213">
        <v>70242.099999999627</v>
      </c>
      <c r="T60" s="214">
        <v>1.5404293599163399E-2</v>
      </c>
    </row>
    <row r="61" spans="1:20">
      <c r="B61" s="131"/>
      <c r="E61" s="217"/>
      <c r="Q61" s="218"/>
      <c r="T61" s="218"/>
    </row>
    <row r="62" spans="1:20">
      <c r="B62" s="131"/>
      <c r="Q62" s="176"/>
      <c r="T62" s="176" t="s">
        <v>297</v>
      </c>
    </row>
    <row r="63" spans="1:20">
      <c r="B63" s="131"/>
      <c r="C63" s="419"/>
      <c r="D63" s="419"/>
      <c r="E63" s="419"/>
      <c r="F63" s="419"/>
      <c r="G63" s="419"/>
      <c r="H63" s="419"/>
      <c r="I63" s="419"/>
      <c r="J63" s="419"/>
      <c r="K63" s="419"/>
      <c r="L63" s="419"/>
      <c r="M63" s="419"/>
      <c r="N63" s="419"/>
      <c r="O63" s="419"/>
      <c r="Q63" s="218"/>
      <c r="T63" s="218"/>
    </row>
  </sheetData>
  <mergeCells count="8">
    <mergeCell ref="C63:O63"/>
    <mergeCell ref="S7:T7"/>
    <mergeCell ref="E7:E8"/>
    <mergeCell ref="I7:I8"/>
    <mergeCell ref="K7:K8"/>
    <mergeCell ref="M7:N7"/>
    <mergeCell ref="P7:Q7"/>
    <mergeCell ref="G7:G8"/>
  </mergeCells>
  <phoneticPr fontId="9" type="noConversion"/>
  <pageMargins left="0.47" right="0.23622047244094491" top="0.15748031496062992" bottom="0.15748031496062992" header="0" footer="0"/>
  <pageSetup paperSize="9" scale="7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T34"/>
  <sheetViews>
    <sheetView showGridLines="0" topLeftCell="B1" zoomScaleNormal="100" workbookViewId="0">
      <selection activeCell="C39" sqref="C39"/>
    </sheetView>
  </sheetViews>
  <sheetFormatPr baseColWidth="10" defaultColWidth="11.44140625" defaultRowHeight="13.8"/>
  <cols>
    <col min="1" max="1" width="6.88671875" style="132" customWidth="1"/>
    <col min="2" max="2" width="5" style="157" customWidth="1"/>
    <col min="3" max="3" width="46" style="132" customWidth="1"/>
    <col min="4" max="4" width="1.44140625" style="132" customWidth="1"/>
    <col min="5" max="5" width="14.5546875" style="135" customWidth="1"/>
    <col min="6" max="6" width="1" style="132" customWidth="1"/>
    <col min="7" max="7" width="14.5546875" style="135" customWidth="1"/>
    <col min="8" max="8" width="1" style="132" customWidth="1"/>
    <col min="9" max="9" width="14.5546875" style="135" customWidth="1"/>
    <col min="10" max="10" width="1.109375" style="132" customWidth="1"/>
    <col min="11" max="11" width="14.5546875" style="135" customWidth="1"/>
    <col min="12" max="12" width="1.44140625" style="132" customWidth="1"/>
    <col min="13" max="13" width="11.44140625" style="132"/>
    <col min="14" max="14" width="8.5546875" style="132" customWidth="1"/>
    <col min="15" max="15" width="1.109375" style="135" customWidth="1"/>
    <col min="16" max="16" width="11.44140625" style="132" customWidth="1"/>
    <col min="17" max="17" width="8.5546875" style="132" customWidth="1"/>
    <col min="18" max="18" width="1.109375" style="135" customWidth="1"/>
    <col min="19" max="19" width="11.44140625" style="132" customWidth="1"/>
    <col min="20" max="20" width="8.5546875" style="132" customWidth="1"/>
    <col min="21" max="16384" width="11.44140625" style="132"/>
  </cols>
  <sheetData>
    <row r="1" spans="1:20">
      <c r="E1" s="134"/>
      <c r="F1" s="135"/>
      <c r="G1" s="134"/>
      <c r="H1" s="135"/>
      <c r="I1" s="134"/>
      <c r="K1" s="134"/>
    </row>
    <row r="2" spans="1:20">
      <c r="E2" s="134"/>
    </row>
    <row r="3" spans="1:20" s="220" customFormat="1" ht="59.25" customHeight="1">
      <c r="B3" s="221"/>
      <c r="C3" s="182"/>
      <c r="D3" s="222"/>
      <c r="E3" s="223"/>
      <c r="F3" s="222"/>
      <c r="G3" s="224"/>
      <c r="H3" s="222"/>
      <c r="I3" s="224"/>
      <c r="J3" s="222"/>
      <c r="K3" s="224"/>
      <c r="L3" s="222"/>
      <c r="O3" s="225"/>
      <c r="R3" s="225"/>
    </row>
    <row r="4" spans="1:20" ht="16.5" customHeight="1">
      <c r="C4" s="136"/>
      <c r="D4" s="183"/>
      <c r="E4" s="184"/>
      <c r="F4" s="183"/>
      <c r="H4" s="183"/>
      <c r="J4" s="183"/>
      <c r="K4" s="184"/>
      <c r="L4" s="183"/>
      <c r="O4" s="132"/>
      <c r="R4" s="132"/>
    </row>
    <row r="5" spans="1:20" s="131" customFormat="1" ht="25.8">
      <c r="B5" s="157"/>
      <c r="C5" s="186" t="s">
        <v>52</v>
      </c>
      <c r="D5" s="187"/>
      <c r="E5" s="135"/>
      <c r="F5" s="187" t="s">
        <v>3</v>
      </c>
      <c r="G5" s="135"/>
      <c r="H5" s="187" t="s">
        <v>3</v>
      </c>
      <c r="I5" s="135"/>
      <c r="J5" s="187"/>
      <c r="K5" s="135"/>
      <c r="L5" s="187"/>
      <c r="M5" s="135"/>
      <c r="N5" s="135"/>
      <c r="O5" s="187"/>
      <c r="P5" s="189"/>
      <c r="R5" s="187"/>
      <c r="S5" s="189"/>
    </row>
    <row r="6" spans="1:20" s="131" customFormat="1">
      <c r="B6" s="157"/>
      <c r="C6" s="190" t="s">
        <v>35</v>
      </c>
      <c r="D6" s="187"/>
      <c r="E6" s="191"/>
      <c r="F6" s="187"/>
      <c r="G6" s="135"/>
      <c r="H6" s="187"/>
      <c r="I6" s="135"/>
      <c r="J6" s="187"/>
      <c r="K6" s="135"/>
      <c r="L6" s="187"/>
      <c r="M6" s="135"/>
      <c r="N6" s="135"/>
      <c r="O6" s="187"/>
      <c r="P6" s="181"/>
      <c r="R6" s="187"/>
      <c r="S6" s="181"/>
    </row>
    <row r="7" spans="1:20" s="131" customFormat="1" ht="15" customHeight="1">
      <c r="B7" s="157"/>
      <c r="C7" s="144"/>
      <c r="D7" s="141"/>
      <c r="E7" s="417">
        <v>45930</v>
      </c>
      <c r="F7" s="141"/>
      <c r="G7" s="417">
        <v>45838</v>
      </c>
      <c r="H7" s="141"/>
      <c r="I7" s="417">
        <v>45657</v>
      </c>
      <c r="J7" s="141"/>
      <c r="K7" s="417">
        <v>45565</v>
      </c>
      <c r="L7" s="141"/>
      <c r="M7" s="416" t="s">
        <v>50</v>
      </c>
      <c r="N7" s="416"/>
      <c r="O7" s="141"/>
      <c r="P7" s="416" t="s">
        <v>51</v>
      </c>
      <c r="Q7" s="416"/>
      <c r="S7" s="416" t="s">
        <v>247</v>
      </c>
      <c r="T7" s="416"/>
    </row>
    <row r="8" spans="1:20" s="131" customFormat="1" ht="15" customHeight="1">
      <c r="B8" s="157"/>
      <c r="C8" s="136"/>
      <c r="D8" s="141"/>
      <c r="E8" s="418"/>
      <c r="F8" s="141" t="s">
        <v>3</v>
      </c>
      <c r="G8" s="418"/>
      <c r="H8" s="141" t="s">
        <v>3</v>
      </c>
      <c r="I8" s="418"/>
      <c r="J8" s="141"/>
      <c r="K8" s="418"/>
      <c r="L8" s="141"/>
      <c r="M8" s="145" t="s">
        <v>8</v>
      </c>
      <c r="N8" s="146" t="s">
        <v>4</v>
      </c>
      <c r="O8" s="141"/>
      <c r="P8" s="145" t="s">
        <v>8</v>
      </c>
      <c r="Q8" s="147" t="s">
        <v>4</v>
      </c>
      <c r="S8" s="145" t="s">
        <v>8</v>
      </c>
      <c r="T8" s="147" t="s">
        <v>4</v>
      </c>
    </row>
    <row r="9" spans="1:20" ht="6" customHeight="1">
      <c r="C9" s="136"/>
      <c r="D9" s="149"/>
      <c r="E9" s="226"/>
      <c r="F9" s="149" t="s">
        <v>3</v>
      </c>
      <c r="H9" s="149" t="s">
        <v>3</v>
      </c>
      <c r="J9" s="149"/>
      <c r="L9" s="149"/>
      <c r="O9" s="149"/>
      <c r="R9" s="149"/>
    </row>
    <row r="10" spans="1:20" s="151" customFormat="1" ht="14.25" customHeight="1">
      <c r="B10" s="158"/>
      <c r="C10" s="227" t="s">
        <v>53</v>
      </c>
      <c r="D10" s="152" t="s">
        <v>5</v>
      </c>
      <c r="E10" s="154">
        <v>40394512.710000001</v>
      </c>
      <c r="F10" s="152"/>
      <c r="G10" s="155">
        <v>40073826</v>
      </c>
      <c r="H10" s="152"/>
      <c r="I10" s="155">
        <v>38516787</v>
      </c>
      <c r="J10" s="152"/>
      <c r="K10" s="155">
        <v>36374542</v>
      </c>
      <c r="L10" s="152"/>
      <c r="M10" s="155">
        <v>4019970.7100000009</v>
      </c>
      <c r="N10" s="156">
        <v>0.11051605020896216</v>
      </c>
      <c r="O10" s="196"/>
      <c r="P10" s="155">
        <v>1877725.7100000009</v>
      </c>
      <c r="Q10" s="156">
        <v>4.8750839731257933E-2</v>
      </c>
      <c r="R10" s="196"/>
      <c r="S10" s="155">
        <v>320686.71000000089</v>
      </c>
      <c r="T10" s="156">
        <v>8.0023981239025765E-3</v>
      </c>
    </row>
    <row r="11" spans="1:20" s="151" customFormat="1" ht="14.25" customHeight="1">
      <c r="B11" s="158"/>
      <c r="C11" s="227" t="s">
        <v>54</v>
      </c>
      <c r="D11" s="152" t="s">
        <v>5</v>
      </c>
      <c r="E11" s="154">
        <v>7758877.8700000001</v>
      </c>
      <c r="F11" s="152"/>
      <c r="G11" s="155">
        <v>8215524</v>
      </c>
      <c r="H11" s="152"/>
      <c r="I11" s="155">
        <v>8653145</v>
      </c>
      <c r="J11" s="152"/>
      <c r="K11" s="155">
        <v>8837798</v>
      </c>
      <c r="L11" s="152"/>
      <c r="M11" s="155">
        <v>-1078920.1299999999</v>
      </c>
      <c r="N11" s="156">
        <v>-0.12208019803122905</v>
      </c>
      <c r="O11" s="196"/>
      <c r="P11" s="155">
        <v>-894267.12999999989</v>
      </c>
      <c r="Q11" s="156">
        <v>-0.10334590833737323</v>
      </c>
      <c r="R11" s="196"/>
      <c r="S11" s="155">
        <v>-456646.12999999989</v>
      </c>
      <c r="T11" s="156">
        <v>-5.5583323717391608E-2</v>
      </c>
    </row>
    <row r="12" spans="1:20" s="151" customFormat="1" ht="14.25" customHeight="1">
      <c r="B12" s="158"/>
      <c r="C12" s="228" t="s">
        <v>55</v>
      </c>
      <c r="D12" s="152"/>
      <c r="E12" s="229">
        <v>48153390.579999998</v>
      </c>
      <c r="F12" s="152"/>
      <c r="G12" s="229">
        <v>48289350</v>
      </c>
      <c r="H12" s="152"/>
      <c r="I12" s="229">
        <v>47169932</v>
      </c>
      <c r="J12" s="152"/>
      <c r="K12" s="229">
        <v>45212340</v>
      </c>
      <c r="L12" s="152"/>
      <c r="M12" s="229">
        <v>2941050.5799999982</v>
      </c>
      <c r="N12" s="230">
        <v>6.5049731555588464E-2</v>
      </c>
      <c r="O12" s="176"/>
      <c r="P12" s="229">
        <v>983458.57999999821</v>
      </c>
      <c r="Q12" s="230">
        <v>2.0849268555231282E-2</v>
      </c>
      <c r="R12" s="176"/>
      <c r="S12" s="229">
        <v>-135959.42000000179</v>
      </c>
      <c r="T12" s="230">
        <v>-2.8155156364706446E-3</v>
      </c>
    </row>
    <row r="13" spans="1:20" s="151" customFormat="1" ht="14.25" hidden="1" customHeight="1">
      <c r="B13" s="158"/>
      <c r="C13" s="227"/>
      <c r="D13" s="152"/>
      <c r="E13" s="154"/>
      <c r="F13" s="152"/>
      <c r="G13" s="155"/>
      <c r="H13" s="152"/>
      <c r="I13" s="155"/>
      <c r="J13" s="152"/>
      <c r="K13" s="155"/>
      <c r="L13" s="152"/>
      <c r="M13" s="155"/>
      <c r="N13" s="156"/>
      <c r="O13" s="196"/>
      <c r="P13" s="155"/>
      <c r="Q13" s="156"/>
      <c r="R13" s="196"/>
      <c r="S13" s="155"/>
      <c r="T13" s="156"/>
    </row>
    <row r="14" spans="1:20" s="131" customFormat="1" ht="14.25" customHeight="1">
      <c r="A14" s="151"/>
      <c r="B14" s="157"/>
      <c r="C14" s="231" t="s">
        <v>178</v>
      </c>
      <c r="D14" s="149" t="s">
        <v>5</v>
      </c>
      <c r="E14" s="213">
        <v>48153390.579999998</v>
      </c>
      <c r="F14" s="149"/>
      <c r="G14" s="213">
        <v>48289350</v>
      </c>
      <c r="H14" s="149"/>
      <c r="I14" s="213">
        <v>47169932</v>
      </c>
      <c r="J14" s="149"/>
      <c r="K14" s="213">
        <v>45212340</v>
      </c>
      <c r="L14" s="149"/>
      <c r="M14" s="213">
        <v>2941050.5799999982</v>
      </c>
      <c r="N14" s="214">
        <v>6.5049731555588464E-2</v>
      </c>
      <c r="O14" s="149"/>
      <c r="P14" s="213">
        <v>983458.57999999821</v>
      </c>
      <c r="Q14" s="214">
        <v>2.0849268555231282E-2</v>
      </c>
      <c r="R14" s="149"/>
      <c r="S14" s="213">
        <v>-135959.42000000179</v>
      </c>
      <c r="T14" s="214">
        <v>-2.8155156364706446E-3</v>
      </c>
    </row>
    <row r="15" spans="1:20" ht="6" customHeight="1">
      <c r="C15" s="136"/>
      <c r="D15" s="232"/>
      <c r="E15" s="226"/>
      <c r="F15" s="232"/>
      <c r="G15" s="226"/>
      <c r="H15" s="232"/>
      <c r="I15" s="226"/>
      <c r="J15" s="232"/>
      <c r="K15" s="226"/>
      <c r="L15" s="232"/>
    </row>
    <row r="16" spans="1:20" s="151" customFormat="1" ht="14.25" hidden="1" customHeight="1">
      <c r="B16" s="158"/>
      <c r="C16" s="227"/>
      <c r="D16" s="152"/>
      <c r="E16" s="154"/>
      <c r="F16" s="152"/>
      <c r="G16" s="155"/>
      <c r="H16" s="152"/>
      <c r="I16" s="155"/>
      <c r="J16" s="152"/>
      <c r="K16" s="155"/>
      <c r="L16" s="152"/>
      <c r="M16" s="155"/>
      <c r="N16" s="156"/>
      <c r="O16" s="196"/>
      <c r="P16" s="155"/>
      <c r="Q16" s="156"/>
      <c r="R16" s="196"/>
      <c r="S16" s="155">
        <v>0</v>
      </c>
      <c r="T16" s="156">
        <v>1</v>
      </c>
    </row>
    <row r="17" spans="1:20" s="151" customFormat="1" ht="14.25" hidden="1" customHeight="1">
      <c r="B17" s="158"/>
      <c r="C17" s="227"/>
      <c r="D17" s="152"/>
      <c r="E17" s="154"/>
      <c r="F17" s="152"/>
      <c r="G17" s="155"/>
      <c r="H17" s="152"/>
      <c r="I17" s="155"/>
      <c r="J17" s="152"/>
      <c r="K17" s="155"/>
      <c r="L17" s="152"/>
      <c r="M17" s="155"/>
      <c r="N17" s="156"/>
      <c r="O17" s="196"/>
      <c r="P17" s="155"/>
      <c r="Q17" s="156"/>
      <c r="R17" s="196"/>
      <c r="S17" s="155">
        <v>0</v>
      </c>
      <c r="T17" s="156">
        <v>0</v>
      </c>
    </row>
    <row r="18" spans="1:20" s="151" customFormat="1" ht="14.25" customHeight="1">
      <c r="B18" s="158"/>
      <c r="C18" s="227" t="s">
        <v>130</v>
      </c>
      <c r="D18" s="152"/>
      <c r="E18" s="154">
        <v>1763997.03</v>
      </c>
      <c r="F18" s="152"/>
      <c r="G18" s="155">
        <v>1830941.5209999999</v>
      </c>
      <c r="H18" s="152"/>
      <c r="I18" s="155">
        <v>1874778</v>
      </c>
      <c r="J18" s="152"/>
      <c r="K18" s="155">
        <v>1910697</v>
      </c>
      <c r="L18" s="152"/>
      <c r="M18" s="155">
        <v>-146699.96999999997</v>
      </c>
      <c r="N18" s="156">
        <v>-7.6778248984532893E-2</v>
      </c>
      <c r="O18" s="196"/>
      <c r="P18" s="155">
        <v>-110780.96999999997</v>
      </c>
      <c r="Q18" s="156">
        <v>-5.9090180277344806E-2</v>
      </c>
      <c r="R18" s="196"/>
      <c r="S18" s="155">
        <v>-66944.490999999922</v>
      </c>
      <c r="T18" s="156">
        <v>-3.6562877750151768E-2</v>
      </c>
    </row>
    <row r="19" spans="1:20" s="151" customFormat="1" ht="14.25" customHeight="1">
      <c r="B19" s="158"/>
      <c r="C19" s="227" t="s">
        <v>278</v>
      </c>
      <c r="D19" s="152"/>
      <c r="E19" s="154">
        <v>2779983.04</v>
      </c>
      <c r="F19" s="152"/>
      <c r="G19" s="155">
        <v>2937078.4640000002</v>
      </c>
      <c r="H19" s="152"/>
      <c r="I19" s="155">
        <v>2786037</v>
      </c>
      <c r="J19" s="152"/>
      <c r="K19" s="155">
        <v>2777595</v>
      </c>
      <c r="L19" s="152"/>
      <c r="M19" s="155">
        <v>2388.0400000000373</v>
      </c>
      <c r="N19" s="156">
        <v>8.5975097161394842E-4</v>
      </c>
      <c r="O19" s="196"/>
      <c r="P19" s="155">
        <v>-6053.9599999999627</v>
      </c>
      <c r="Q19" s="156">
        <v>-2.1729646806557534E-3</v>
      </c>
      <c r="R19" s="196"/>
      <c r="S19" s="155">
        <v>-157095.42400000012</v>
      </c>
      <c r="T19" s="156">
        <v>-5.3486968743099994E-2</v>
      </c>
    </row>
    <row r="20" spans="1:20" s="151" customFormat="1" ht="14.25" customHeight="1">
      <c r="B20" s="158"/>
      <c r="C20" s="227" t="s">
        <v>230</v>
      </c>
      <c r="D20" s="152"/>
      <c r="E20" s="154">
        <v>1855128.87</v>
      </c>
      <c r="F20" s="152"/>
      <c r="G20" s="155">
        <v>1586333.38</v>
      </c>
      <c r="H20" s="152"/>
      <c r="I20" s="155">
        <v>1630442</v>
      </c>
      <c r="J20" s="152"/>
      <c r="K20" s="155">
        <v>2116746</v>
      </c>
      <c r="L20" s="152"/>
      <c r="M20" s="155">
        <v>-261617.12999999989</v>
      </c>
      <c r="N20" s="156">
        <v>-0.12359401175200047</v>
      </c>
      <c r="O20" s="196"/>
      <c r="P20" s="155">
        <v>224686.87000000011</v>
      </c>
      <c r="Q20" s="156">
        <v>0.13780733690618874</v>
      </c>
      <c r="R20" s="196"/>
      <c r="S20" s="155">
        <v>268795.49000000022</v>
      </c>
      <c r="T20" s="156">
        <v>0.16944451487240353</v>
      </c>
    </row>
    <row r="21" spans="1:20" s="151" customFormat="1" ht="14.25" customHeight="1">
      <c r="B21" s="158"/>
      <c r="C21" s="227" t="s">
        <v>229</v>
      </c>
      <c r="D21" s="152"/>
      <c r="E21" s="154">
        <v>325775.84999999998</v>
      </c>
      <c r="F21" s="152"/>
      <c r="G21" s="155">
        <v>351094.77</v>
      </c>
      <c r="H21" s="152"/>
      <c r="I21" s="155">
        <v>507063</v>
      </c>
      <c r="J21" s="152"/>
      <c r="K21" s="155">
        <v>538070</v>
      </c>
      <c r="L21" s="152"/>
      <c r="M21" s="155">
        <v>-212294.15000000002</v>
      </c>
      <c r="N21" s="156">
        <v>-0.39454745665062174</v>
      </c>
      <c r="O21" s="196"/>
      <c r="P21" s="155">
        <v>-181287.15000000002</v>
      </c>
      <c r="Q21" s="156">
        <v>-0.35752391714639009</v>
      </c>
      <c r="R21" s="196"/>
      <c r="S21" s="155">
        <v>-25318.920000000042</v>
      </c>
      <c r="T21" s="156">
        <v>-7.2114204378493141E-2</v>
      </c>
    </row>
    <row r="22" spans="1:20" s="151" customFormat="1" ht="14.25" hidden="1" customHeight="1">
      <c r="B22" s="158"/>
      <c r="C22" s="227"/>
      <c r="D22" s="152"/>
      <c r="E22" s="154"/>
      <c r="F22" s="152"/>
      <c r="G22" s="155"/>
      <c r="H22" s="152"/>
      <c r="I22" s="155"/>
      <c r="J22" s="152"/>
      <c r="K22" s="155"/>
      <c r="L22" s="152"/>
      <c r="M22" s="155"/>
      <c r="N22" s="156"/>
      <c r="O22" s="196"/>
      <c r="P22" s="155"/>
      <c r="Q22" s="156"/>
      <c r="R22" s="196"/>
      <c r="S22" s="155"/>
      <c r="T22" s="156"/>
    </row>
    <row r="23" spans="1:20" s="131" customFormat="1" ht="14.25" customHeight="1">
      <c r="A23" s="151"/>
      <c r="B23" s="157"/>
      <c r="C23" s="231" t="s">
        <v>182</v>
      </c>
      <c r="D23" s="149" t="s">
        <v>3</v>
      </c>
      <c r="E23" s="213">
        <v>6724884.79</v>
      </c>
      <c r="F23" s="149"/>
      <c r="G23" s="213">
        <v>6705448.1349999998</v>
      </c>
      <c r="H23" s="149"/>
      <c r="I23" s="213">
        <v>6798320</v>
      </c>
      <c r="J23" s="149"/>
      <c r="K23" s="213">
        <v>7343108</v>
      </c>
      <c r="L23" s="149"/>
      <c r="M23" s="213">
        <v>-618223.21</v>
      </c>
      <c r="N23" s="214">
        <v>-8.4190946122541077E-2</v>
      </c>
      <c r="O23" s="149"/>
      <c r="P23" s="213">
        <v>-73435.209999999963</v>
      </c>
      <c r="Q23" s="214">
        <v>-1.0801964308829182E-2</v>
      </c>
      <c r="R23" s="149"/>
      <c r="S23" s="213">
        <v>19436.655000000261</v>
      </c>
      <c r="T23" s="214">
        <v>2.8986362445408975E-3</v>
      </c>
    </row>
    <row r="24" spans="1:20" ht="6" customHeight="1">
      <c r="C24" s="136"/>
      <c r="D24" s="232"/>
      <c r="E24" s="226"/>
      <c r="F24" s="232"/>
      <c r="G24" s="226"/>
      <c r="H24" s="232"/>
      <c r="I24" s="226"/>
      <c r="J24" s="232"/>
      <c r="K24" s="226"/>
      <c r="L24" s="232"/>
    </row>
    <row r="25" spans="1:20" s="131" customFormat="1" ht="14.25" customHeight="1">
      <c r="A25" s="151"/>
      <c r="B25" s="157"/>
      <c r="C25" s="231" t="s">
        <v>213</v>
      </c>
      <c r="D25" s="149" t="s">
        <v>5</v>
      </c>
      <c r="E25" s="213">
        <v>54878275.369999997</v>
      </c>
      <c r="F25" s="149"/>
      <c r="G25" s="213">
        <v>54994798</v>
      </c>
      <c r="H25" s="149"/>
      <c r="I25" s="213">
        <v>53968252</v>
      </c>
      <c r="J25" s="149"/>
      <c r="K25" s="213">
        <v>52555448</v>
      </c>
      <c r="L25" s="149"/>
      <c r="M25" s="213">
        <v>2322827.3699999973</v>
      </c>
      <c r="N25" s="214">
        <v>4.4197651402381632E-2</v>
      </c>
      <c r="O25" s="149"/>
      <c r="P25" s="213">
        <v>910023.36999999732</v>
      </c>
      <c r="Q25" s="214">
        <v>1.6862198353209568E-2</v>
      </c>
      <c r="R25" s="149"/>
      <c r="S25" s="213">
        <v>-116522.63000000268</v>
      </c>
      <c r="T25" s="214">
        <v>-2.1187936720852285E-3</v>
      </c>
    </row>
    <row r="26" spans="1:20" s="151" customFormat="1" ht="14.25" customHeight="1">
      <c r="B26" s="158"/>
      <c r="C26" s="227" t="s">
        <v>291</v>
      </c>
      <c r="D26" s="152" t="s">
        <v>5</v>
      </c>
      <c r="E26" s="154">
        <v>9686586.8300000001</v>
      </c>
      <c r="F26" s="152"/>
      <c r="G26" s="155">
        <v>8895776.0299999993</v>
      </c>
      <c r="H26" s="152"/>
      <c r="I26" s="155">
        <v>7533936.0899999999</v>
      </c>
      <c r="J26" s="152"/>
      <c r="K26" s="155">
        <v>7096477.5</v>
      </c>
      <c r="L26" s="152"/>
      <c r="M26" s="155">
        <v>2590109.33</v>
      </c>
      <c r="N26" s="156">
        <v>0.36498520991576466</v>
      </c>
      <c r="O26" s="196"/>
      <c r="P26" s="155">
        <v>2152650.7400000002</v>
      </c>
      <c r="Q26" s="156">
        <v>0.28572723663760202</v>
      </c>
      <c r="R26" s="196"/>
      <c r="S26" s="155">
        <v>790810.80000000075</v>
      </c>
      <c r="T26" s="156">
        <v>8.889733704323044E-2</v>
      </c>
    </row>
    <row r="27" spans="1:20" s="151" customFormat="1" ht="14.25" customHeight="1">
      <c r="B27" s="158"/>
      <c r="C27" s="227" t="s">
        <v>183</v>
      </c>
      <c r="D27" s="152" t="s">
        <v>5</v>
      </c>
      <c r="E27" s="154">
        <v>1113272.06</v>
      </c>
      <c r="F27" s="152"/>
      <c r="G27" s="155">
        <v>1097139.6000000001</v>
      </c>
      <c r="H27" s="152"/>
      <c r="I27" s="155">
        <v>1075890.1599999999</v>
      </c>
      <c r="J27" s="152"/>
      <c r="K27" s="155">
        <v>1058465.73</v>
      </c>
      <c r="L27" s="152"/>
      <c r="M27" s="155">
        <v>54806.330000000075</v>
      </c>
      <c r="N27" s="156">
        <v>5.1779031145392063E-2</v>
      </c>
      <c r="O27" s="196"/>
      <c r="P27" s="155">
        <v>37381.90000000014</v>
      </c>
      <c r="Q27" s="156">
        <v>3.4745089591673661E-2</v>
      </c>
      <c r="R27" s="196"/>
      <c r="S27" s="155">
        <v>16132.459999999963</v>
      </c>
      <c r="T27" s="156">
        <v>1.4704108756989465E-2</v>
      </c>
    </row>
    <row r="28" spans="1:20" s="151" customFormat="1" ht="14.25" customHeight="1">
      <c r="B28" s="158"/>
      <c r="C28" s="227" t="s">
        <v>57</v>
      </c>
      <c r="D28" s="152" t="s">
        <v>5</v>
      </c>
      <c r="E28" s="154">
        <v>402360.48</v>
      </c>
      <c r="F28" s="152"/>
      <c r="G28" s="155">
        <v>408140.12</v>
      </c>
      <c r="H28" s="152"/>
      <c r="I28" s="155">
        <v>429463.84</v>
      </c>
      <c r="J28" s="152"/>
      <c r="K28" s="155">
        <v>440214.41</v>
      </c>
      <c r="L28" s="152"/>
      <c r="M28" s="155">
        <v>-37853.929999999993</v>
      </c>
      <c r="N28" s="156">
        <v>-8.5989756673344742E-2</v>
      </c>
      <c r="O28" s="196"/>
      <c r="P28" s="155">
        <v>-27103.360000000044</v>
      </c>
      <c r="Q28" s="156">
        <v>-6.3109760300192108E-2</v>
      </c>
      <c r="R28" s="196"/>
      <c r="S28" s="155">
        <v>-5779.640000000014</v>
      </c>
      <c r="T28" s="156">
        <v>-1.4160921009186755E-2</v>
      </c>
    </row>
    <row r="29" spans="1:20" s="151" customFormat="1" ht="14.25" customHeight="1">
      <c r="B29" s="235"/>
      <c r="C29" s="227" t="s">
        <v>58</v>
      </c>
      <c r="D29" s="152"/>
      <c r="E29" s="154">
        <v>1756381.56</v>
      </c>
      <c r="F29" s="152"/>
      <c r="G29" s="155">
        <v>1736409.33</v>
      </c>
      <c r="H29" s="152"/>
      <c r="I29" s="155">
        <v>1742997.3399999999</v>
      </c>
      <c r="J29" s="152"/>
      <c r="K29" s="155">
        <v>1781602.8800000001</v>
      </c>
      <c r="L29" s="152"/>
      <c r="M29" s="155">
        <v>-25221.320000000065</v>
      </c>
      <c r="N29" s="156">
        <v>-1.4156533020422635E-2</v>
      </c>
      <c r="O29" s="196"/>
      <c r="P29" s="155">
        <v>13384.220000000205</v>
      </c>
      <c r="Q29" s="156">
        <v>7.6788527973314924E-3</v>
      </c>
      <c r="R29" s="196"/>
      <c r="S29" s="155">
        <v>19972.229999999981</v>
      </c>
      <c r="T29" s="156">
        <v>1.1502028729596825E-2</v>
      </c>
    </row>
    <row r="30" spans="1:20" s="131" customFormat="1" ht="14.25" customHeight="1">
      <c r="A30" s="151"/>
      <c r="B30" s="157"/>
      <c r="C30" s="231" t="s">
        <v>179</v>
      </c>
      <c r="D30" s="149" t="s">
        <v>5</v>
      </c>
      <c r="E30" s="213">
        <v>12958600.93</v>
      </c>
      <c r="F30" s="149"/>
      <c r="G30" s="213">
        <v>12137465.08</v>
      </c>
      <c r="H30" s="149"/>
      <c r="I30" s="213">
        <v>10782287.43</v>
      </c>
      <c r="J30" s="149"/>
      <c r="K30" s="213">
        <v>10376760.52</v>
      </c>
      <c r="L30" s="149"/>
      <c r="M30" s="213">
        <v>2581840.41</v>
      </c>
      <c r="N30" s="214">
        <v>0.24880986749417633</v>
      </c>
      <c r="O30" s="149"/>
      <c r="P30" s="213">
        <v>2176313.5</v>
      </c>
      <c r="Q30" s="214">
        <v>0.20184154003766897</v>
      </c>
      <c r="R30" s="149"/>
      <c r="S30" s="213">
        <v>821135.84999999963</v>
      </c>
      <c r="T30" s="214">
        <v>6.7652993816069484E-2</v>
      </c>
    </row>
    <row r="31" spans="1:20" s="131" customFormat="1" ht="14.25" customHeight="1">
      <c r="A31" s="151"/>
      <c r="B31" s="135"/>
      <c r="C31" s="236" t="s">
        <v>214</v>
      </c>
      <c r="D31" s="149"/>
      <c r="E31" s="237">
        <v>61111991.509999998</v>
      </c>
      <c r="F31" s="149"/>
      <c r="G31" s="237">
        <v>60426815.079999998</v>
      </c>
      <c r="H31" s="149"/>
      <c r="I31" s="237">
        <v>57952219.43</v>
      </c>
      <c r="J31" s="149"/>
      <c r="K31" s="237">
        <v>55589100.519999996</v>
      </c>
      <c r="L31" s="149"/>
      <c r="M31" s="237">
        <v>5522890.9899999984</v>
      </c>
      <c r="N31" s="238">
        <v>9.9352048123408032E-2</v>
      </c>
      <c r="O31" s="149"/>
      <c r="P31" s="237">
        <v>3159772.0799999982</v>
      </c>
      <c r="Q31" s="238">
        <v>5.4523745787107503E-2</v>
      </c>
      <c r="R31" s="149"/>
      <c r="S31" s="237">
        <v>685176.42999999784</v>
      </c>
      <c r="T31" s="238">
        <v>1.1338946609926071E-2</v>
      </c>
    </row>
    <row r="32" spans="1:20" s="131" customFormat="1" ht="14.25" customHeight="1">
      <c r="A32" s="151"/>
      <c r="B32" s="157"/>
      <c r="C32" s="231" t="s">
        <v>215</v>
      </c>
      <c r="D32" s="149" t="s">
        <v>5</v>
      </c>
      <c r="E32" s="213">
        <v>67836876.299999997</v>
      </c>
      <c r="F32" s="149"/>
      <c r="G32" s="213">
        <v>67132263</v>
      </c>
      <c r="H32" s="149"/>
      <c r="I32" s="213">
        <v>64750539</v>
      </c>
      <c r="J32" s="149"/>
      <c r="K32" s="213">
        <v>62932209</v>
      </c>
      <c r="L32" s="149"/>
      <c r="M32" s="213">
        <v>4904667.299999997</v>
      </c>
      <c r="N32" s="214">
        <v>7.793572445550101E-2</v>
      </c>
      <c r="O32" s="149"/>
      <c r="P32" s="213">
        <v>3086337.299999997</v>
      </c>
      <c r="Q32" s="214">
        <v>4.7665044147354507E-2</v>
      </c>
      <c r="R32" s="149"/>
      <c r="S32" s="213">
        <v>704613.29999999702</v>
      </c>
      <c r="T32" s="214">
        <v>1.0495896734480592E-2</v>
      </c>
    </row>
    <row r="33" spans="2:20" s="183" customFormat="1" ht="12.75" customHeight="1">
      <c r="B33" s="239"/>
      <c r="C33" s="240"/>
      <c r="D33" s="241"/>
      <c r="E33" s="242"/>
      <c r="F33" s="241"/>
      <c r="G33" s="242"/>
      <c r="H33" s="241"/>
      <c r="I33" s="242"/>
      <c r="J33" s="241"/>
      <c r="K33" s="243"/>
      <c r="L33" s="241"/>
      <c r="O33" s="244"/>
      <c r="R33" s="244"/>
    </row>
    <row r="34" spans="2:20">
      <c r="C34" s="245" t="s">
        <v>131</v>
      </c>
      <c r="E34" s="175"/>
      <c r="O34" s="246"/>
      <c r="Q34" s="176"/>
      <c r="R34" s="246"/>
      <c r="T34" s="176" t="s">
        <v>298</v>
      </c>
    </row>
  </sheetData>
  <mergeCells count="7">
    <mergeCell ref="S7:T7"/>
    <mergeCell ref="P7:Q7"/>
    <mergeCell ref="E7:E8"/>
    <mergeCell ref="I7:I8"/>
    <mergeCell ref="K7:K8"/>
    <mergeCell ref="M7:N7"/>
    <mergeCell ref="G7:G8"/>
  </mergeCells>
  <phoneticPr fontId="9" type="noConversion"/>
  <pageMargins left="0.46" right="0.23622047244094491" top="0.15748031496062992" bottom="0.15748031496062992" header="0" footer="0"/>
  <pageSetup paperSize="9" scale="8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pageSetUpPr fitToPage="1"/>
  </sheetPr>
  <dimension ref="A1:T34"/>
  <sheetViews>
    <sheetView showGridLines="0" topLeftCell="B1" zoomScaleNormal="100" workbookViewId="0">
      <selection activeCell="B19" sqref="A19:XFD19"/>
    </sheetView>
  </sheetViews>
  <sheetFormatPr baseColWidth="10" defaultColWidth="11.44140625" defaultRowHeight="13.8"/>
  <cols>
    <col min="1" max="1" width="7.5546875" style="132" customWidth="1"/>
    <col min="2" max="2" width="3.88671875" style="132" customWidth="1"/>
    <col min="3" max="3" width="45" style="132" customWidth="1"/>
    <col min="4" max="4" width="1.5546875" style="132" customWidth="1"/>
    <col min="5" max="5" width="14.5546875" style="135" customWidth="1"/>
    <col min="6" max="6" width="2" style="135" customWidth="1"/>
    <col min="7" max="7" width="14.5546875" style="135" customWidth="1"/>
    <col min="8" max="8" width="2" style="135" customWidth="1"/>
    <col min="9" max="9" width="14.5546875" style="135" customWidth="1"/>
    <col min="10" max="10" width="2" style="135" customWidth="1"/>
    <col min="11" max="11" width="14.5546875" style="135" customWidth="1"/>
    <col min="12" max="12" width="2" style="135" customWidth="1"/>
    <col min="13" max="13" width="11.5546875" style="135" customWidth="1"/>
    <col min="14" max="14" width="8.5546875" style="135" customWidth="1"/>
    <col min="15" max="15" width="1.5546875" style="135" customWidth="1"/>
    <col min="16" max="16" width="11.44140625" style="132" customWidth="1"/>
    <col min="17" max="17" width="8.5546875" style="132" customWidth="1"/>
    <col min="18" max="18" width="1.5546875" style="135" customWidth="1"/>
    <col min="19" max="19" width="11.44140625" style="132" customWidth="1"/>
    <col min="20" max="20" width="8.5546875" style="132" customWidth="1"/>
    <col min="21" max="16384" width="11.44140625" style="132"/>
  </cols>
  <sheetData>
    <row r="1" spans="1:20">
      <c r="A1" s="152"/>
      <c r="E1" s="134"/>
      <c r="G1" s="134"/>
      <c r="I1" s="134"/>
      <c r="J1" s="132"/>
      <c r="K1" s="134"/>
    </row>
    <row r="2" spans="1:20">
      <c r="A2" s="152"/>
    </row>
    <row r="3" spans="1:20" s="220" customFormat="1" ht="62.25" customHeight="1">
      <c r="A3" s="152"/>
      <c r="C3" s="182"/>
      <c r="D3" s="222"/>
      <c r="E3" s="223"/>
      <c r="F3" s="224"/>
      <c r="G3" s="224"/>
      <c r="H3" s="224"/>
      <c r="I3" s="224"/>
      <c r="J3" s="224"/>
      <c r="K3" s="224"/>
      <c r="L3" s="224"/>
      <c r="M3" s="224"/>
      <c r="N3" s="224"/>
      <c r="O3" s="225"/>
      <c r="R3" s="225"/>
    </row>
    <row r="4" spans="1:20" s="220" customFormat="1">
      <c r="A4" s="152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R4" s="224"/>
    </row>
    <row r="5" spans="1:20" s="220" customFormat="1" ht="25.8">
      <c r="A5" s="152"/>
      <c r="C5" s="186" t="s">
        <v>273</v>
      </c>
      <c r="D5" s="222"/>
      <c r="E5" s="223"/>
      <c r="F5" s="250" t="s">
        <v>3</v>
      </c>
      <c r="G5" s="224"/>
      <c r="H5" s="250" t="s">
        <v>3</v>
      </c>
      <c r="I5" s="224"/>
      <c r="J5" s="224"/>
      <c r="K5" s="224"/>
      <c r="L5" s="224"/>
      <c r="M5" s="224"/>
      <c r="N5" s="224"/>
      <c r="O5" s="224"/>
      <c r="R5" s="224"/>
    </row>
    <row r="6" spans="1:20" s="220" customFormat="1" ht="16.5" customHeight="1">
      <c r="A6" s="152"/>
      <c r="C6" s="190" t="s">
        <v>35</v>
      </c>
      <c r="D6" s="222"/>
      <c r="E6" s="223"/>
      <c r="F6" s="223" t="s">
        <v>3</v>
      </c>
      <c r="G6" s="223"/>
      <c r="H6" s="223" t="s">
        <v>3</v>
      </c>
      <c r="I6" s="223"/>
      <c r="J6" s="223"/>
      <c r="K6" s="223"/>
      <c r="L6" s="223"/>
      <c r="M6" s="420"/>
      <c r="N6" s="420"/>
      <c r="O6" s="420"/>
    </row>
    <row r="7" spans="1:20" s="131" customFormat="1" ht="15" customHeight="1">
      <c r="A7" s="152"/>
      <c r="B7" s="132"/>
      <c r="C7" s="144"/>
      <c r="D7" s="141"/>
      <c r="E7" s="417">
        <v>45930</v>
      </c>
      <c r="F7" s="141"/>
      <c r="G7" s="417">
        <v>45838</v>
      </c>
      <c r="H7" s="141"/>
      <c r="I7" s="417">
        <v>45657</v>
      </c>
      <c r="J7" s="141"/>
      <c r="K7" s="417">
        <v>45565</v>
      </c>
      <c r="L7" s="141"/>
      <c r="M7" s="416" t="s">
        <v>50</v>
      </c>
      <c r="N7" s="416"/>
      <c r="O7" s="141"/>
      <c r="P7" s="416" t="s">
        <v>51</v>
      </c>
      <c r="Q7" s="416"/>
      <c r="S7" s="416" t="s">
        <v>247</v>
      </c>
      <c r="T7" s="416"/>
    </row>
    <row r="8" spans="1:20" s="131" customFormat="1" ht="15" customHeight="1">
      <c r="A8" s="152"/>
      <c r="B8" s="132"/>
      <c r="C8" s="136"/>
      <c r="D8" s="141"/>
      <c r="E8" s="418"/>
      <c r="F8" s="141" t="s">
        <v>3</v>
      </c>
      <c r="G8" s="418"/>
      <c r="H8" s="141" t="s">
        <v>3</v>
      </c>
      <c r="I8" s="418"/>
      <c r="J8" s="141"/>
      <c r="K8" s="418"/>
      <c r="L8" s="141"/>
      <c r="M8" s="145" t="s">
        <v>8</v>
      </c>
      <c r="N8" s="146" t="s">
        <v>4</v>
      </c>
      <c r="O8" s="141"/>
      <c r="P8" s="145" t="s">
        <v>8</v>
      </c>
      <c r="Q8" s="147" t="s">
        <v>4</v>
      </c>
      <c r="S8" s="145" t="s">
        <v>8</v>
      </c>
      <c r="T8" s="147" t="s">
        <v>4</v>
      </c>
    </row>
    <row r="9" spans="1:20" ht="6" customHeight="1">
      <c r="A9" s="152"/>
      <c r="C9" s="136"/>
      <c r="D9" s="232"/>
      <c r="E9" s="226"/>
      <c r="F9" s="251" t="s">
        <v>3</v>
      </c>
      <c r="H9" s="251" t="s">
        <v>3</v>
      </c>
    </row>
    <row r="10" spans="1:20" s="152" customFormat="1" ht="14.25" customHeight="1">
      <c r="C10" s="227" t="s">
        <v>113</v>
      </c>
      <c r="D10" s="152" t="s">
        <v>3</v>
      </c>
      <c r="E10" s="154">
        <v>2826054.39</v>
      </c>
      <c r="G10" s="155">
        <v>2742667.6</v>
      </c>
      <c r="I10" s="155">
        <v>2872567.42</v>
      </c>
      <c r="K10" s="155">
        <v>2464937.5099999998</v>
      </c>
      <c r="M10" s="155">
        <v>361116.88000000035</v>
      </c>
      <c r="N10" s="156">
        <v>0.14650143402621207</v>
      </c>
      <c r="O10" s="196"/>
      <c r="P10" s="155">
        <v>-46513.029999999795</v>
      </c>
      <c r="Q10" s="156">
        <v>-1.6192145631171884E-2</v>
      </c>
      <c r="R10" s="196"/>
      <c r="S10" s="155">
        <v>83386.790000000037</v>
      </c>
      <c r="T10" s="156">
        <v>3.0403534865107273E-2</v>
      </c>
    </row>
    <row r="11" spans="1:20" s="152" customFormat="1" ht="14.25" customHeight="1">
      <c r="C11" s="227" t="s">
        <v>108</v>
      </c>
      <c r="D11" s="152" t="s">
        <v>3</v>
      </c>
      <c r="E11" s="154">
        <v>1384718.42</v>
      </c>
      <c r="G11" s="155">
        <v>1353291.36</v>
      </c>
      <c r="I11" s="155">
        <v>1447901.16</v>
      </c>
      <c r="K11" s="155">
        <v>1432406.38</v>
      </c>
      <c r="M11" s="155">
        <v>-47687.959999999963</v>
      </c>
      <c r="N11" s="156">
        <v>-3.3292200220442991E-2</v>
      </c>
      <c r="O11" s="196"/>
      <c r="P11" s="155">
        <v>-63182.739999999991</v>
      </c>
      <c r="Q11" s="156">
        <v>-4.3637467629351168E-2</v>
      </c>
      <c r="R11" s="196"/>
      <c r="S11" s="155">
        <v>31427.059999999823</v>
      </c>
      <c r="T11" s="156">
        <v>2.3222685763692352E-2</v>
      </c>
    </row>
    <row r="12" spans="1:20" s="152" customFormat="1" ht="14.25" customHeight="1">
      <c r="C12" s="227" t="s">
        <v>109</v>
      </c>
      <c r="E12" s="154">
        <v>18866641.050000001</v>
      </c>
      <c r="G12" s="155">
        <v>18488646.899999999</v>
      </c>
      <c r="I12" s="155">
        <v>17285959.300000001</v>
      </c>
      <c r="K12" s="155">
        <v>16301816.039999999</v>
      </c>
      <c r="M12" s="155">
        <v>2564825.0100000016</v>
      </c>
      <c r="N12" s="156">
        <v>0.1573336985098257</v>
      </c>
      <c r="O12" s="196"/>
      <c r="P12" s="155">
        <v>1580681.75</v>
      </c>
      <c r="Q12" s="156">
        <v>9.1443102611030724E-2</v>
      </c>
      <c r="R12" s="196"/>
      <c r="S12" s="155">
        <v>377994.15000000224</v>
      </c>
      <c r="T12" s="156">
        <v>2.044466271893608E-2</v>
      </c>
    </row>
    <row r="13" spans="1:20" s="152" customFormat="1" ht="14.25" customHeight="1">
      <c r="C13" s="227" t="s">
        <v>110</v>
      </c>
      <c r="D13" s="152" t="s">
        <v>5</v>
      </c>
      <c r="E13" s="154">
        <v>17738694.670000002</v>
      </c>
      <c r="G13" s="155">
        <v>17682079.420000002</v>
      </c>
      <c r="I13" s="155">
        <v>16906020.140000001</v>
      </c>
      <c r="K13" s="155">
        <v>16844371.239999998</v>
      </c>
      <c r="M13" s="155">
        <v>894323.43000000343</v>
      </c>
      <c r="N13" s="156">
        <v>5.3093310356178369E-2</v>
      </c>
      <c r="O13" s="196"/>
      <c r="P13" s="155">
        <v>832674.53000000119</v>
      </c>
      <c r="Q13" s="156">
        <v>4.9253137231859645E-2</v>
      </c>
      <c r="R13" s="196"/>
      <c r="S13" s="155">
        <v>56615.25</v>
      </c>
      <c r="T13" s="156">
        <v>3.2018434401988038E-3</v>
      </c>
    </row>
    <row r="14" spans="1:20" s="152" customFormat="1" ht="14.25" customHeight="1">
      <c r="C14" s="252" t="s">
        <v>216</v>
      </c>
      <c r="D14" s="152" t="s">
        <v>3</v>
      </c>
      <c r="E14" s="253">
        <v>40816108.530000001</v>
      </c>
      <c r="G14" s="254">
        <v>40266685.280000001</v>
      </c>
      <c r="I14" s="254">
        <v>38512448.020000003</v>
      </c>
      <c r="K14" s="254">
        <v>37043531.170000002</v>
      </c>
      <c r="M14" s="254">
        <v>3772577.3599999994</v>
      </c>
      <c r="N14" s="255">
        <v>0.1018417316288478</v>
      </c>
      <c r="O14" s="176"/>
      <c r="P14" s="254">
        <v>2303660.5099999979</v>
      </c>
      <c r="Q14" s="255">
        <v>5.9815997902903373E-2</v>
      </c>
      <c r="R14" s="176"/>
      <c r="S14" s="254">
        <v>549423.25</v>
      </c>
      <c r="T14" s="255">
        <v>1.3644610828517534E-2</v>
      </c>
    </row>
    <row r="15" spans="1:20" s="152" customFormat="1" ht="14.25" hidden="1" customHeight="1">
      <c r="C15" s="256"/>
      <c r="E15" s="253"/>
      <c r="G15" s="254"/>
      <c r="I15" s="254"/>
      <c r="K15" s="254"/>
      <c r="M15" s="155"/>
      <c r="N15" s="156"/>
      <c r="O15" s="196"/>
      <c r="P15" s="155"/>
      <c r="Q15" s="156"/>
      <c r="R15" s="196"/>
      <c r="S15" s="155"/>
      <c r="T15" s="156"/>
    </row>
    <row r="16" spans="1:20" s="152" customFormat="1" ht="14.25" hidden="1" customHeight="1">
      <c r="C16" s="257"/>
      <c r="E16" s="154"/>
      <c r="G16" s="155"/>
      <c r="I16" s="155"/>
      <c r="K16" s="155"/>
      <c r="M16" s="155"/>
      <c r="N16" s="156"/>
      <c r="O16" s="196"/>
      <c r="P16" s="155"/>
      <c r="Q16" s="156"/>
      <c r="R16" s="196"/>
      <c r="S16" s="155"/>
      <c r="T16" s="156"/>
    </row>
    <row r="17" spans="1:20" s="152" customFormat="1" ht="14.25" hidden="1" customHeight="1">
      <c r="C17" s="258"/>
      <c r="E17" s="154"/>
      <c r="G17" s="155"/>
      <c r="I17" s="155"/>
      <c r="K17" s="155"/>
      <c r="M17" s="155"/>
      <c r="N17" s="156"/>
      <c r="O17" s="196"/>
      <c r="P17" s="155"/>
      <c r="Q17" s="156"/>
      <c r="R17" s="196"/>
      <c r="S17" s="155"/>
      <c r="T17" s="156"/>
    </row>
    <row r="18" spans="1:20" s="152" customFormat="1" ht="14.25" customHeight="1">
      <c r="C18" s="258" t="s">
        <v>40</v>
      </c>
      <c r="D18" s="152" t="s">
        <v>5</v>
      </c>
      <c r="E18" s="154">
        <v>765068.71</v>
      </c>
      <c r="G18" s="155">
        <v>762440.04</v>
      </c>
      <c r="I18" s="155">
        <v>786383.74</v>
      </c>
      <c r="K18" s="155">
        <v>809254.78</v>
      </c>
      <c r="M18" s="155">
        <v>-44186.070000000065</v>
      </c>
      <c r="N18" s="156">
        <v>-5.460093791475662E-2</v>
      </c>
      <c r="O18" s="196"/>
      <c r="P18" s="155">
        <v>-21315.030000000028</v>
      </c>
      <c r="Q18" s="156">
        <v>-2.7105125545958009E-2</v>
      </c>
      <c r="R18" s="196"/>
      <c r="S18" s="155">
        <v>2628.6699999999255</v>
      </c>
      <c r="T18" s="156">
        <v>3.4477071797014425E-3</v>
      </c>
    </row>
    <row r="19" spans="1:20" s="152" customFormat="1" ht="14.25" hidden="1" customHeight="1">
      <c r="C19" s="259"/>
      <c r="D19" s="260"/>
      <c r="E19" s="253"/>
      <c r="F19" s="260"/>
      <c r="G19" s="254"/>
      <c r="H19" s="260"/>
      <c r="I19" s="254"/>
      <c r="J19" s="260"/>
      <c r="K19" s="254"/>
      <c r="L19" s="260"/>
      <c r="M19" s="254"/>
      <c r="N19" s="255"/>
      <c r="O19" s="176"/>
      <c r="P19" s="254"/>
      <c r="Q19" s="255"/>
      <c r="R19" s="176"/>
      <c r="S19" s="254"/>
      <c r="T19" s="255"/>
    </row>
    <row r="20" spans="1:20" s="152" customFormat="1" ht="14.25" customHeight="1">
      <c r="A20" s="261"/>
      <c r="C20" s="252" t="s">
        <v>217</v>
      </c>
      <c r="D20" s="260"/>
      <c r="E20" s="253">
        <v>968740</v>
      </c>
      <c r="F20" s="260"/>
      <c r="G20" s="254">
        <v>970884</v>
      </c>
      <c r="H20" s="260"/>
      <c r="I20" s="254">
        <v>858281</v>
      </c>
      <c r="J20" s="260"/>
      <c r="K20" s="254">
        <v>861482</v>
      </c>
      <c r="L20" s="260"/>
      <c r="M20" s="254">
        <v>107258</v>
      </c>
      <c r="N20" s="255">
        <v>0.12450405231914297</v>
      </c>
      <c r="O20" s="176"/>
      <c r="P20" s="254">
        <v>110459</v>
      </c>
      <c r="Q20" s="255">
        <v>0.12869794391347367</v>
      </c>
      <c r="R20" s="176"/>
      <c r="S20" s="254">
        <v>-2144</v>
      </c>
      <c r="T20" s="255">
        <v>-2.2082967687180322E-3</v>
      </c>
    </row>
    <row r="21" spans="1:20" s="152" customFormat="1" ht="14.25" customHeight="1">
      <c r="C21" s="262" t="s">
        <v>258</v>
      </c>
      <c r="D21" s="152" t="s">
        <v>3</v>
      </c>
      <c r="E21" s="229">
        <v>41784848.530000001</v>
      </c>
      <c r="G21" s="229">
        <v>41237569.280000001</v>
      </c>
      <c r="I21" s="229">
        <v>39370729.020000003</v>
      </c>
      <c r="K21" s="229">
        <v>37905013.170000002</v>
      </c>
      <c r="M21" s="229">
        <v>3879835.3599999994</v>
      </c>
      <c r="N21" s="230">
        <v>0.10235678701915618</v>
      </c>
      <c r="O21" s="176"/>
      <c r="P21" s="229">
        <v>2414119.5099999979</v>
      </c>
      <c r="Q21" s="230">
        <v>6.1317622764202495E-2</v>
      </c>
      <c r="R21" s="176"/>
      <c r="S21" s="229">
        <v>547279.25</v>
      </c>
      <c r="T21" s="230">
        <v>1.3271375096917559E-2</v>
      </c>
    </row>
    <row r="22" spans="1:20" s="152" customFormat="1" ht="14.25" customHeight="1">
      <c r="C22" s="262" t="s">
        <v>261</v>
      </c>
      <c r="E22" s="229">
        <v>41019779.82</v>
      </c>
      <c r="G22" s="229">
        <v>40475129.240000002</v>
      </c>
      <c r="I22" s="229">
        <v>38584345.280000001</v>
      </c>
      <c r="K22" s="229">
        <v>37095758.390000001</v>
      </c>
      <c r="M22" s="229">
        <v>3924021.4299999997</v>
      </c>
      <c r="N22" s="230">
        <v>0.10578086553037847</v>
      </c>
      <c r="O22" s="176"/>
      <c r="P22" s="229">
        <v>2435434.5399999991</v>
      </c>
      <c r="Q22" s="230">
        <v>6.3119758086510602E-2</v>
      </c>
      <c r="R22" s="176"/>
      <c r="S22" s="229">
        <v>544650.57999999821</v>
      </c>
      <c r="T22" s="230">
        <v>1.3456425963965568E-2</v>
      </c>
    </row>
    <row r="23" spans="1:20" s="152" customFormat="1" ht="15" customHeight="1">
      <c r="C23" s="258" t="s">
        <v>118</v>
      </c>
      <c r="D23" s="152" t="s">
        <v>3</v>
      </c>
      <c r="E23" s="154">
        <v>-654080.46</v>
      </c>
      <c r="G23" s="155">
        <v>-573034.17000000004</v>
      </c>
      <c r="I23" s="155">
        <v>-567105.30000000005</v>
      </c>
      <c r="K23" s="155">
        <v>-567081.57999999996</v>
      </c>
      <c r="M23" s="155">
        <v>-86998.88</v>
      </c>
      <c r="N23" s="156">
        <v>0.15341510475441655</v>
      </c>
      <c r="O23" s="196"/>
      <c r="P23" s="155">
        <v>-86975.159999999916</v>
      </c>
      <c r="Q23" s="156">
        <v>0.15336686149820844</v>
      </c>
      <c r="R23" s="196"/>
      <c r="S23" s="155">
        <v>-81046.289999999921</v>
      </c>
      <c r="T23" s="156">
        <v>0.141433607702661</v>
      </c>
    </row>
    <row r="24" spans="1:20" s="131" customFormat="1" ht="14.25" customHeight="1">
      <c r="A24" s="152"/>
      <c r="B24" s="152"/>
      <c r="C24" s="263" t="s">
        <v>205</v>
      </c>
      <c r="D24" s="149" t="s">
        <v>5</v>
      </c>
      <c r="E24" s="213">
        <v>41130768.07</v>
      </c>
      <c r="F24" s="149"/>
      <c r="G24" s="213">
        <v>40664535.200000003</v>
      </c>
      <c r="H24" s="149"/>
      <c r="I24" s="213">
        <v>38803623.719999999</v>
      </c>
      <c r="J24" s="149"/>
      <c r="K24" s="213">
        <v>37337931.600000001</v>
      </c>
      <c r="L24" s="149"/>
      <c r="M24" s="213">
        <v>3792836.4699999988</v>
      </c>
      <c r="N24" s="214">
        <v>0.10158132246404339</v>
      </c>
      <c r="O24" s="149"/>
      <c r="P24" s="213">
        <v>2327144.3500000015</v>
      </c>
      <c r="Q24" s="214">
        <v>5.9972346056962555E-2</v>
      </c>
      <c r="R24" s="149"/>
      <c r="S24" s="213">
        <v>466232.86999999732</v>
      </c>
      <c r="T24" s="214">
        <v>1.1465343639289749E-2</v>
      </c>
    </row>
    <row r="25" spans="1:20" s="152" customFormat="1" ht="6" customHeight="1"/>
    <row r="26" spans="1:20" s="152" customFormat="1" ht="14.25" customHeight="1">
      <c r="C26" s="262" t="s">
        <v>197</v>
      </c>
      <c r="E26" s="229"/>
      <c r="G26" s="229"/>
      <c r="I26" s="229"/>
      <c r="K26" s="229"/>
      <c r="M26" s="229"/>
      <c r="N26" s="230"/>
      <c r="O26" s="176"/>
      <c r="P26" s="229"/>
      <c r="Q26" s="230"/>
      <c r="R26" s="176"/>
      <c r="S26" s="229"/>
      <c r="T26" s="230"/>
    </row>
    <row r="27" spans="1:20" s="152" customFormat="1" ht="14.25" customHeight="1">
      <c r="C27" s="258" t="s">
        <v>195</v>
      </c>
      <c r="D27" s="152" t="s">
        <v>5</v>
      </c>
      <c r="E27" s="154">
        <v>1835034.46</v>
      </c>
      <c r="G27" s="155">
        <v>1834609.28</v>
      </c>
      <c r="I27" s="155">
        <v>1706403.61</v>
      </c>
      <c r="K27" s="155">
        <v>1594026.08</v>
      </c>
      <c r="M27" s="155">
        <v>241008.37999999989</v>
      </c>
      <c r="N27" s="156">
        <v>0.15119475335058508</v>
      </c>
      <c r="O27" s="196"/>
      <c r="P27" s="155">
        <v>128630.84999999986</v>
      </c>
      <c r="Q27" s="156">
        <v>7.5381257544339109E-2</v>
      </c>
      <c r="R27" s="196"/>
      <c r="S27" s="155">
        <v>425.17999999993481</v>
      </c>
      <c r="T27" s="156">
        <v>2.3175506885042552E-4</v>
      </c>
    </row>
    <row r="28" spans="1:20" s="152" customFormat="1" ht="14.25" customHeight="1">
      <c r="C28" s="256" t="s">
        <v>200</v>
      </c>
      <c r="E28" s="154">
        <v>4512.8500000000004</v>
      </c>
      <c r="G28" s="155">
        <v>4760.78</v>
      </c>
      <c r="I28" s="155">
        <v>4667.8900000000003</v>
      </c>
      <c r="K28" s="155">
        <v>4741.6000000000004</v>
      </c>
      <c r="M28" s="155">
        <v>-228.75</v>
      </c>
      <c r="N28" s="156">
        <v>-4.824320904336088E-2</v>
      </c>
      <c r="O28" s="196"/>
      <c r="P28" s="155">
        <v>-155.03999999999996</v>
      </c>
      <c r="Q28" s="156">
        <v>-3.3214150290602373E-2</v>
      </c>
      <c r="R28" s="196"/>
      <c r="S28" s="155">
        <v>-247.92999999999938</v>
      </c>
      <c r="T28" s="156">
        <v>-5.2077600729292128E-2</v>
      </c>
    </row>
    <row r="29" spans="1:20" s="131" customFormat="1" ht="14.25" customHeight="1">
      <c r="A29" s="152"/>
      <c r="B29" s="152"/>
      <c r="C29" s="263" t="s">
        <v>198</v>
      </c>
      <c r="D29" s="149" t="s">
        <v>5</v>
      </c>
      <c r="E29" s="213">
        <v>43619882.990000002</v>
      </c>
      <c r="F29" s="149"/>
      <c r="G29" s="213">
        <v>43072178.560000002</v>
      </c>
      <c r="H29" s="149"/>
      <c r="I29" s="213">
        <v>41077132.630000003</v>
      </c>
      <c r="J29" s="149"/>
      <c r="K29" s="213">
        <v>39499039.25</v>
      </c>
      <c r="L29" s="149"/>
      <c r="M29" s="213">
        <v>4120843.7400000021</v>
      </c>
      <c r="N29" s="214">
        <v>0.10432769551477139</v>
      </c>
      <c r="O29" s="149"/>
      <c r="P29" s="213">
        <v>2542750.3599999994</v>
      </c>
      <c r="Q29" s="214">
        <v>6.1901846531102311E-2</v>
      </c>
      <c r="R29" s="149"/>
      <c r="S29" s="213">
        <v>547704.4299999997</v>
      </c>
      <c r="T29" s="214">
        <v>1.2715967668945227E-2</v>
      </c>
    </row>
    <row r="30" spans="1:20" s="131" customFormat="1" ht="14.25" customHeight="1">
      <c r="A30" s="152"/>
      <c r="B30" s="152"/>
      <c r="C30" s="263" t="s">
        <v>199</v>
      </c>
      <c r="D30" s="149" t="s">
        <v>5</v>
      </c>
      <c r="E30" s="213">
        <v>769581.56</v>
      </c>
      <c r="F30" s="149"/>
      <c r="G30" s="213">
        <v>767200.82</v>
      </c>
      <c r="H30" s="149"/>
      <c r="I30" s="213">
        <v>791051.63</v>
      </c>
      <c r="J30" s="149"/>
      <c r="K30" s="213">
        <v>813996.38</v>
      </c>
      <c r="L30" s="149"/>
      <c r="M30" s="213">
        <v>-44414.819999999949</v>
      </c>
      <c r="N30" s="214">
        <v>-5.4563903588858653E-2</v>
      </c>
      <c r="O30" s="149"/>
      <c r="P30" s="213">
        <v>-21470.069999999949</v>
      </c>
      <c r="Q30" s="214">
        <v>-2.7141174084932884E-2</v>
      </c>
      <c r="R30" s="149"/>
      <c r="S30" s="213">
        <v>2380.7400000001071</v>
      </c>
      <c r="T30" s="214">
        <v>3.1031510107093485E-3</v>
      </c>
    </row>
    <row r="31" spans="1:20">
      <c r="A31" s="264"/>
      <c r="E31" s="248"/>
      <c r="F31" s="265"/>
      <c r="G31" s="265"/>
      <c r="H31" s="265"/>
      <c r="I31" s="265"/>
      <c r="J31" s="246"/>
      <c r="K31" s="217"/>
      <c r="L31" s="246"/>
      <c r="M31" s="246"/>
      <c r="N31" s="246"/>
      <c r="O31" s="149"/>
      <c r="R31" s="149"/>
    </row>
    <row r="32" spans="1:20">
      <c r="A32" s="264"/>
      <c r="E32" s="248"/>
      <c r="F32" s="265"/>
      <c r="G32" s="265"/>
      <c r="H32" s="265"/>
      <c r="I32" s="265"/>
      <c r="J32" s="246"/>
      <c r="K32" s="217"/>
      <c r="L32" s="246"/>
      <c r="M32" s="246"/>
      <c r="N32" s="246"/>
      <c r="O32" s="149"/>
      <c r="R32" s="149"/>
    </row>
    <row r="33" spans="3:20">
      <c r="C33" s="245" t="s">
        <v>212</v>
      </c>
      <c r="E33" s="265"/>
      <c r="F33" s="265"/>
      <c r="G33" s="265"/>
      <c r="H33" s="265"/>
      <c r="I33" s="265"/>
      <c r="J33" s="246"/>
      <c r="K33" s="217"/>
      <c r="L33" s="246"/>
      <c r="M33" s="246"/>
      <c r="O33" s="246"/>
      <c r="Q33" s="176"/>
      <c r="R33" s="246"/>
      <c r="T33" s="176" t="s">
        <v>299</v>
      </c>
    </row>
    <row r="34" spans="3:20">
      <c r="C34" s="245"/>
      <c r="E34" s="265"/>
      <c r="F34" s="265"/>
      <c r="G34" s="265"/>
      <c r="H34" s="265"/>
      <c r="I34" s="265"/>
      <c r="J34" s="246"/>
      <c r="K34" s="217"/>
      <c r="L34" s="246"/>
      <c r="M34" s="246"/>
      <c r="O34" s="246"/>
      <c r="Q34" s="176"/>
      <c r="R34" s="246"/>
      <c r="T34" s="176"/>
    </row>
  </sheetData>
  <mergeCells count="8">
    <mergeCell ref="S7:T7"/>
    <mergeCell ref="P7:Q7"/>
    <mergeCell ref="M6:O6"/>
    <mergeCell ref="E7:E8"/>
    <mergeCell ref="I7:I8"/>
    <mergeCell ref="K7:K8"/>
    <mergeCell ref="M7:N7"/>
    <mergeCell ref="G7:G8"/>
  </mergeCells>
  <phoneticPr fontId="9" type="noConversion"/>
  <pageMargins left="0.23" right="0.23622047244094491" top="0.15748031496062992" bottom="0.15748031496062992" header="0" footer="0"/>
  <pageSetup paperSize="9" scale="8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93215-4F03-4381-962E-067B3B13E718}">
  <sheetPr>
    <pageSetUpPr fitToPage="1"/>
  </sheetPr>
  <dimension ref="A1:T122"/>
  <sheetViews>
    <sheetView showGridLines="0" topLeftCell="A17" zoomScale="95" zoomScaleNormal="95" workbookViewId="0">
      <selection activeCell="C83" sqref="C83"/>
    </sheetView>
  </sheetViews>
  <sheetFormatPr baseColWidth="10" defaultColWidth="11.44140625" defaultRowHeight="13.8"/>
  <cols>
    <col min="1" max="1" width="10.5546875" style="268" bestFit="1" customWidth="1"/>
    <col min="2" max="2" width="3.44140625" style="266" customWidth="1"/>
    <col min="3" max="3" width="50.5546875" style="132" customWidth="1"/>
    <col min="4" max="4" width="1.5546875" style="132" customWidth="1"/>
    <col min="5" max="5" width="13.5546875" style="135" customWidth="1"/>
    <col min="6" max="6" width="1.5546875" style="132" customWidth="1"/>
    <col min="7" max="7" width="13.5546875" style="135" customWidth="1"/>
    <col min="8" max="8" width="1.5546875" style="132" customWidth="1"/>
    <col min="9" max="9" width="13.6640625" style="135" customWidth="1"/>
    <col min="10" max="10" width="1.5546875" style="132" customWidth="1"/>
    <col min="11" max="11" width="13.5546875" style="135" customWidth="1"/>
    <col min="12" max="12" width="1.5546875" style="132" customWidth="1"/>
    <col min="13" max="13" width="10.6640625" style="135" customWidth="1"/>
    <col min="14" max="14" width="9.44140625" style="135" customWidth="1"/>
    <col min="15" max="15" width="1.5546875" style="132" customWidth="1"/>
    <col min="16" max="16" width="10.6640625" style="135" customWidth="1"/>
    <col min="17" max="17" width="7.5546875" style="135" customWidth="1"/>
    <col min="18" max="18" width="1.5546875" style="132" customWidth="1"/>
    <col min="19" max="19" width="10.6640625" style="135" customWidth="1"/>
    <col min="20" max="20" width="7.5546875" style="135" customWidth="1"/>
    <col min="21" max="16384" width="11.44140625" style="132"/>
  </cols>
  <sheetData>
    <row r="1" spans="1:20">
      <c r="E1" s="134"/>
      <c r="G1" s="134"/>
      <c r="I1" s="134"/>
      <c r="K1" s="134"/>
    </row>
    <row r="2" spans="1:20">
      <c r="B2" s="269"/>
    </row>
    <row r="3" spans="1:20" s="273" customFormat="1" ht="66" customHeight="1">
      <c r="A3" s="270"/>
      <c r="B3" s="271"/>
      <c r="C3" s="272"/>
      <c r="E3" s="274"/>
      <c r="G3" s="274"/>
      <c r="I3" s="274"/>
      <c r="K3" s="274"/>
      <c r="M3" s="274"/>
      <c r="N3" s="275"/>
      <c r="P3" s="274"/>
      <c r="Q3" s="275"/>
      <c r="S3" s="274"/>
      <c r="T3" s="275"/>
    </row>
    <row r="4" spans="1:20" s="220" customFormat="1">
      <c r="A4" s="270"/>
      <c r="B4" s="271"/>
      <c r="E4" s="224"/>
      <c r="G4" s="224"/>
      <c r="I4" s="224"/>
      <c r="K4" s="224"/>
      <c r="M4" s="224"/>
      <c r="N4" s="224"/>
      <c r="P4" s="224"/>
      <c r="Q4" s="224"/>
      <c r="S4" s="224"/>
      <c r="T4" s="224"/>
    </row>
    <row r="5" spans="1:20" s="220" customFormat="1" ht="25.8">
      <c r="A5" s="270"/>
      <c r="B5" s="271"/>
      <c r="C5" s="186" t="s">
        <v>39</v>
      </c>
      <c r="D5" s="222"/>
      <c r="E5" s="223"/>
      <c r="F5" s="250"/>
      <c r="G5" s="223"/>
      <c r="H5" s="250"/>
      <c r="I5" s="224"/>
      <c r="J5" s="224"/>
      <c r="K5" s="224"/>
      <c r="L5" s="224"/>
      <c r="M5" s="406"/>
      <c r="N5" s="224"/>
      <c r="O5" s="224"/>
      <c r="R5" s="224"/>
    </row>
    <row r="6" spans="1:20" s="220" customFormat="1" ht="16.5" customHeight="1">
      <c r="A6" s="270"/>
      <c r="B6" s="271"/>
      <c r="C6" s="190" t="s">
        <v>35</v>
      </c>
      <c r="D6" s="222"/>
      <c r="E6" s="223"/>
      <c r="F6" s="223"/>
      <c r="G6" s="223"/>
      <c r="H6" s="223"/>
      <c r="I6" s="223"/>
      <c r="J6" s="223"/>
      <c r="K6" s="223"/>
      <c r="L6" s="223"/>
      <c r="M6" s="420"/>
      <c r="N6" s="420"/>
      <c r="O6" s="420"/>
    </row>
    <row r="7" spans="1:20" s="131" customFormat="1" ht="15" customHeight="1">
      <c r="A7" s="266"/>
      <c r="B7" s="266"/>
      <c r="C7" s="144"/>
      <c r="D7" s="141"/>
      <c r="E7" s="417">
        <v>45930</v>
      </c>
      <c r="F7" s="141"/>
      <c r="G7" s="417">
        <v>45838</v>
      </c>
      <c r="H7" s="141"/>
      <c r="I7" s="417">
        <v>45657</v>
      </c>
      <c r="J7" s="141"/>
      <c r="K7" s="417">
        <v>45565</v>
      </c>
      <c r="L7" s="141"/>
      <c r="M7" s="416" t="s">
        <v>50</v>
      </c>
      <c r="N7" s="416"/>
      <c r="O7" s="141"/>
      <c r="P7" s="416" t="s">
        <v>51</v>
      </c>
      <c r="Q7" s="416"/>
      <c r="S7" s="416" t="s">
        <v>247</v>
      </c>
      <c r="T7" s="416"/>
    </row>
    <row r="8" spans="1:20" s="131" customFormat="1" ht="15" customHeight="1">
      <c r="A8" s="266"/>
      <c r="B8" s="266"/>
      <c r="C8" s="136"/>
      <c r="D8" s="141"/>
      <c r="E8" s="418"/>
      <c r="F8" s="141" t="s">
        <v>3</v>
      </c>
      <c r="G8" s="418"/>
      <c r="H8" s="141" t="s">
        <v>3</v>
      </c>
      <c r="I8" s="418"/>
      <c r="J8" s="141"/>
      <c r="K8" s="418"/>
      <c r="L8" s="141"/>
      <c r="M8" s="145" t="s">
        <v>8</v>
      </c>
      <c r="N8" s="146" t="s">
        <v>4</v>
      </c>
      <c r="O8" s="141"/>
      <c r="P8" s="145" t="s">
        <v>8</v>
      </c>
      <c r="Q8" s="147" t="s">
        <v>4</v>
      </c>
      <c r="S8" s="145" t="s">
        <v>8</v>
      </c>
      <c r="T8" s="147" t="s">
        <v>4</v>
      </c>
    </row>
    <row r="9" spans="1:20" s="220" customFormat="1" ht="18">
      <c r="A9" s="276"/>
      <c r="B9" s="277"/>
      <c r="C9" s="278" t="s">
        <v>59</v>
      </c>
      <c r="D9" s="222" t="s">
        <v>2</v>
      </c>
      <c r="E9" s="223"/>
      <c r="F9" s="222"/>
      <c r="G9" s="223"/>
      <c r="H9" s="222"/>
      <c r="I9" s="223"/>
      <c r="J9" s="222"/>
      <c r="K9" s="224"/>
      <c r="L9" s="222"/>
      <c r="M9" s="224"/>
      <c r="N9" s="224"/>
      <c r="O9" s="222"/>
      <c r="P9" s="224"/>
      <c r="Q9" s="224"/>
      <c r="R9" s="222"/>
      <c r="S9" s="224"/>
      <c r="T9" s="224"/>
    </row>
    <row r="10" spans="1:20" ht="6" customHeight="1">
      <c r="C10" s="266"/>
      <c r="D10" s="222"/>
      <c r="E10" s="265"/>
      <c r="F10" s="222"/>
      <c r="G10" s="265"/>
      <c r="H10" s="222"/>
      <c r="I10" s="265"/>
      <c r="J10" s="222"/>
      <c r="K10" s="265"/>
      <c r="L10" s="222"/>
      <c r="M10" s="265"/>
      <c r="N10" s="246"/>
      <c r="O10" s="222"/>
      <c r="P10" s="265"/>
      <c r="Q10" s="246"/>
      <c r="R10" s="222"/>
      <c r="S10" s="265"/>
      <c r="T10" s="246"/>
    </row>
    <row r="11" spans="1:20" s="280" customFormat="1" ht="15.6" customHeight="1">
      <c r="A11" s="266"/>
      <c r="B11" s="279"/>
      <c r="C11" s="153" t="s">
        <v>199</v>
      </c>
      <c r="D11" s="260"/>
      <c r="E11" s="154">
        <v>769581.56</v>
      </c>
      <c r="F11" s="152"/>
      <c r="G11" s="155">
        <v>767200.82</v>
      </c>
      <c r="H11" s="152"/>
      <c r="I11" s="155">
        <v>791051.63</v>
      </c>
      <c r="J11" s="152"/>
      <c r="K11" s="155">
        <v>813996.38</v>
      </c>
      <c r="L11" s="152"/>
      <c r="M11" s="155">
        <v>-44414.819999999949</v>
      </c>
      <c r="N11" s="156">
        <v>-5.4563903588858653E-2</v>
      </c>
      <c r="O11" s="196"/>
      <c r="P11" s="155">
        <v>-21470.069999999949</v>
      </c>
      <c r="Q11" s="156">
        <v>-2.7141174084932884E-2</v>
      </c>
      <c r="R11" s="196"/>
      <c r="S11" s="155">
        <v>2380.7400000001071</v>
      </c>
      <c r="T11" s="156">
        <v>3.1031510107093485E-3</v>
      </c>
    </row>
    <row r="12" spans="1:20" s="280" customFormat="1" ht="15.6" customHeight="1">
      <c r="A12" s="266"/>
      <c r="B12" s="279"/>
      <c r="C12" s="153" t="s">
        <v>198</v>
      </c>
      <c r="D12" s="260"/>
      <c r="E12" s="154">
        <v>43619882.990000002</v>
      </c>
      <c r="F12" s="152"/>
      <c r="G12" s="155">
        <v>43072178.560000002</v>
      </c>
      <c r="H12" s="152"/>
      <c r="I12" s="155">
        <v>41077132.630000003</v>
      </c>
      <c r="J12" s="152"/>
      <c r="K12" s="155">
        <v>39499039.25</v>
      </c>
      <c r="L12" s="152"/>
      <c r="M12" s="155">
        <v>4120843.7400000021</v>
      </c>
      <c r="N12" s="156">
        <v>0.10432769551477139</v>
      </c>
      <c r="O12" s="196"/>
      <c r="P12" s="155">
        <v>2542750.3599999994</v>
      </c>
      <c r="Q12" s="156">
        <v>6.1901846531102311E-2</v>
      </c>
      <c r="R12" s="196"/>
      <c r="S12" s="155">
        <v>547704.4299999997</v>
      </c>
      <c r="T12" s="156">
        <v>1.2715967668945227E-2</v>
      </c>
    </row>
    <row r="13" spans="1:20" s="152" customFormat="1" ht="4.3499999999999996" customHeight="1">
      <c r="A13" s="266"/>
      <c r="B13" s="281"/>
      <c r="C13" s="153"/>
      <c r="E13" s="155"/>
      <c r="G13" s="155"/>
      <c r="I13" s="155"/>
      <c r="K13" s="155"/>
      <c r="M13" s="155"/>
      <c r="N13" s="156"/>
      <c r="O13" s="196"/>
      <c r="P13" s="155"/>
      <c r="Q13" s="156"/>
      <c r="R13" s="196"/>
      <c r="S13" s="155"/>
      <c r="T13" s="156"/>
    </row>
    <row r="14" spans="1:20" ht="15.6" customHeight="1">
      <c r="A14" s="266"/>
      <c r="C14" s="150" t="s">
        <v>60</v>
      </c>
      <c r="D14" s="222"/>
      <c r="E14" s="169">
        <v>1.7600000000000001E-2</v>
      </c>
      <c r="F14" s="222"/>
      <c r="G14" s="169">
        <v>1.78E-2</v>
      </c>
      <c r="H14" s="222"/>
      <c r="I14" s="169">
        <v>1.9300000000000001E-2</v>
      </c>
      <c r="J14" s="222"/>
      <c r="K14" s="169">
        <v>2.06E-2</v>
      </c>
      <c r="L14" s="222"/>
      <c r="M14" s="282">
        <v>-0.29999999999999993</v>
      </c>
      <c r="N14" s="282"/>
      <c r="O14" s="222"/>
      <c r="P14" s="282">
        <v>-0.17</v>
      </c>
      <c r="Q14" s="282"/>
      <c r="R14" s="222"/>
      <c r="S14" s="282">
        <v>-1.9999999999999879E-2</v>
      </c>
      <c r="T14" s="282"/>
    </row>
    <row r="15" spans="1:20" s="151" customFormat="1" ht="15.6" customHeight="1">
      <c r="A15" s="405"/>
      <c r="B15" s="281"/>
      <c r="C15" s="153" t="s">
        <v>133</v>
      </c>
      <c r="D15" s="152"/>
      <c r="E15" s="154">
        <v>654080.46</v>
      </c>
      <c r="F15" s="152"/>
      <c r="G15" s="155">
        <v>573034</v>
      </c>
      <c r="H15" s="152"/>
      <c r="I15" s="155">
        <v>567105</v>
      </c>
      <c r="J15" s="152"/>
      <c r="K15" s="155">
        <v>567082</v>
      </c>
      <c r="L15" s="152"/>
      <c r="M15" s="155">
        <v>86998.459999999963</v>
      </c>
      <c r="N15" s="156">
        <v>0.15341425049640089</v>
      </c>
      <c r="O15" s="196"/>
      <c r="P15" s="155">
        <v>86975.459999999963</v>
      </c>
      <c r="Q15" s="156">
        <v>0.1533674716322373</v>
      </c>
      <c r="R15" s="196"/>
      <c r="S15" s="155">
        <v>81046.459999999963</v>
      </c>
      <c r="T15" s="156">
        <v>0.14143394632779205</v>
      </c>
    </row>
    <row r="16" spans="1:20" ht="15.6" customHeight="1">
      <c r="A16" s="266"/>
      <c r="C16" s="150" t="s">
        <v>186</v>
      </c>
      <c r="D16" s="222"/>
      <c r="E16" s="169">
        <v>0.85489999999999999</v>
      </c>
      <c r="F16" s="222"/>
      <c r="G16" s="169">
        <v>0.75160000000000005</v>
      </c>
      <c r="H16" s="222"/>
      <c r="I16" s="169">
        <v>0.72119999999999995</v>
      </c>
      <c r="J16" s="222"/>
      <c r="K16" s="169">
        <v>0.70069999999999999</v>
      </c>
      <c r="L16" s="222"/>
      <c r="M16" s="282">
        <v>15.42</v>
      </c>
      <c r="N16" s="282"/>
      <c r="O16" s="222"/>
      <c r="P16" s="282">
        <v>13.370000000000005</v>
      </c>
      <c r="Q16" s="282"/>
      <c r="R16" s="222"/>
      <c r="S16" s="282">
        <v>10.329999999999995</v>
      </c>
      <c r="T16" s="282"/>
    </row>
    <row r="17" spans="1:20" s="152" customFormat="1" ht="4.3499999999999996" customHeight="1">
      <c r="A17" s="266"/>
      <c r="B17" s="281"/>
      <c r="C17" s="153"/>
      <c r="E17" s="155"/>
      <c r="G17" s="155"/>
      <c r="I17" s="155"/>
      <c r="K17" s="155"/>
      <c r="M17" s="155"/>
      <c r="N17" s="156"/>
      <c r="O17" s="196"/>
      <c r="P17" s="155"/>
      <c r="Q17" s="156"/>
      <c r="R17" s="196"/>
      <c r="S17" s="155"/>
      <c r="T17" s="156"/>
    </row>
    <row r="18" spans="1:20" ht="15.6" customHeight="1">
      <c r="A18" s="266"/>
      <c r="C18" s="150" t="s">
        <v>279</v>
      </c>
      <c r="D18" s="222"/>
      <c r="E18" s="169">
        <v>2.5000000000000001E-3</v>
      </c>
      <c r="F18" s="222"/>
      <c r="G18" s="169">
        <v>4.4000000000000003E-3</v>
      </c>
      <c r="H18" s="222"/>
      <c r="I18" s="169">
        <v>5.4000000000000003E-3</v>
      </c>
      <c r="J18" s="222"/>
      <c r="K18" s="169">
        <v>6.1999999999999998E-3</v>
      </c>
      <c r="L18" s="222"/>
      <c r="M18" s="282">
        <v>-0.37</v>
      </c>
      <c r="N18" s="282"/>
      <c r="O18" s="222"/>
      <c r="P18" s="282">
        <v>-0.29000000000000004</v>
      </c>
      <c r="Q18" s="282"/>
      <c r="R18" s="222"/>
      <c r="S18" s="282">
        <v>-0.19000000000000003</v>
      </c>
      <c r="T18" s="282"/>
    </row>
    <row r="19" spans="1:20" s="152" customFormat="1" ht="30.6" customHeight="1">
      <c r="A19" s="266"/>
      <c r="B19" s="281"/>
      <c r="C19" s="278" t="s">
        <v>243</v>
      </c>
      <c r="E19" s="283"/>
      <c r="G19" s="155"/>
      <c r="I19" s="155"/>
      <c r="K19" s="155"/>
      <c r="M19" s="155"/>
      <c r="N19" s="156"/>
      <c r="O19" s="196"/>
      <c r="P19" s="155"/>
      <c r="Q19" s="156"/>
      <c r="R19" s="196"/>
      <c r="S19" s="155"/>
      <c r="T19" s="156"/>
    </row>
    <row r="20" spans="1:20" ht="6" customHeight="1">
      <c r="C20" s="266"/>
      <c r="D20" s="222"/>
      <c r="E20" s="265"/>
      <c r="F20" s="222"/>
      <c r="G20" s="265"/>
      <c r="H20" s="222"/>
      <c r="I20" s="265"/>
      <c r="J20" s="222"/>
      <c r="K20" s="265"/>
      <c r="L20" s="222"/>
      <c r="M20" s="265"/>
      <c r="N20" s="246"/>
      <c r="O20" s="222"/>
      <c r="P20" s="265"/>
      <c r="Q20" s="246"/>
      <c r="R20" s="222"/>
      <c r="S20" s="265"/>
      <c r="T20" s="246"/>
    </row>
    <row r="21" spans="1:20" ht="15.6" customHeight="1">
      <c r="A21" s="266"/>
      <c r="C21" s="153" t="s">
        <v>293</v>
      </c>
      <c r="E21" s="154">
        <v>458247.77373749984</v>
      </c>
      <c r="F21" s="152"/>
      <c r="G21" s="155">
        <v>469280.8945559999</v>
      </c>
      <c r="H21" s="152"/>
      <c r="I21" s="155">
        <v>527817.02445329912</v>
      </c>
      <c r="J21" s="152"/>
      <c r="K21" s="155">
        <v>584834.89940939983</v>
      </c>
      <c r="L21" s="152"/>
      <c r="M21" s="155">
        <v>-126587.12567189999</v>
      </c>
      <c r="N21" s="156">
        <v>-0.21644933604293282</v>
      </c>
      <c r="O21" s="196"/>
      <c r="P21" s="155">
        <v>-69569.25071579928</v>
      </c>
      <c r="Q21" s="156">
        <v>-0.1318056210632037</v>
      </c>
      <c r="R21" s="196"/>
      <c r="S21" s="155">
        <v>-11033.120818500058</v>
      </c>
      <c r="T21" s="156">
        <v>-2.351069678414841E-2</v>
      </c>
    </row>
    <row r="22" spans="1:20" ht="15.6" customHeight="1">
      <c r="A22" s="266"/>
      <c r="C22" s="153" t="s">
        <v>237</v>
      </c>
      <c r="E22" s="154">
        <v>314837.29742259986</v>
      </c>
      <c r="F22" s="152"/>
      <c r="G22" s="155">
        <v>271238.30837859976</v>
      </c>
      <c r="H22" s="152"/>
      <c r="I22" s="155">
        <v>297230.11754840048</v>
      </c>
      <c r="J22" s="152"/>
      <c r="K22" s="155">
        <v>322361.8737192002</v>
      </c>
      <c r="L22" s="152"/>
      <c r="M22" s="155">
        <v>-7524.5762966003385</v>
      </c>
      <c r="N22" s="156">
        <v>-2.3342016876210292E-2</v>
      </c>
      <c r="O22" s="196"/>
      <c r="P22" s="155">
        <v>17607.179874199384</v>
      </c>
      <c r="Q22" s="156">
        <v>5.9237536288132997E-2</v>
      </c>
      <c r="R22" s="196"/>
      <c r="S22" s="155">
        <v>43598.989044000104</v>
      </c>
      <c r="T22" s="156">
        <v>0.16074052852130238</v>
      </c>
    </row>
    <row r="23" spans="1:20" ht="15.6" customHeight="1">
      <c r="A23" s="266"/>
      <c r="C23" s="153" t="s">
        <v>210</v>
      </c>
      <c r="E23" s="154">
        <v>143410.47631489992</v>
      </c>
      <c r="F23" s="152"/>
      <c r="G23" s="155">
        <v>198042.58617740017</v>
      </c>
      <c r="H23" s="152"/>
      <c r="I23" s="155">
        <v>230586.90690489864</v>
      </c>
      <c r="J23" s="152"/>
      <c r="K23" s="155">
        <v>262473.02569019963</v>
      </c>
      <c r="L23" s="152"/>
      <c r="M23" s="155">
        <v>-119062.54937529971</v>
      </c>
      <c r="N23" s="156">
        <v>-0.45361823014846037</v>
      </c>
      <c r="O23" s="196"/>
      <c r="P23" s="155">
        <v>-87176.430589998723</v>
      </c>
      <c r="Q23" s="156">
        <v>-0.37806322900177958</v>
      </c>
      <c r="R23" s="196"/>
      <c r="S23" s="155">
        <v>-54632.109862500249</v>
      </c>
      <c r="T23" s="156">
        <v>-0.27586041425232932</v>
      </c>
    </row>
    <row r="24" spans="1:20" s="152" customFormat="1" ht="4.3499999999999996" customHeight="1">
      <c r="A24" s="266"/>
      <c r="B24" s="281"/>
      <c r="C24" s="153"/>
      <c r="E24" s="155"/>
      <c r="G24" s="155"/>
      <c r="I24" s="155"/>
      <c r="K24" s="155"/>
      <c r="M24" s="155"/>
      <c r="N24" s="156"/>
      <c r="O24" s="196"/>
      <c r="P24" s="155"/>
      <c r="Q24" s="156"/>
      <c r="R24" s="196"/>
      <c r="S24" s="155"/>
      <c r="T24" s="156"/>
    </row>
    <row r="25" spans="1:20" ht="15.6" customHeight="1">
      <c r="A25" s="266"/>
      <c r="C25" s="150" t="s">
        <v>208</v>
      </c>
      <c r="D25" s="222"/>
      <c r="E25" s="169">
        <v>0.68704599447317671</v>
      </c>
      <c r="F25" s="222"/>
      <c r="G25" s="169">
        <v>0.57798711075852793</v>
      </c>
      <c r="H25" s="222"/>
      <c r="I25" s="169">
        <v>0.56313097868767059</v>
      </c>
      <c r="J25" s="222"/>
      <c r="K25" s="169">
        <v>0.55120149985019684</v>
      </c>
      <c r="L25" s="222"/>
      <c r="M25" s="282">
        <v>13.584449462297988</v>
      </c>
      <c r="N25" s="282"/>
      <c r="O25" s="222"/>
      <c r="P25" s="282">
        <v>12.391501578550612</v>
      </c>
      <c r="Q25" s="282"/>
      <c r="R25" s="222"/>
      <c r="S25" s="282">
        <v>10.905888371464878</v>
      </c>
      <c r="T25" s="282"/>
    </row>
    <row r="26" spans="1:20" s="152" customFormat="1" ht="4.3499999999999996" customHeight="1">
      <c r="A26" s="266"/>
      <c r="B26" s="281"/>
      <c r="C26" s="153"/>
      <c r="E26" s="155"/>
      <c r="G26" s="155"/>
      <c r="I26" s="155"/>
      <c r="K26" s="155"/>
      <c r="M26" s="155"/>
      <c r="N26" s="156"/>
      <c r="O26" s="196"/>
      <c r="P26" s="155"/>
      <c r="Q26" s="156"/>
      <c r="R26" s="196"/>
      <c r="S26" s="155"/>
      <c r="T26" s="156"/>
    </row>
    <row r="27" spans="1:20" s="152" customFormat="1" ht="30.6" customHeight="1">
      <c r="A27" s="266"/>
      <c r="B27" s="281"/>
      <c r="C27" s="153"/>
      <c r="E27" s="155"/>
      <c r="G27" s="155"/>
      <c r="I27" s="155"/>
      <c r="K27" s="155"/>
      <c r="M27" s="155"/>
      <c r="N27" s="156"/>
      <c r="O27" s="196"/>
      <c r="P27" s="155"/>
      <c r="Q27" s="156"/>
      <c r="R27" s="196"/>
      <c r="S27" s="155"/>
      <c r="T27" s="156"/>
    </row>
    <row r="28" spans="1:20" ht="15.6" customHeight="1">
      <c r="A28" s="266"/>
      <c r="C28" s="150" t="s">
        <v>176</v>
      </c>
      <c r="D28" s="222"/>
      <c r="E28" s="169">
        <v>2.9000000000000001E-2</v>
      </c>
      <c r="F28" s="222"/>
      <c r="G28" s="169">
        <v>2.9499999999999998E-2</v>
      </c>
      <c r="H28" s="222"/>
      <c r="I28" s="169">
        <v>3.2899999999999999E-2</v>
      </c>
      <c r="J28" s="222"/>
      <c r="K28" s="169">
        <v>3.6200000000000003E-2</v>
      </c>
      <c r="L28" s="222"/>
      <c r="M28" s="282">
        <v>-0.7200000000000002</v>
      </c>
      <c r="N28" s="282"/>
      <c r="O28" s="222"/>
      <c r="P28" s="282">
        <v>-0.38999999999999974</v>
      </c>
      <c r="Q28" s="282"/>
      <c r="R28" s="222"/>
      <c r="S28" s="282">
        <v>-4.9999999999999697E-2</v>
      </c>
      <c r="T28" s="282"/>
    </row>
    <row r="29" spans="1:20" s="152" customFormat="1" ht="4.3499999999999996" customHeight="1">
      <c r="A29" s="266"/>
      <c r="B29" s="281"/>
      <c r="C29" s="153"/>
      <c r="E29" s="155"/>
      <c r="G29" s="155"/>
      <c r="I29" s="155"/>
      <c r="K29" s="155"/>
      <c r="M29" s="155"/>
      <c r="N29" s="156"/>
      <c r="O29" s="196"/>
      <c r="P29" s="155"/>
      <c r="Q29" s="156"/>
      <c r="R29" s="196"/>
      <c r="S29" s="155"/>
      <c r="T29" s="156"/>
    </row>
    <row r="30" spans="1:20" ht="15.6" customHeight="1">
      <c r="A30" s="266"/>
      <c r="C30" s="150" t="s">
        <v>234</v>
      </c>
      <c r="D30" s="222"/>
      <c r="E30" s="169">
        <v>0.79200000000000004</v>
      </c>
      <c r="F30" s="222"/>
      <c r="G30" s="169">
        <v>0.68540000000000001</v>
      </c>
      <c r="H30" s="222"/>
      <c r="I30" s="169">
        <v>0.65769999999999995</v>
      </c>
      <c r="J30" s="222"/>
      <c r="K30" s="169">
        <v>0.63800000000000001</v>
      </c>
      <c r="L30" s="222"/>
      <c r="M30" s="282">
        <v>15.400000000000002</v>
      </c>
      <c r="N30" s="282"/>
      <c r="O30" s="222"/>
      <c r="P30" s="282">
        <v>13.430000000000009</v>
      </c>
      <c r="Q30" s="282"/>
      <c r="R30" s="222"/>
      <c r="S30" s="282">
        <v>10.660000000000004</v>
      </c>
      <c r="T30" s="282"/>
    </row>
    <row r="31" spans="1:20" s="152" customFormat="1" ht="4.3499999999999996" customHeight="1">
      <c r="A31" s="266"/>
      <c r="B31" s="281"/>
      <c r="C31" s="153"/>
      <c r="E31" s="155"/>
      <c r="G31" s="155"/>
      <c r="I31" s="155"/>
      <c r="K31" s="155"/>
      <c r="M31" s="155"/>
      <c r="N31" s="156"/>
      <c r="O31" s="196"/>
      <c r="P31" s="155"/>
      <c r="Q31" s="156"/>
      <c r="R31" s="196"/>
      <c r="S31" s="155"/>
      <c r="T31" s="156"/>
    </row>
    <row r="32" spans="1:20" ht="15.6" customHeight="1">
      <c r="A32" s="266"/>
      <c r="C32" s="150" t="s">
        <v>280</v>
      </c>
      <c r="D32" s="222"/>
      <c r="E32" s="169">
        <v>6.1999999999999998E-3</v>
      </c>
      <c r="F32" s="222"/>
      <c r="G32" s="169">
        <v>9.4999999999999998E-3</v>
      </c>
      <c r="H32" s="222"/>
      <c r="I32" s="169">
        <v>1.15E-2</v>
      </c>
      <c r="J32" s="222"/>
      <c r="K32" s="169">
        <v>1.34E-2</v>
      </c>
      <c r="L32" s="222"/>
      <c r="M32" s="282">
        <v>-0.72000000000000008</v>
      </c>
      <c r="N32" s="282"/>
      <c r="O32" s="222"/>
      <c r="P32" s="282">
        <v>-0.53</v>
      </c>
      <c r="Q32" s="282"/>
      <c r="R32" s="222"/>
      <c r="S32" s="282">
        <v>-0.33</v>
      </c>
      <c r="T32" s="282"/>
    </row>
    <row r="33" spans="1:20">
      <c r="E33" s="249"/>
      <c r="G33" s="132"/>
      <c r="I33" s="132"/>
      <c r="K33" s="132"/>
      <c r="M33" s="132"/>
      <c r="N33" s="132"/>
      <c r="P33" s="132"/>
      <c r="Q33" s="132"/>
      <c r="S33" s="132"/>
      <c r="T33" s="132"/>
    </row>
    <row r="34" spans="1:20" ht="18">
      <c r="C34" s="278" t="s">
        <v>236</v>
      </c>
      <c r="E34" s="132"/>
      <c r="G34" s="132"/>
      <c r="I34" s="132"/>
      <c r="K34" s="132"/>
      <c r="M34" s="132"/>
      <c r="N34" s="132"/>
      <c r="P34" s="132"/>
      <c r="Q34" s="132"/>
      <c r="S34" s="132"/>
      <c r="T34" s="132"/>
    </row>
    <row r="35" spans="1:20" ht="6" customHeight="1">
      <c r="C35" s="266"/>
      <c r="D35" s="222"/>
      <c r="E35" s="265"/>
      <c r="F35" s="222"/>
      <c r="G35" s="265"/>
      <c r="H35" s="222"/>
      <c r="I35" s="265"/>
      <c r="J35" s="222"/>
      <c r="K35" s="265"/>
      <c r="L35" s="222"/>
      <c r="M35" s="265"/>
      <c r="N35" s="246"/>
      <c r="O35" s="222"/>
      <c r="P35" s="265"/>
      <c r="Q35" s="246"/>
      <c r="R35" s="222"/>
      <c r="S35" s="265"/>
      <c r="T35" s="246"/>
    </row>
    <row r="36" spans="1:20" s="131" customFormat="1" ht="15.6" customHeight="1">
      <c r="A36" s="152"/>
      <c r="B36" s="152"/>
      <c r="C36" s="263" t="s">
        <v>141</v>
      </c>
      <c r="D36" s="149"/>
      <c r="E36" s="213">
        <v>686542.75</v>
      </c>
      <c r="F36" s="206"/>
      <c r="G36" s="213">
        <v>603246.06000000006</v>
      </c>
      <c r="H36" s="149"/>
      <c r="I36" s="213">
        <v>593332.21</v>
      </c>
      <c r="J36" s="149"/>
      <c r="K36" s="213">
        <v>587195.49</v>
      </c>
      <c r="L36" s="149"/>
      <c r="M36" s="213">
        <v>99347.260000000009</v>
      </c>
      <c r="N36" s="214">
        <v>0.16918941254129871</v>
      </c>
      <c r="O36" s="149"/>
      <c r="P36" s="213">
        <v>93210.540000000037</v>
      </c>
      <c r="Q36" s="214">
        <v>0.15709671315501317</v>
      </c>
      <c r="R36" s="149"/>
      <c r="S36" s="213">
        <v>83296.689999999944</v>
      </c>
      <c r="T36" s="214">
        <v>0.13808078580737004</v>
      </c>
    </row>
    <row r="37" spans="1:20" s="152" customFormat="1" ht="15.6" customHeight="1">
      <c r="A37" s="284"/>
      <c r="B37" s="285"/>
      <c r="C37" s="227" t="s">
        <v>140</v>
      </c>
      <c r="D37" s="260"/>
      <c r="E37" s="154">
        <v>477284.1</v>
      </c>
      <c r="F37" s="286"/>
      <c r="G37" s="155">
        <v>397047.5</v>
      </c>
      <c r="H37" s="260"/>
      <c r="I37" s="155">
        <v>373165</v>
      </c>
      <c r="J37" s="260"/>
      <c r="K37" s="155">
        <v>344885</v>
      </c>
      <c r="L37" s="260"/>
      <c r="M37" s="155">
        <v>132399.09999999998</v>
      </c>
      <c r="N37" s="156">
        <v>0.38389347173695576</v>
      </c>
      <c r="O37" s="260"/>
      <c r="P37" s="155">
        <v>104119.09999999998</v>
      </c>
      <c r="Q37" s="156">
        <v>0.27901625286401455</v>
      </c>
      <c r="R37" s="260"/>
      <c r="S37" s="155">
        <v>80236.599999999977</v>
      </c>
      <c r="T37" s="156">
        <v>0.20208312607433609</v>
      </c>
    </row>
    <row r="38" spans="1:20" s="152" customFormat="1" ht="15.6" customHeight="1">
      <c r="A38" s="284"/>
      <c r="B38" s="285"/>
      <c r="C38" s="227" t="s">
        <v>139</v>
      </c>
      <c r="D38" s="260"/>
      <c r="E38" s="154">
        <v>209258.65</v>
      </c>
      <c r="F38" s="286"/>
      <c r="G38" s="155">
        <v>206198.7</v>
      </c>
      <c r="H38" s="260"/>
      <c r="I38" s="155">
        <v>220168</v>
      </c>
      <c r="J38" s="260"/>
      <c r="K38" s="155">
        <v>242311</v>
      </c>
      <c r="L38" s="260"/>
      <c r="M38" s="155">
        <v>-33052.350000000006</v>
      </c>
      <c r="N38" s="156">
        <v>-0.13640466177763289</v>
      </c>
      <c r="O38" s="260"/>
      <c r="P38" s="155">
        <v>-10909.350000000006</v>
      </c>
      <c r="Q38" s="156">
        <v>-4.9550116274844735E-2</v>
      </c>
      <c r="R38" s="260"/>
      <c r="S38" s="155">
        <v>3059.9499999999825</v>
      </c>
      <c r="T38" s="156">
        <v>1.4839812278156783E-2</v>
      </c>
    </row>
    <row r="39" spans="1:20">
      <c r="A39" s="284"/>
      <c r="E39" s="132"/>
      <c r="G39" s="132"/>
      <c r="I39" s="132"/>
      <c r="K39" s="132"/>
      <c r="M39" s="132"/>
      <c r="N39" s="132"/>
      <c r="P39" s="132"/>
      <c r="Q39" s="132"/>
      <c r="S39" s="132"/>
      <c r="T39" s="132"/>
    </row>
    <row r="40" spans="1:20" ht="18">
      <c r="C40" s="278" t="s">
        <v>143</v>
      </c>
      <c r="E40" s="132"/>
      <c r="G40" s="132"/>
      <c r="I40" s="132"/>
      <c r="K40" s="132"/>
      <c r="M40" s="132"/>
      <c r="N40" s="132"/>
      <c r="P40" s="132"/>
      <c r="Q40" s="132"/>
      <c r="S40" s="132"/>
      <c r="T40" s="132"/>
    </row>
    <row r="41" spans="1:20" ht="6" customHeight="1">
      <c r="C41" s="266"/>
      <c r="D41" s="222"/>
      <c r="E41" s="265"/>
      <c r="F41" s="222"/>
      <c r="G41" s="265"/>
      <c r="H41" s="222"/>
      <c r="I41" s="265"/>
      <c r="J41" s="222"/>
      <c r="K41" s="265"/>
      <c r="L41" s="222"/>
      <c r="M41" s="265"/>
      <c r="N41" s="246"/>
      <c r="O41" s="222"/>
      <c r="P41" s="265"/>
      <c r="Q41" s="246"/>
      <c r="R41" s="222"/>
      <c r="S41" s="265"/>
      <c r="T41" s="246"/>
    </row>
    <row r="42" spans="1:20" s="152" customFormat="1" ht="15.6" customHeight="1">
      <c r="A42" s="284"/>
      <c r="B42" s="285"/>
      <c r="C42" s="227" t="s">
        <v>144</v>
      </c>
      <c r="D42" s="260"/>
      <c r="E42" s="154">
        <v>572419</v>
      </c>
      <c r="F42" s="260"/>
      <c r="G42" s="155">
        <v>583644</v>
      </c>
      <c r="H42" s="260"/>
      <c r="I42" s="155">
        <v>574349</v>
      </c>
      <c r="J42" s="260"/>
      <c r="K42" s="155">
        <v>600163</v>
      </c>
      <c r="L42" s="260"/>
      <c r="M42" s="155">
        <v>-27744</v>
      </c>
      <c r="N42" s="156">
        <v>-4.6227441545046877E-2</v>
      </c>
      <c r="O42" s="260"/>
      <c r="P42" s="155">
        <v>-1930</v>
      </c>
      <c r="Q42" s="156">
        <v>-3.360326212807907E-3</v>
      </c>
      <c r="R42" s="260"/>
      <c r="S42" s="155">
        <v>-11225</v>
      </c>
      <c r="T42" s="156">
        <v>-1.9232614401929915E-2</v>
      </c>
    </row>
    <row r="43" spans="1:20" s="152" customFormat="1" ht="15.6" customHeight="1">
      <c r="A43" s="284"/>
      <c r="B43" s="285"/>
      <c r="C43" s="227" t="s">
        <v>290</v>
      </c>
      <c r="D43" s="260"/>
      <c r="E43" s="154">
        <v>192650</v>
      </c>
      <c r="F43" s="260"/>
      <c r="G43" s="155">
        <v>178796</v>
      </c>
      <c r="H43" s="260"/>
      <c r="I43" s="155">
        <v>212035</v>
      </c>
      <c r="J43" s="260"/>
      <c r="K43" s="155">
        <v>209092</v>
      </c>
      <c r="L43" s="260"/>
      <c r="M43" s="155">
        <v>-16442</v>
      </c>
      <c r="N43" s="156">
        <v>-7.8635241903085684E-2</v>
      </c>
      <c r="O43" s="260"/>
      <c r="P43" s="155">
        <v>-19385</v>
      </c>
      <c r="Q43" s="156">
        <v>-9.1423585728771184E-2</v>
      </c>
      <c r="R43" s="260"/>
      <c r="S43" s="155">
        <v>13854</v>
      </c>
      <c r="T43" s="156">
        <v>7.748495492069174E-2</v>
      </c>
    </row>
    <row r="44" spans="1:20" s="131" customFormat="1" ht="15.6" customHeight="1">
      <c r="A44" s="261"/>
      <c r="B44" s="152"/>
      <c r="C44" s="263" t="s">
        <v>142</v>
      </c>
      <c r="D44" s="149"/>
      <c r="E44" s="213">
        <v>765068.71</v>
      </c>
      <c r="F44" s="149"/>
      <c r="G44" s="213">
        <v>762440.04</v>
      </c>
      <c r="H44" s="149"/>
      <c r="I44" s="213">
        <v>786383.74</v>
      </c>
      <c r="J44" s="149"/>
      <c r="K44" s="213">
        <v>809254.78</v>
      </c>
      <c r="L44" s="149"/>
      <c r="M44" s="213">
        <v>-44186.070000000065</v>
      </c>
      <c r="N44" s="214">
        <v>-5.460093791475662E-2</v>
      </c>
      <c r="O44" s="149"/>
      <c r="P44" s="213">
        <v>-21315.030000000028</v>
      </c>
      <c r="Q44" s="214">
        <v>-2.7105125545958009E-2</v>
      </c>
      <c r="R44" s="149"/>
      <c r="S44" s="213">
        <v>2628.6699999999255</v>
      </c>
      <c r="T44" s="214">
        <v>3.4477071797014425E-3</v>
      </c>
    </row>
    <row r="45" spans="1:20" s="152" customFormat="1" ht="15.6" customHeight="1">
      <c r="C45" s="256" t="s">
        <v>114</v>
      </c>
      <c r="E45" s="253"/>
      <c r="G45" s="254"/>
      <c r="I45" s="254"/>
      <c r="K45" s="254"/>
      <c r="M45" s="155"/>
      <c r="N45" s="156"/>
      <c r="O45" s="196"/>
      <c r="P45" s="155"/>
      <c r="Q45" s="156"/>
      <c r="R45" s="196"/>
      <c r="S45" s="155"/>
      <c r="T45" s="156"/>
    </row>
    <row r="46" spans="1:20" s="152" customFormat="1" ht="15.6" customHeight="1">
      <c r="A46" s="284"/>
      <c r="C46" s="257" t="s">
        <v>148</v>
      </c>
      <c r="E46" s="154">
        <v>252971</v>
      </c>
      <c r="F46" s="260"/>
      <c r="G46" s="155">
        <v>263753</v>
      </c>
      <c r="H46" s="260"/>
      <c r="I46" s="155">
        <v>294067</v>
      </c>
      <c r="J46" s="260"/>
      <c r="K46" s="155">
        <v>333939</v>
      </c>
      <c r="L46" s="260"/>
      <c r="M46" s="155">
        <v>-80968</v>
      </c>
      <c r="N46" s="156">
        <v>-0.24246344392239305</v>
      </c>
      <c r="O46" s="260"/>
      <c r="P46" s="155">
        <v>-41096</v>
      </c>
      <c r="Q46" s="156">
        <v>-0.13975046503007815</v>
      </c>
      <c r="R46" s="260"/>
      <c r="S46" s="155">
        <v>-10782</v>
      </c>
      <c r="T46" s="156">
        <v>-4.0879155876899942E-2</v>
      </c>
    </row>
    <row r="47" spans="1:20" s="152" customFormat="1" ht="14.25" customHeight="1">
      <c r="C47" s="257"/>
      <c r="E47" s="155"/>
      <c r="G47" s="155"/>
      <c r="I47" s="155"/>
      <c r="K47" s="155"/>
      <c r="M47" s="155"/>
      <c r="N47" s="156"/>
      <c r="O47" s="196"/>
      <c r="P47" s="155"/>
      <c r="Q47" s="156"/>
      <c r="R47" s="196"/>
      <c r="S47" s="155"/>
      <c r="T47" s="156"/>
    </row>
    <row r="48" spans="1:20" ht="18">
      <c r="A48" s="261"/>
      <c r="C48" s="278" t="s">
        <v>146</v>
      </c>
      <c r="E48" s="132"/>
      <c r="G48" s="132"/>
      <c r="I48" s="132"/>
      <c r="K48" s="132"/>
      <c r="M48" s="132"/>
      <c r="N48" s="132"/>
      <c r="P48" s="132"/>
      <c r="Q48" s="132"/>
      <c r="S48" s="132"/>
      <c r="T48" s="132"/>
    </row>
    <row r="49" spans="1:20" ht="6" customHeight="1">
      <c r="A49" s="261"/>
      <c r="C49" s="266"/>
      <c r="D49" s="222"/>
      <c r="E49" s="265"/>
      <c r="F49" s="222"/>
      <c r="G49" s="265"/>
      <c r="H49" s="222"/>
      <c r="I49" s="265"/>
      <c r="J49" s="222"/>
      <c r="K49" s="265"/>
      <c r="L49" s="222"/>
      <c r="M49" s="265"/>
      <c r="N49" s="246"/>
      <c r="O49" s="222"/>
      <c r="P49" s="265"/>
      <c r="Q49" s="246"/>
      <c r="R49" s="222"/>
      <c r="S49" s="265"/>
      <c r="T49" s="246"/>
    </row>
    <row r="50" spans="1:20" s="152" customFormat="1" ht="15.6" customHeight="1">
      <c r="A50" s="284"/>
      <c r="C50" s="215" t="s">
        <v>113</v>
      </c>
      <c r="D50" s="152" t="s">
        <v>3</v>
      </c>
      <c r="E50" s="154">
        <v>491.29</v>
      </c>
      <c r="G50" s="155">
        <v>491.3</v>
      </c>
      <c r="I50" s="155">
        <v>490.63</v>
      </c>
      <c r="K50" s="155">
        <v>490.86</v>
      </c>
      <c r="M50" s="155">
        <v>0.43000000000000682</v>
      </c>
      <c r="N50" s="156">
        <v>8.760135272787295E-4</v>
      </c>
      <c r="O50" s="196"/>
      <c r="P50" s="155">
        <v>0.66000000000002501</v>
      </c>
      <c r="Q50" s="156">
        <v>1.3452092207977273E-3</v>
      </c>
      <c r="R50" s="196"/>
      <c r="S50" s="155">
        <v>-9.9999999999909051E-3</v>
      </c>
      <c r="T50" s="156">
        <v>-2.0354162426183819E-5</v>
      </c>
    </row>
    <row r="51" spans="1:20" s="152" customFormat="1" ht="15.6" customHeight="1">
      <c r="A51" s="284"/>
      <c r="C51" s="215" t="s">
        <v>108</v>
      </c>
      <c r="D51" s="152" t="s">
        <v>3</v>
      </c>
      <c r="E51" s="154">
        <v>282.72000000000003</v>
      </c>
      <c r="G51" s="155">
        <v>372.17</v>
      </c>
      <c r="I51" s="155">
        <v>311.83</v>
      </c>
      <c r="K51" s="155">
        <v>102.12</v>
      </c>
      <c r="M51" s="155">
        <v>180.60000000000002</v>
      </c>
      <c r="N51" s="156">
        <v>1.7685076380728555</v>
      </c>
      <c r="O51" s="196"/>
      <c r="P51" s="155">
        <v>-29.109999999999957</v>
      </c>
      <c r="Q51" s="156">
        <v>-9.3352147003174624E-2</v>
      </c>
      <c r="R51" s="196"/>
      <c r="S51" s="155">
        <v>-89.449999999999989</v>
      </c>
      <c r="T51" s="156">
        <v>-0.24034715318268529</v>
      </c>
    </row>
    <row r="52" spans="1:20" s="152" customFormat="1" ht="15.6" customHeight="1">
      <c r="A52" s="284"/>
      <c r="C52" s="215" t="s">
        <v>147</v>
      </c>
      <c r="E52" s="154">
        <v>528977.43000000005</v>
      </c>
      <c r="G52" s="155">
        <v>538051.68999999994</v>
      </c>
      <c r="I52" s="155">
        <v>565256.05000000005</v>
      </c>
      <c r="K52" s="155">
        <v>550827.44999999995</v>
      </c>
      <c r="M52" s="155">
        <v>-21850.019999999902</v>
      </c>
      <c r="N52" s="156">
        <v>-3.9667630943229004E-2</v>
      </c>
      <c r="O52" s="196"/>
      <c r="P52" s="155">
        <v>-36278.619999999995</v>
      </c>
      <c r="Q52" s="156">
        <v>-6.4180861045184723E-2</v>
      </c>
      <c r="R52" s="196"/>
      <c r="S52" s="155">
        <v>-9074.2599999998929</v>
      </c>
      <c r="T52" s="156">
        <v>-1.686503391523575E-2</v>
      </c>
    </row>
    <row r="53" spans="1:20" s="152" customFormat="1" ht="15.6" customHeight="1">
      <c r="A53" s="284"/>
      <c r="C53" s="215" t="s">
        <v>110</v>
      </c>
      <c r="D53" s="152" t="s">
        <v>5</v>
      </c>
      <c r="E53" s="154">
        <v>235317.27</v>
      </c>
      <c r="G53" s="155">
        <v>223524.88</v>
      </c>
      <c r="I53" s="155">
        <v>220325.23</v>
      </c>
      <c r="K53" s="155">
        <v>257834.35</v>
      </c>
      <c r="M53" s="155">
        <v>-22517.080000000016</v>
      </c>
      <c r="N53" s="156">
        <v>-8.7331575486353952E-2</v>
      </c>
      <c r="O53" s="196"/>
      <c r="P53" s="155">
        <v>14992.039999999979</v>
      </c>
      <c r="Q53" s="156">
        <v>6.8045044137704958E-2</v>
      </c>
      <c r="R53" s="196"/>
      <c r="S53" s="155">
        <v>11792.389999999985</v>
      </c>
      <c r="T53" s="156">
        <v>5.2756498515959427E-2</v>
      </c>
    </row>
    <row r="54" spans="1:20" s="131" customFormat="1" ht="15.6" customHeight="1">
      <c r="A54" s="261"/>
      <c r="B54" s="152"/>
      <c r="C54" s="263" t="s">
        <v>142</v>
      </c>
      <c r="D54" s="149" t="s">
        <v>3</v>
      </c>
      <c r="E54" s="213">
        <v>765068.71</v>
      </c>
      <c r="F54" s="149"/>
      <c r="G54" s="213">
        <v>762440.04</v>
      </c>
      <c r="H54" s="149"/>
      <c r="I54" s="213">
        <v>786383.74</v>
      </c>
      <c r="J54" s="149"/>
      <c r="K54" s="213">
        <v>809254.78</v>
      </c>
      <c r="L54" s="149"/>
      <c r="M54" s="213">
        <v>-44186.070000000065</v>
      </c>
      <c r="N54" s="214">
        <v>-5.460093791475662E-2</v>
      </c>
      <c r="O54" s="149"/>
      <c r="P54" s="213">
        <v>-21315.030000000028</v>
      </c>
      <c r="Q54" s="214">
        <v>-2.7105125545958009E-2</v>
      </c>
      <c r="R54" s="149"/>
      <c r="S54" s="213">
        <v>2628.6699999999255</v>
      </c>
      <c r="T54" s="214">
        <v>3.4477071797014425E-3</v>
      </c>
    </row>
    <row r="55" spans="1:20" s="152" customFormat="1" ht="15.6" hidden="1" customHeight="1">
      <c r="C55" s="256"/>
      <c r="E55" s="253"/>
      <c r="G55" s="254"/>
      <c r="I55" s="254"/>
      <c r="K55" s="254"/>
      <c r="M55" s="155"/>
      <c r="N55" s="156"/>
      <c r="O55" s="196"/>
      <c r="P55" s="155"/>
      <c r="Q55" s="156"/>
      <c r="R55" s="196"/>
      <c r="S55" s="155"/>
      <c r="T55" s="156"/>
    </row>
    <row r="56" spans="1:20" s="152" customFormat="1" ht="15.6" hidden="1" customHeight="1">
      <c r="A56" s="261"/>
      <c r="C56" s="257"/>
      <c r="E56" s="154"/>
      <c r="G56" s="155"/>
      <c r="I56" s="155"/>
      <c r="K56" s="155"/>
      <c r="M56" s="155"/>
      <c r="N56" s="156"/>
      <c r="O56" s="196"/>
      <c r="P56" s="155"/>
      <c r="Q56" s="156"/>
      <c r="R56" s="196"/>
      <c r="S56" s="155"/>
      <c r="T56" s="156"/>
    </row>
    <row r="58" spans="1:20" ht="18">
      <c r="C58" s="278" t="s">
        <v>235</v>
      </c>
      <c r="E58" s="132"/>
      <c r="G58" s="132"/>
      <c r="I58" s="132"/>
      <c r="K58" s="132"/>
      <c r="M58" s="132"/>
      <c r="N58" s="132"/>
      <c r="P58" s="132"/>
      <c r="Q58" s="132"/>
      <c r="S58" s="132"/>
      <c r="T58" s="132"/>
    </row>
    <row r="59" spans="1:20" ht="6" customHeight="1">
      <c r="C59" s="266"/>
      <c r="D59" s="222"/>
      <c r="E59" s="265"/>
      <c r="F59" s="222"/>
      <c r="G59" s="265"/>
      <c r="H59" s="222"/>
      <c r="I59" s="265"/>
      <c r="J59" s="222"/>
      <c r="K59" s="265"/>
      <c r="L59" s="222"/>
      <c r="M59" s="265"/>
      <c r="N59" s="246"/>
      <c r="O59" s="222"/>
      <c r="P59" s="265"/>
      <c r="Q59" s="246"/>
      <c r="R59" s="222"/>
      <c r="S59" s="265"/>
      <c r="T59" s="246"/>
    </row>
    <row r="60" spans="1:20" s="152" customFormat="1" ht="15.6" customHeight="1">
      <c r="A60" s="284"/>
      <c r="B60" s="285"/>
      <c r="C60" s="227" t="s">
        <v>165</v>
      </c>
      <c r="D60" s="260"/>
      <c r="E60" s="154">
        <v>252971</v>
      </c>
      <c r="F60" s="260"/>
      <c r="G60" s="155">
        <v>263753</v>
      </c>
      <c r="H60" s="260"/>
      <c r="I60" s="155">
        <v>294067</v>
      </c>
      <c r="J60" s="260"/>
      <c r="K60" s="155">
        <v>333939</v>
      </c>
      <c r="L60" s="260"/>
      <c r="M60" s="155">
        <v>-80968</v>
      </c>
      <c r="N60" s="156">
        <v>-0.24246344392239305</v>
      </c>
      <c r="O60" s="260"/>
      <c r="P60" s="155">
        <v>-41096</v>
      </c>
      <c r="Q60" s="156">
        <v>-0.13975046503007815</v>
      </c>
      <c r="R60" s="260"/>
      <c r="S60" s="155">
        <v>-10782</v>
      </c>
      <c r="T60" s="156">
        <v>-4.0879155876899942E-2</v>
      </c>
    </row>
    <row r="61" spans="1:20" s="152" customFormat="1" ht="15.6" customHeight="1">
      <c r="A61" s="284"/>
      <c r="B61" s="285"/>
      <c r="C61" s="227" t="s">
        <v>145</v>
      </c>
      <c r="D61" s="260"/>
      <c r="E61" s="154">
        <v>534516</v>
      </c>
      <c r="F61" s="260"/>
      <c r="G61" s="155">
        <v>655938</v>
      </c>
      <c r="H61" s="260"/>
      <c r="I61" s="155">
        <v>735129</v>
      </c>
      <c r="J61" s="260"/>
      <c r="K61" s="155">
        <v>798976</v>
      </c>
      <c r="L61" s="260"/>
      <c r="M61" s="155">
        <v>-264460</v>
      </c>
      <c r="N61" s="156">
        <v>-0.3309986783082346</v>
      </c>
      <c r="O61" s="260"/>
      <c r="P61" s="155">
        <v>-200613</v>
      </c>
      <c r="Q61" s="156">
        <v>-0.2728949612925079</v>
      </c>
      <c r="R61" s="260"/>
      <c r="S61" s="155">
        <v>-121422</v>
      </c>
      <c r="T61" s="156">
        <v>-0.18511200753729773</v>
      </c>
    </row>
    <row r="62" spans="1:20" s="131" customFormat="1" ht="15.6" customHeight="1">
      <c r="A62" s="284"/>
      <c r="B62" s="152"/>
      <c r="C62" s="263" t="s">
        <v>262</v>
      </c>
      <c r="D62" s="149"/>
      <c r="E62" s="213">
        <v>787487</v>
      </c>
      <c r="F62" s="149"/>
      <c r="G62" s="213">
        <v>919691</v>
      </c>
      <c r="H62" s="149"/>
      <c r="I62" s="213">
        <v>1029196</v>
      </c>
      <c r="J62" s="149"/>
      <c r="K62" s="213">
        <v>1132915</v>
      </c>
      <c r="L62" s="149"/>
      <c r="M62" s="213">
        <v>-345428</v>
      </c>
      <c r="N62" s="214">
        <v>-0.3049019564574571</v>
      </c>
      <c r="O62" s="149"/>
      <c r="P62" s="213">
        <v>-241709</v>
      </c>
      <c r="Q62" s="214">
        <v>-0.23485225360378392</v>
      </c>
      <c r="R62" s="149"/>
      <c r="S62" s="213">
        <v>-132204</v>
      </c>
      <c r="T62" s="214">
        <v>-0.1437482806725302</v>
      </c>
    </row>
    <row r="63" spans="1:20" ht="17.7" customHeight="1"/>
    <row r="64" spans="1:20" ht="39" customHeight="1">
      <c r="A64" s="407"/>
      <c r="C64" s="278" t="s">
        <v>242</v>
      </c>
      <c r="E64" s="132"/>
      <c r="G64" s="132"/>
      <c r="I64" s="132"/>
      <c r="K64" s="132"/>
      <c r="M64" s="132"/>
      <c r="N64" s="132"/>
      <c r="P64" s="132"/>
      <c r="Q64" s="132"/>
      <c r="S64" s="132"/>
      <c r="T64" s="132"/>
    </row>
    <row r="65" spans="1:20" ht="6" customHeight="1">
      <c r="A65" s="261"/>
      <c r="C65" s="266"/>
      <c r="D65" s="222"/>
      <c r="E65" s="265"/>
      <c r="F65" s="222"/>
      <c r="G65" s="265"/>
      <c r="H65" s="222"/>
      <c r="I65" s="265"/>
      <c r="J65" s="222"/>
      <c r="K65" s="265"/>
      <c r="L65" s="222"/>
      <c r="M65" s="265"/>
      <c r="N65" s="246"/>
      <c r="O65" s="222"/>
      <c r="P65" s="265"/>
      <c r="Q65" s="246"/>
      <c r="R65" s="222"/>
      <c r="S65" s="265"/>
      <c r="T65" s="246"/>
    </row>
    <row r="66" spans="1:20" s="131" customFormat="1" ht="15.6" customHeight="1">
      <c r="A66" s="408"/>
      <c r="B66" s="152"/>
      <c r="C66" s="263" t="s">
        <v>294</v>
      </c>
      <c r="D66" s="149" t="s">
        <v>3</v>
      </c>
      <c r="E66" s="213">
        <v>534421.39991539984</v>
      </c>
      <c r="F66" s="149"/>
      <c r="G66" s="213">
        <v>546776.25738119986</v>
      </c>
      <c r="H66" s="149"/>
      <c r="I66" s="213">
        <v>597443.4063910991</v>
      </c>
      <c r="J66" s="149"/>
      <c r="K66" s="213">
        <v>657320.70142719988</v>
      </c>
      <c r="L66" s="149"/>
      <c r="M66" s="213">
        <v>-122899.30151180003</v>
      </c>
      <c r="N66" s="214">
        <v>-0.18697007601457916</v>
      </c>
      <c r="O66" s="149"/>
      <c r="P66" s="213">
        <v>-63022.006475699251</v>
      </c>
      <c r="Q66" s="214">
        <v>-0.10548615283309981</v>
      </c>
      <c r="R66" s="149"/>
      <c r="S66" s="213">
        <v>-12354.857465800014</v>
      </c>
      <c r="T66" s="214">
        <v>-2.259581922041376E-2</v>
      </c>
    </row>
    <row r="67" spans="1:20" s="260" customFormat="1" ht="15.6" customHeight="1">
      <c r="A67" s="408"/>
      <c r="C67" s="252" t="s">
        <v>243</v>
      </c>
      <c r="E67" s="253">
        <v>458247.77373749984</v>
      </c>
      <c r="G67" s="254">
        <v>469280.8945559999</v>
      </c>
      <c r="I67" s="254">
        <v>527817.02445329912</v>
      </c>
      <c r="K67" s="254">
        <v>584834.89940939983</v>
      </c>
      <c r="M67" s="254">
        <v>-126587.12567189999</v>
      </c>
      <c r="N67" s="255">
        <v>-0.21644933604293282</v>
      </c>
      <c r="O67" s="176"/>
      <c r="P67" s="254">
        <v>-69569.25071579928</v>
      </c>
      <c r="Q67" s="255">
        <v>-0.1318056210632037</v>
      </c>
      <c r="R67" s="176"/>
      <c r="S67" s="254">
        <v>-11033.120818500058</v>
      </c>
      <c r="T67" s="255">
        <v>-2.351069678414841E-2</v>
      </c>
    </row>
    <row r="68" spans="1:20" s="260" customFormat="1" ht="15.6" customHeight="1">
      <c r="A68" s="409"/>
      <c r="C68" s="252" t="s">
        <v>292</v>
      </c>
      <c r="D68" s="260" t="s">
        <v>5</v>
      </c>
      <c r="E68" s="253">
        <v>76173.626177900034</v>
      </c>
      <c r="G68" s="254">
        <v>77495.362825199962</v>
      </c>
      <c r="I68" s="254">
        <v>69626.38193779999</v>
      </c>
      <c r="K68" s="254">
        <v>72485.802017800015</v>
      </c>
      <c r="M68" s="254">
        <v>3687.8241601000191</v>
      </c>
      <c r="N68" s="255">
        <v>5.0876503500567161E-2</v>
      </c>
      <c r="O68" s="176"/>
      <c r="P68" s="254">
        <v>6547.2442401000444</v>
      </c>
      <c r="Q68" s="255">
        <v>9.4033957501180376E-2</v>
      </c>
      <c r="R68" s="176"/>
      <c r="S68" s="254">
        <v>-1321.7366472999274</v>
      </c>
      <c r="T68" s="255">
        <v>-1.7055686935504299E-2</v>
      </c>
    </row>
    <row r="69" spans="1:20" ht="6" customHeight="1">
      <c r="A69" s="410"/>
      <c r="C69" s="266"/>
      <c r="D69" s="222"/>
      <c r="E69" s="265"/>
      <c r="F69" s="222"/>
      <c r="G69" s="265"/>
      <c r="H69" s="222"/>
      <c r="I69" s="265"/>
      <c r="J69" s="222"/>
      <c r="K69" s="265"/>
      <c r="L69" s="222"/>
      <c r="M69" s="265"/>
      <c r="N69" s="246"/>
      <c r="O69" s="222"/>
      <c r="P69" s="265"/>
      <c r="Q69" s="246"/>
      <c r="R69" s="222"/>
      <c r="S69" s="265"/>
      <c r="T69" s="246"/>
    </row>
    <row r="70" spans="1:20" s="131" customFormat="1" ht="15.6" customHeight="1">
      <c r="A70" s="408"/>
      <c r="B70" s="152"/>
      <c r="C70" s="263" t="s">
        <v>240</v>
      </c>
      <c r="D70" s="149" t="s">
        <v>3</v>
      </c>
      <c r="E70" s="213">
        <v>346837.59365219995</v>
      </c>
      <c r="F70" s="149"/>
      <c r="G70" s="213">
        <v>306356.97402089962</v>
      </c>
      <c r="H70" s="149"/>
      <c r="I70" s="213">
        <v>333094.42813100049</v>
      </c>
      <c r="J70" s="149"/>
      <c r="K70" s="213">
        <v>360622.29143510025</v>
      </c>
      <c r="L70" s="149"/>
      <c r="M70" s="213">
        <v>-13784.697782900301</v>
      </c>
      <c r="N70" s="214">
        <v>-3.8224752352506997E-2</v>
      </c>
      <c r="O70" s="149"/>
      <c r="P70" s="213">
        <v>13743.165521199466</v>
      </c>
      <c r="Q70" s="214">
        <v>4.1259067581264075E-2</v>
      </c>
      <c r="R70" s="149"/>
      <c r="S70" s="213">
        <v>40480.619631300331</v>
      </c>
      <c r="T70" s="214">
        <v>0.1321354598199509</v>
      </c>
    </row>
    <row r="71" spans="1:20" s="260" customFormat="1" ht="15.6" customHeight="1">
      <c r="A71" s="408"/>
      <c r="C71" s="252" t="s">
        <v>243</v>
      </c>
      <c r="E71" s="253">
        <v>314837.29742259986</v>
      </c>
      <c r="G71" s="254">
        <v>271238.30837859976</v>
      </c>
      <c r="I71" s="254">
        <v>297230.11754840048</v>
      </c>
      <c r="K71" s="254">
        <v>322361.8737192002</v>
      </c>
      <c r="M71" s="254">
        <v>-7524.5762966003385</v>
      </c>
      <c r="N71" s="255">
        <v>-2.3342016876210292E-2</v>
      </c>
      <c r="O71" s="176"/>
      <c r="P71" s="254">
        <v>17607.179874199384</v>
      </c>
      <c r="Q71" s="255">
        <v>5.9237536288132997E-2</v>
      </c>
      <c r="R71" s="176"/>
      <c r="S71" s="254">
        <v>43598.989044000104</v>
      </c>
      <c r="T71" s="255">
        <v>0.16074052852130238</v>
      </c>
    </row>
    <row r="72" spans="1:20" s="260" customFormat="1" ht="15.6" customHeight="1">
      <c r="A72" s="409"/>
      <c r="C72" s="252" t="s">
        <v>292</v>
      </c>
      <c r="D72" s="260" t="s">
        <v>5</v>
      </c>
      <c r="E72" s="253">
        <v>32000.296229600033</v>
      </c>
      <c r="G72" s="254">
        <v>35118.665642299871</v>
      </c>
      <c r="I72" s="254">
        <v>35864.310582600025</v>
      </c>
      <c r="K72" s="254">
        <v>38260.417715900032</v>
      </c>
      <c r="M72" s="254">
        <v>-6260.1214862999987</v>
      </c>
      <c r="N72" s="255">
        <v>-0.16361874386171316</v>
      </c>
      <c r="O72" s="176"/>
      <c r="P72" s="254">
        <v>-3864.0143529999914</v>
      </c>
      <c r="Q72" s="255">
        <v>-0.10773981962097612</v>
      </c>
      <c r="R72" s="176"/>
      <c r="S72" s="254">
        <v>-3118.369412699838</v>
      </c>
      <c r="T72" s="255">
        <v>-8.8795213475987289E-2</v>
      </c>
    </row>
    <row r="73" spans="1:20" ht="6.75" customHeight="1">
      <c r="A73" s="410"/>
      <c r="C73" s="287"/>
    </row>
    <row r="74" spans="1:20" s="131" customFormat="1" ht="15.6" customHeight="1">
      <c r="A74" s="408"/>
      <c r="B74" s="152"/>
      <c r="C74" s="263" t="s">
        <v>277</v>
      </c>
      <c r="D74" s="149" t="s">
        <v>3</v>
      </c>
      <c r="E74" s="213">
        <v>187583.80626319992</v>
      </c>
      <c r="F74" s="149"/>
      <c r="G74" s="213">
        <v>240419.28336030027</v>
      </c>
      <c r="H74" s="149"/>
      <c r="I74" s="213">
        <v>264348.97826009861</v>
      </c>
      <c r="J74" s="149"/>
      <c r="K74" s="213">
        <v>296698.40999209962</v>
      </c>
      <c r="L74" s="149"/>
      <c r="M74" s="213">
        <v>-109114.6037288997</v>
      </c>
      <c r="N74" s="214">
        <v>-0.36776268444379312</v>
      </c>
      <c r="O74" s="149"/>
      <c r="P74" s="213">
        <v>-76765.171996898687</v>
      </c>
      <c r="Q74" s="214">
        <v>-0.2903932994262145</v>
      </c>
      <c r="R74" s="149"/>
      <c r="S74" s="213">
        <v>-52835.477097100345</v>
      </c>
      <c r="T74" s="214">
        <v>-0.2197638906439936</v>
      </c>
    </row>
    <row r="75" spans="1:20" s="260" customFormat="1" ht="15.6" customHeight="1">
      <c r="A75" s="408"/>
      <c r="C75" s="252" t="s">
        <v>243</v>
      </c>
      <c r="E75" s="253">
        <v>143410.47631489992</v>
      </c>
      <c r="G75" s="254">
        <v>198042.58617740017</v>
      </c>
      <c r="I75" s="254">
        <v>230586.90690489864</v>
      </c>
      <c r="K75" s="254">
        <v>262473.02569019963</v>
      </c>
      <c r="M75" s="254">
        <v>-119062.54937529971</v>
      </c>
      <c r="N75" s="255">
        <v>-0.45361823014846037</v>
      </c>
      <c r="O75" s="176"/>
      <c r="P75" s="254">
        <v>-87176.430589998723</v>
      </c>
      <c r="Q75" s="255">
        <v>-0.37806322900177958</v>
      </c>
      <c r="R75" s="176"/>
      <c r="S75" s="254">
        <v>-54632.109862500249</v>
      </c>
      <c r="T75" s="255">
        <v>-0.27586041425232932</v>
      </c>
    </row>
    <row r="76" spans="1:20" s="260" customFormat="1" ht="15.6" customHeight="1">
      <c r="A76" s="409"/>
      <c r="C76" s="252" t="s">
        <v>292</v>
      </c>
      <c r="D76" s="260" t="s">
        <v>5</v>
      </c>
      <c r="E76" s="253">
        <v>44173.329948299986</v>
      </c>
      <c r="G76" s="254">
        <v>42376.69718290009</v>
      </c>
      <c r="I76" s="254">
        <v>33762.071355199972</v>
      </c>
      <c r="K76" s="254">
        <v>34225.384301899983</v>
      </c>
      <c r="M76" s="254">
        <v>9947.9456464000032</v>
      </c>
      <c r="N76" s="255">
        <v>0.29065986691777645</v>
      </c>
      <c r="O76" s="176"/>
      <c r="P76" s="254">
        <v>10411.258593100014</v>
      </c>
      <c r="Q76" s="255">
        <v>0.30837144094526914</v>
      </c>
      <c r="R76" s="176"/>
      <c r="S76" s="254">
        <v>1796.632765399896</v>
      </c>
      <c r="T76" s="255">
        <v>4.2396715290140108E-2</v>
      </c>
    </row>
    <row r="77" spans="1:20" ht="6" customHeight="1">
      <c r="A77" s="411"/>
      <c r="C77" s="266"/>
      <c r="D77" s="222"/>
      <c r="E77" s="265"/>
      <c r="F77" s="222"/>
      <c r="G77" s="265"/>
      <c r="H77" s="222"/>
      <c r="I77" s="265"/>
      <c r="J77" s="222"/>
      <c r="K77" s="265"/>
      <c r="L77" s="222"/>
      <c r="M77" s="265"/>
      <c r="N77" s="246"/>
      <c r="O77" s="222"/>
      <c r="P77" s="265"/>
      <c r="Q77" s="246"/>
      <c r="R77" s="222"/>
      <c r="S77" s="265"/>
      <c r="T77" s="246"/>
    </row>
    <row r="78" spans="1:20" s="131" customFormat="1" ht="15.6" customHeight="1">
      <c r="A78" s="408"/>
      <c r="B78" s="152"/>
      <c r="C78" s="263" t="s">
        <v>241</v>
      </c>
      <c r="D78" s="149" t="s">
        <v>3</v>
      </c>
      <c r="E78" s="288">
        <v>0.64899645430947406</v>
      </c>
      <c r="F78" s="289"/>
      <c r="G78" s="288">
        <v>0.56029677566506797</v>
      </c>
      <c r="H78" s="289"/>
      <c r="I78" s="288">
        <v>0.5575330224884093</v>
      </c>
      <c r="J78" s="289"/>
      <c r="K78" s="288">
        <v>0.54862457648466467</v>
      </c>
      <c r="L78" s="149"/>
      <c r="M78" s="282">
        <v>10.037187782480938</v>
      </c>
      <c r="N78" s="290"/>
      <c r="O78" s="291"/>
      <c r="P78" s="282">
        <v>9.1463431821064756</v>
      </c>
      <c r="Q78" s="214"/>
      <c r="R78" s="291"/>
      <c r="S78" s="282">
        <v>8.8699678644406088</v>
      </c>
      <c r="T78" s="214"/>
    </row>
    <row r="79" spans="1:20" s="260" customFormat="1" ht="15.6" customHeight="1">
      <c r="A79" s="408"/>
      <c r="C79" s="252" t="s">
        <v>243</v>
      </c>
      <c r="E79" s="292">
        <v>0.68704599447317671</v>
      </c>
      <c r="F79" s="293"/>
      <c r="G79" s="294">
        <v>0.57798711075852793</v>
      </c>
      <c r="H79" s="293"/>
      <c r="I79" s="294">
        <v>0.56313097868767059</v>
      </c>
      <c r="J79" s="295"/>
      <c r="K79" s="294">
        <v>0.55120149985019684</v>
      </c>
      <c r="M79" s="296">
        <v>13.584449462297988</v>
      </c>
      <c r="N79" s="297"/>
      <c r="O79" s="298"/>
      <c r="P79" s="296">
        <v>12.391501578550612</v>
      </c>
      <c r="Q79" s="255"/>
      <c r="R79" s="298"/>
      <c r="S79" s="296">
        <v>10.905888371464878</v>
      </c>
      <c r="T79" s="255"/>
    </row>
    <row r="80" spans="1:20" s="260" customFormat="1" ht="15.6" customHeight="1">
      <c r="A80" s="409"/>
      <c r="C80" s="252" t="s">
        <v>292</v>
      </c>
      <c r="D80" s="260" t="s">
        <v>5</v>
      </c>
      <c r="E80" s="292">
        <v>0.42009679511468706</v>
      </c>
      <c r="F80" s="293"/>
      <c r="G80" s="294">
        <v>0.45317118808146251</v>
      </c>
      <c r="H80" s="293"/>
      <c r="I80" s="294">
        <v>0.51509657093253869</v>
      </c>
      <c r="J80" s="295"/>
      <c r="K80" s="294">
        <v>0.52783326735495861</v>
      </c>
      <c r="M80" s="296">
        <v>-10.773647224027155</v>
      </c>
      <c r="N80" s="297"/>
      <c r="O80" s="298"/>
      <c r="P80" s="296">
        <v>-9.4999775817851635</v>
      </c>
      <c r="Q80" s="255"/>
      <c r="R80" s="298"/>
      <c r="S80" s="296">
        <v>-3.3074392966775443</v>
      </c>
      <c r="T80" s="255"/>
    </row>
    <row r="81" spans="3:20">
      <c r="C81" s="300" t="s">
        <v>295</v>
      </c>
    </row>
    <row r="82" spans="3:20" ht="17.100000000000001" customHeight="1">
      <c r="C82" s="300"/>
      <c r="D82" s="300"/>
      <c r="E82" s="412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176"/>
      <c r="R82" s="300"/>
      <c r="S82" s="300"/>
      <c r="T82" s="176" t="s">
        <v>300</v>
      </c>
    </row>
    <row r="83" spans="3:20">
      <c r="C83" s="287"/>
    </row>
    <row r="84" spans="3:20" ht="17.7" customHeight="1">
      <c r="C84" s="301"/>
      <c r="D84" s="301"/>
      <c r="E84" s="413"/>
      <c r="F84" s="301"/>
      <c r="G84" s="413"/>
      <c r="H84" s="301"/>
      <c r="I84" s="413"/>
      <c r="J84" s="301"/>
      <c r="K84" s="413"/>
      <c r="L84" s="301"/>
      <c r="M84" s="301"/>
      <c r="N84" s="301"/>
    </row>
    <row r="85" spans="3:20">
      <c r="E85" s="413"/>
      <c r="F85" s="301"/>
      <c r="G85" s="413"/>
      <c r="H85" s="301"/>
      <c r="I85" s="413"/>
      <c r="J85" s="301"/>
      <c r="K85" s="413"/>
    </row>
    <row r="89" spans="3:20">
      <c r="E89" s="180"/>
      <c r="G89" s="180"/>
      <c r="I89" s="180"/>
      <c r="K89" s="180"/>
      <c r="M89" s="180"/>
    </row>
    <row r="90" spans="3:20">
      <c r="E90" s="180"/>
      <c r="G90" s="180"/>
      <c r="I90" s="180"/>
      <c r="K90" s="180"/>
    </row>
    <row r="91" spans="3:20">
      <c r="E91" s="180"/>
      <c r="G91" s="180"/>
      <c r="I91" s="180"/>
      <c r="K91" s="180"/>
    </row>
    <row r="92" spans="3:20">
      <c r="E92" s="180"/>
      <c r="G92" s="180"/>
      <c r="I92" s="180"/>
      <c r="K92" s="180"/>
    </row>
    <row r="93" spans="3:20">
      <c r="E93" s="180"/>
      <c r="G93" s="180"/>
      <c r="I93" s="180"/>
      <c r="K93" s="180"/>
    </row>
    <row r="94" spans="3:20">
      <c r="E94" s="180"/>
      <c r="G94" s="180"/>
      <c r="I94" s="180"/>
      <c r="K94" s="180"/>
    </row>
    <row r="96" spans="3:20">
      <c r="E96" s="180"/>
      <c r="G96" s="180"/>
      <c r="I96" s="180"/>
      <c r="K96" s="180"/>
    </row>
    <row r="97" spans="5:19">
      <c r="E97" s="180"/>
      <c r="G97" s="180"/>
      <c r="I97" s="180"/>
      <c r="K97" s="180"/>
    </row>
    <row r="98" spans="5:19">
      <c r="E98" s="180"/>
      <c r="G98" s="180"/>
      <c r="I98" s="180"/>
      <c r="K98" s="180"/>
    </row>
    <row r="99" spans="5:19">
      <c r="E99" s="180"/>
      <c r="G99" s="180"/>
      <c r="I99" s="180"/>
      <c r="K99" s="180"/>
    </row>
    <row r="100" spans="5:19">
      <c r="E100" s="178"/>
      <c r="G100" s="179"/>
      <c r="I100" s="178"/>
      <c r="K100" s="178"/>
      <c r="M100" s="179"/>
      <c r="P100" s="179"/>
      <c r="S100" s="179"/>
    </row>
    <row r="101" spans="5:19">
      <c r="E101" s="178"/>
      <c r="F101" s="219"/>
      <c r="G101" s="179"/>
      <c r="H101" s="219"/>
      <c r="I101" s="178"/>
      <c r="J101" s="219"/>
      <c r="K101" s="178"/>
      <c r="L101" s="219"/>
      <c r="M101" s="179"/>
      <c r="N101" s="247"/>
      <c r="O101" s="219"/>
      <c r="P101" s="179"/>
      <c r="R101" s="219"/>
      <c r="S101" s="179"/>
    </row>
    <row r="102" spans="5:19">
      <c r="E102" s="178"/>
      <c r="G102" s="178"/>
      <c r="I102" s="178"/>
      <c r="K102" s="178"/>
      <c r="M102" s="178"/>
      <c r="P102" s="178"/>
      <c r="S102" s="178"/>
    </row>
    <row r="104" spans="5:19">
      <c r="E104" s="178"/>
      <c r="G104" s="178"/>
      <c r="I104" s="178"/>
      <c r="K104" s="178"/>
      <c r="M104" s="178"/>
    </row>
    <row r="105" spans="5:19">
      <c r="E105" s="178"/>
      <c r="G105" s="178"/>
      <c r="I105" s="178"/>
      <c r="K105" s="178"/>
      <c r="M105" s="178"/>
    </row>
    <row r="106" spans="5:19">
      <c r="E106" s="178"/>
      <c r="G106" s="178"/>
      <c r="I106" s="178"/>
      <c r="K106" s="178"/>
      <c r="M106" s="178"/>
    </row>
    <row r="107" spans="5:19">
      <c r="E107" s="178"/>
      <c r="G107" s="178"/>
      <c r="I107" s="178"/>
      <c r="K107" s="178"/>
      <c r="M107" s="178"/>
    </row>
    <row r="108" spans="5:19">
      <c r="E108" s="178"/>
      <c r="G108" s="178"/>
      <c r="I108" s="178"/>
      <c r="K108" s="178"/>
      <c r="M108" s="178"/>
    </row>
    <row r="109" spans="5:19">
      <c r="E109" s="178"/>
    </row>
    <row r="110" spans="5:19">
      <c r="E110" s="179"/>
      <c r="G110" s="179"/>
      <c r="I110" s="179"/>
      <c r="K110" s="179"/>
      <c r="M110" s="179"/>
      <c r="P110" s="179"/>
      <c r="S110" s="179"/>
    </row>
    <row r="111" spans="5:19">
      <c r="E111" s="179"/>
      <c r="G111" s="179"/>
      <c r="I111" s="179"/>
      <c r="K111" s="179"/>
      <c r="M111" s="179"/>
      <c r="P111" s="179"/>
      <c r="S111" s="179"/>
    </row>
    <row r="112" spans="5:19">
      <c r="E112" s="179"/>
      <c r="G112" s="179"/>
      <c r="I112" s="179"/>
      <c r="K112" s="179"/>
      <c r="M112" s="179"/>
      <c r="P112" s="179"/>
      <c r="S112" s="179"/>
    </row>
    <row r="113" spans="5:19">
      <c r="E113" s="179"/>
      <c r="G113" s="179"/>
      <c r="I113" s="179"/>
      <c r="K113" s="179"/>
      <c r="M113" s="179"/>
      <c r="P113" s="179"/>
      <c r="S113" s="179"/>
    </row>
    <row r="114" spans="5:19">
      <c r="E114" s="179"/>
      <c r="G114" s="179"/>
      <c r="I114" s="179"/>
      <c r="K114" s="179"/>
      <c r="M114" s="179"/>
      <c r="P114" s="179"/>
      <c r="S114" s="179"/>
    </row>
    <row r="121" spans="5:19">
      <c r="H121" s="135"/>
    </row>
    <row r="122" spans="5:19">
      <c r="L122" s="135"/>
    </row>
  </sheetData>
  <mergeCells count="8">
    <mergeCell ref="P7:Q7"/>
    <mergeCell ref="S7:T7"/>
    <mergeCell ref="M6:O6"/>
    <mergeCell ref="E7:E8"/>
    <mergeCell ref="G7:G8"/>
    <mergeCell ref="I7:I8"/>
    <mergeCell ref="K7:K8"/>
    <mergeCell ref="M7:N7"/>
  </mergeCells>
  <pageMargins left="0.35" right="0.23622047244094491" top="0.15748031496062992" bottom="0.15748031496062992" header="0" footer="0"/>
  <pageSetup paperSize="9" scale="5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111"/>
  <sheetViews>
    <sheetView showGridLines="0" zoomScaleNormal="100" workbookViewId="0">
      <selection activeCell="A41" sqref="A41:XFD43"/>
    </sheetView>
  </sheetViews>
  <sheetFormatPr baseColWidth="10" defaultColWidth="11.44140625" defaultRowHeight="13.8"/>
  <cols>
    <col min="1" max="1" width="11.44140625" style="266"/>
    <col min="2" max="2" width="3.44140625" style="132" customWidth="1"/>
    <col min="3" max="3" width="35.44140625" style="132" customWidth="1"/>
    <col min="4" max="4" width="1.5546875" style="251" customWidth="1"/>
    <col min="5" max="5" width="10.6640625" style="135" bestFit="1" customWidth="1"/>
    <col min="6" max="6" width="1.5546875" style="251" customWidth="1"/>
    <col min="7" max="7" width="10.5546875" style="132" bestFit="1" customWidth="1"/>
    <col min="8" max="8" width="1.5546875" style="251" customWidth="1"/>
    <col min="9" max="9" width="10.5546875" style="132" bestFit="1" customWidth="1"/>
    <col min="10" max="10" width="1.5546875" style="251" customWidth="1"/>
    <col min="11" max="11" width="10.6640625" style="132" bestFit="1" customWidth="1"/>
    <col min="12" max="12" width="1.5546875" style="251" customWidth="1"/>
    <col min="13" max="13" width="9.88671875" style="132" customWidth="1"/>
    <col min="14" max="14" width="10.109375" style="132" customWidth="1"/>
    <col min="15" max="15" width="1.5546875" style="251" customWidth="1"/>
    <col min="16" max="16" width="10.109375" style="132" customWidth="1"/>
    <col min="17" max="17" width="8.44140625" style="132" customWidth="1"/>
    <col min="18" max="18" width="1.33203125" style="132" customWidth="1"/>
    <col min="19" max="19" width="10" style="132" customWidth="1"/>
    <col min="20" max="20" width="8.5546875" style="132" customWidth="1"/>
    <col min="21" max="16384" width="11.44140625" style="132"/>
  </cols>
  <sheetData>
    <row r="1" spans="1:20">
      <c r="D1" s="132"/>
      <c r="E1" s="134"/>
      <c r="F1" s="132"/>
      <c r="G1" s="134"/>
      <c r="H1" s="132"/>
      <c r="I1" s="134"/>
      <c r="J1" s="132"/>
      <c r="K1" s="134"/>
      <c r="L1" s="132"/>
      <c r="O1" s="132"/>
    </row>
    <row r="3" spans="1:20" s="273" customFormat="1" ht="73.5" customHeight="1">
      <c r="A3" s="271"/>
      <c r="C3" s="272"/>
      <c r="D3" s="251"/>
      <c r="E3" s="275"/>
      <c r="F3" s="251"/>
      <c r="H3" s="251"/>
      <c r="J3" s="251"/>
      <c r="L3" s="251"/>
      <c r="O3" s="251"/>
    </row>
    <row r="4" spans="1:20" s="220" customFormat="1">
      <c r="A4" s="271"/>
      <c r="D4" s="224"/>
      <c r="E4" s="224"/>
      <c r="F4" s="224"/>
      <c r="H4" s="224"/>
      <c r="J4" s="224"/>
      <c r="L4" s="224"/>
      <c r="O4" s="224"/>
    </row>
    <row r="5" spans="1:20" s="220" customFormat="1" ht="25.8">
      <c r="C5" s="186" t="s">
        <v>159</v>
      </c>
      <c r="D5" s="222"/>
      <c r="E5" s="223"/>
      <c r="F5" s="250"/>
      <c r="G5" s="224"/>
      <c r="H5" s="250"/>
      <c r="I5" s="224"/>
      <c r="J5" s="224"/>
      <c r="K5" s="224"/>
      <c r="L5" s="224"/>
      <c r="M5" s="224"/>
      <c r="N5" s="224"/>
      <c r="O5" s="224"/>
    </row>
    <row r="6" spans="1:20" s="220" customFormat="1" ht="16.5" customHeight="1">
      <c r="C6" s="190" t="s">
        <v>35</v>
      </c>
      <c r="D6" s="222"/>
      <c r="E6" s="223"/>
      <c r="F6" s="223"/>
      <c r="G6" s="223"/>
      <c r="H6" s="223"/>
      <c r="I6" s="223"/>
      <c r="J6" s="223"/>
      <c r="K6" s="223"/>
      <c r="L6" s="223"/>
      <c r="M6" s="420"/>
      <c r="N6" s="420"/>
      <c r="O6" s="420"/>
    </row>
    <row r="7" spans="1:20" s="131" customFormat="1" ht="15" customHeight="1">
      <c r="B7" s="132"/>
      <c r="C7" s="421" t="s">
        <v>180</v>
      </c>
      <c r="D7" s="141" t="s">
        <v>3</v>
      </c>
      <c r="E7" s="417">
        <v>45930</v>
      </c>
      <c r="F7" s="141"/>
      <c r="G7" s="417">
        <v>45838</v>
      </c>
      <c r="H7" s="141"/>
      <c r="I7" s="417">
        <v>45657</v>
      </c>
      <c r="J7" s="141"/>
      <c r="K7" s="417">
        <v>45565</v>
      </c>
      <c r="L7" s="141"/>
      <c r="M7" s="416" t="s">
        <v>50</v>
      </c>
      <c r="N7" s="416"/>
      <c r="O7" s="141"/>
      <c r="P7" s="416" t="s">
        <v>51</v>
      </c>
      <c r="Q7" s="416"/>
      <c r="S7" s="416" t="s">
        <v>247</v>
      </c>
      <c r="T7" s="416"/>
    </row>
    <row r="8" spans="1:20" s="131" customFormat="1" ht="15" customHeight="1">
      <c r="B8" s="132"/>
      <c r="C8" s="421"/>
      <c r="D8" s="141" t="s">
        <v>3</v>
      </c>
      <c r="E8" s="418"/>
      <c r="F8" s="141"/>
      <c r="G8" s="418"/>
      <c r="H8" s="141"/>
      <c r="I8" s="418"/>
      <c r="J8" s="141"/>
      <c r="K8" s="418"/>
      <c r="L8" s="141"/>
      <c r="M8" s="145" t="s">
        <v>8</v>
      </c>
      <c r="N8" s="146" t="s">
        <v>4</v>
      </c>
      <c r="O8" s="141"/>
      <c r="P8" s="145" t="s">
        <v>8</v>
      </c>
      <c r="Q8" s="147" t="s">
        <v>4</v>
      </c>
      <c r="S8" s="145" t="s">
        <v>8</v>
      </c>
      <c r="T8" s="147" t="s">
        <v>4</v>
      </c>
    </row>
    <row r="9" spans="1:20" ht="6" customHeight="1">
      <c r="C9" s="313"/>
      <c r="D9" s="251" t="s">
        <v>3</v>
      </c>
      <c r="G9" s="226"/>
      <c r="I9" s="226"/>
      <c r="K9" s="226"/>
      <c r="M9" s="135"/>
      <c r="N9" s="135"/>
      <c r="P9" s="135"/>
      <c r="Q9" s="135"/>
      <c r="S9" s="135"/>
      <c r="T9" s="135"/>
    </row>
    <row r="10" spans="1:20" s="152" customFormat="1" ht="15" customHeight="1">
      <c r="A10" s="196"/>
      <c r="C10" s="215" t="s">
        <v>6</v>
      </c>
      <c r="D10" s="152" t="s">
        <v>3</v>
      </c>
      <c r="E10" s="154">
        <v>3740366.875</v>
      </c>
      <c r="G10" s="155">
        <v>3704574.23</v>
      </c>
      <c r="I10" s="155">
        <v>3618177.034</v>
      </c>
      <c r="K10" s="155">
        <v>3595923.5809999998</v>
      </c>
      <c r="M10" s="155">
        <v>144443.29400000023</v>
      </c>
      <c r="N10" s="314">
        <v>4.0168621703532414E-2</v>
      </c>
      <c r="P10" s="155">
        <v>122189.84100000001</v>
      </c>
      <c r="Q10" s="156">
        <v>3.3771106237141524E-2</v>
      </c>
      <c r="S10" s="155">
        <v>35792.645000000019</v>
      </c>
      <c r="T10" s="156">
        <v>9.6617432335808218E-3</v>
      </c>
    </row>
    <row r="11" spans="1:20" s="152" customFormat="1" ht="15" customHeight="1">
      <c r="A11" s="196"/>
      <c r="C11" s="215" t="s">
        <v>264</v>
      </c>
      <c r="D11" s="152" t="s">
        <v>3</v>
      </c>
      <c r="E11" s="154">
        <v>847060.89800000004</v>
      </c>
      <c r="G11" s="155">
        <v>795419.67</v>
      </c>
      <c r="I11" s="155">
        <v>687430.47400000005</v>
      </c>
      <c r="K11" s="155">
        <v>583666.79700000002</v>
      </c>
      <c r="M11" s="155">
        <v>263394.10100000002</v>
      </c>
      <c r="N11" s="314">
        <v>0.45127477244521064</v>
      </c>
      <c r="P11" s="155">
        <v>159630.424</v>
      </c>
      <c r="Q11" s="314">
        <v>0.2322131910608316</v>
      </c>
      <c r="S11" s="155">
        <v>51641.228000000003</v>
      </c>
      <c r="T11" s="314">
        <v>6.4923247372044468E-2</v>
      </c>
    </row>
    <row r="12" spans="1:20" s="152" customFormat="1" ht="15" customHeight="1">
      <c r="A12" s="196"/>
      <c r="C12" s="215" t="s">
        <v>263</v>
      </c>
      <c r="E12" s="154">
        <v>-9021.2240000000002</v>
      </c>
      <c r="G12" s="155">
        <v>-10207.643</v>
      </c>
      <c r="I12" s="155">
        <v>-16128.95</v>
      </c>
      <c r="K12" s="155">
        <v>-18568.547999999999</v>
      </c>
      <c r="M12" s="155">
        <v>9547.3239999999987</v>
      </c>
      <c r="N12" s="314">
        <v>-0.51416642809120017</v>
      </c>
      <c r="P12" s="155">
        <v>7107.7260000000006</v>
      </c>
      <c r="Q12" s="314">
        <v>-0.44068125947442338</v>
      </c>
      <c r="S12" s="155">
        <v>1186.4189999999999</v>
      </c>
      <c r="T12" s="314">
        <v>-0.11622849662747803</v>
      </c>
    </row>
    <row r="13" spans="1:20" s="152" customFormat="1" ht="15" hidden="1" customHeight="1">
      <c r="A13" s="196"/>
      <c r="C13" s="215" t="s">
        <v>61</v>
      </c>
      <c r="D13" s="152" t="s">
        <v>3</v>
      </c>
      <c r="E13" s="154">
        <v>0</v>
      </c>
      <c r="G13" s="155">
        <v>0</v>
      </c>
      <c r="I13" s="155">
        <v>0</v>
      </c>
      <c r="K13" s="155">
        <v>0</v>
      </c>
      <c r="M13" s="155">
        <v>0</v>
      </c>
      <c r="N13" s="314">
        <v>0</v>
      </c>
      <c r="P13" s="155">
        <v>0</v>
      </c>
      <c r="Q13" s="314">
        <v>1</v>
      </c>
      <c r="S13" s="155">
        <v>0</v>
      </c>
      <c r="T13" s="314">
        <v>1</v>
      </c>
    </row>
    <row r="14" spans="1:20" s="152" customFormat="1" ht="15" customHeight="1">
      <c r="A14" s="196"/>
      <c r="C14" s="215" t="s">
        <v>62</v>
      </c>
      <c r="D14" s="152" t="s">
        <v>3</v>
      </c>
      <c r="E14" s="154">
        <v>-529069.40599999996</v>
      </c>
      <c r="G14" s="155">
        <v>-572112.96</v>
      </c>
      <c r="I14" s="155">
        <v>-554286.74</v>
      </c>
      <c r="K14" s="155">
        <v>-540621.60100000002</v>
      </c>
      <c r="M14" s="155">
        <v>11552.195000000065</v>
      </c>
      <c r="N14" s="314">
        <v>-2.1368356311756154E-2</v>
      </c>
      <c r="P14" s="155">
        <v>25217.334000000032</v>
      </c>
      <c r="Q14" s="314">
        <v>-4.5495106016788411E-2</v>
      </c>
      <c r="S14" s="155">
        <v>43043.554000000004</v>
      </c>
      <c r="T14" s="314">
        <v>-7.523611071491898E-2</v>
      </c>
    </row>
    <row r="15" spans="1:20" s="260" customFormat="1" ht="15" customHeight="1">
      <c r="A15" s="176"/>
      <c r="C15" s="306" t="s">
        <v>274</v>
      </c>
      <c r="D15" s="260" t="s">
        <v>3</v>
      </c>
      <c r="E15" s="253">
        <v>4049337.1430000002</v>
      </c>
      <c r="G15" s="254">
        <v>3917673.2969999998</v>
      </c>
      <c r="I15" s="254">
        <v>3735191.8190000001</v>
      </c>
      <c r="K15" s="254">
        <v>3620400.2289999998</v>
      </c>
      <c r="M15" s="254">
        <v>428936.91400000034</v>
      </c>
      <c r="N15" s="315">
        <v>0.1184777612607979</v>
      </c>
      <c r="P15" s="254">
        <v>314145.32400000002</v>
      </c>
      <c r="Q15" s="315">
        <v>8.4104201128847089E-2</v>
      </c>
      <c r="S15" s="254">
        <v>131663.84600000037</v>
      </c>
      <c r="T15" s="315">
        <v>3.3607663533562926E-2</v>
      </c>
    </row>
    <row r="16" spans="1:20" ht="15.75" customHeight="1">
      <c r="A16" s="132"/>
      <c r="C16" s="150" t="s">
        <v>177</v>
      </c>
      <c r="D16" s="222" t="s">
        <v>3</v>
      </c>
      <c r="E16" s="169">
        <v>0.1424</v>
      </c>
      <c r="F16" s="316"/>
      <c r="G16" s="169">
        <v>0.1409</v>
      </c>
      <c r="H16" s="316"/>
      <c r="I16" s="169">
        <v>0.13830000000000001</v>
      </c>
      <c r="J16" s="316"/>
      <c r="K16" s="169">
        <v>0.13880000000000001</v>
      </c>
      <c r="L16" s="222"/>
      <c r="M16" s="282">
        <v>0.35999999999999921</v>
      </c>
      <c r="N16" s="282"/>
      <c r="O16" s="222"/>
      <c r="P16" s="282">
        <v>0.40999999999999925</v>
      </c>
      <c r="Q16" s="282"/>
      <c r="S16" s="282">
        <v>0.15000000000000013</v>
      </c>
      <c r="T16" s="282"/>
    </row>
    <row r="17" spans="1:20" ht="2.25" customHeight="1">
      <c r="A17" s="135"/>
      <c r="C17" s="317"/>
      <c r="D17" s="149" t="s">
        <v>3</v>
      </c>
      <c r="E17" s="265"/>
      <c r="F17" s="149"/>
      <c r="G17" s="265"/>
      <c r="H17" s="149"/>
      <c r="I17" s="265"/>
      <c r="J17" s="149"/>
      <c r="K17" s="265"/>
      <c r="L17" s="149"/>
      <c r="M17" s="265"/>
      <c r="N17" s="318"/>
      <c r="O17" s="149"/>
      <c r="P17" s="265"/>
      <c r="Q17" s="318"/>
      <c r="S17" s="265"/>
      <c r="T17" s="318"/>
    </row>
    <row r="18" spans="1:20" s="260" customFormat="1" ht="15" customHeight="1">
      <c r="A18" s="176"/>
      <c r="C18" s="306" t="s">
        <v>265</v>
      </c>
      <c r="D18" s="260" t="s">
        <v>3</v>
      </c>
      <c r="E18" s="253">
        <v>600000</v>
      </c>
      <c r="G18" s="254">
        <v>600000</v>
      </c>
      <c r="I18" s="254">
        <v>599965</v>
      </c>
      <c r="K18" s="254">
        <v>599965</v>
      </c>
      <c r="M18" s="254">
        <v>35</v>
      </c>
      <c r="N18" s="315">
        <v>5.8336736309616555E-5</v>
      </c>
      <c r="P18" s="254">
        <v>35</v>
      </c>
      <c r="Q18" s="315">
        <v>5.8336736309616555E-5</v>
      </c>
      <c r="S18" s="254">
        <v>0</v>
      </c>
      <c r="T18" s="315">
        <v>0</v>
      </c>
    </row>
    <row r="19" spans="1:20" ht="15.75" customHeight="1">
      <c r="A19" s="132"/>
      <c r="C19" s="150" t="s">
        <v>43</v>
      </c>
      <c r="D19" s="222" t="s">
        <v>3</v>
      </c>
      <c r="E19" s="169">
        <v>2.1094000000000002E-2</v>
      </c>
      <c r="F19" s="316"/>
      <c r="G19" s="169">
        <v>2.1586999999999999E-2</v>
      </c>
      <c r="H19" s="316"/>
      <c r="I19" s="169">
        <v>2.2207000000000001E-2</v>
      </c>
      <c r="J19" s="316"/>
      <c r="K19" s="169">
        <v>2.2998999999999999E-2</v>
      </c>
      <c r="L19" s="222"/>
      <c r="M19" s="282">
        <v>-0.1904999999999997</v>
      </c>
      <c r="N19" s="282"/>
      <c r="O19" s="222"/>
      <c r="P19" s="282">
        <v>-0.11129999999999994</v>
      </c>
      <c r="Q19" s="282"/>
      <c r="S19" s="282">
        <v>-4.9299999999999691E-2</v>
      </c>
      <c r="T19" s="282"/>
    </row>
    <row r="20" spans="1:20" ht="3.75" customHeight="1">
      <c r="A20" s="135"/>
      <c r="C20" s="317"/>
      <c r="D20" s="149"/>
      <c r="E20" s="265"/>
      <c r="F20" s="149"/>
      <c r="G20" s="265"/>
      <c r="H20" s="149"/>
      <c r="I20" s="265"/>
      <c r="J20" s="149"/>
      <c r="K20" s="265"/>
      <c r="L20" s="149"/>
      <c r="M20" s="265"/>
      <c r="N20" s="318"/>
      <c r="O20" s="149"/>
      <c r="P20" s="265"/>
      <c r="Q20" s="318"/>
      <c r="S20" s="265"/>
      <c r="T20" s="318"/>
    </row>
    <row r="21" spans="1:20" s="260" customFormat="1" ht="15" customHeight="1">
      <c r="A21" s="176"/>
      <c r="C21" s="306" t="s">
        <v>287</v>
      </c>
      <c r="D21" s="260" t="s">
        <v>3</v>
      </c>
      <c r="E21" s="253">
        <v>4649337.1399999997</v>
      </c>
      <c r="G21" s="254">
        <v>4517673.3</v>
      </c>
      <c r="I21" s="254">
        <v>4335156.95</v>
      </c>
      <c r="K21" s="254">
        <v>4220365.5999999996</v>
      </c>
      <c r="M21" s="254">
        <v>428971.54000000004</v>
      </c>
      <c r="N21" s="315">
        <v>0.1016432178292801</v>
      </c>
      <c r="P21" s="254">
        <v>314180.18999999948</v>
      </c>
      <c r="Q21" s="315">
        <v>7.2472621781317415E-2</v>
      </c>
      <c r="S21" s="254">
        <v>131663.83999999985</v>
      </c>
      <c r="T21" s="315">
        <v>2.9144170296687921E-2</v>
      </c>
    </row>
    <row r="22" spans="1:20" ht="15.75" customHeight="1">
      <c r="A22" s="132"/>
      <c r="C22" s="150" t="s">
        <v>44</v>
      </c>
      <c r="D22" s="222" t="s">
        <v>3</v>
      </c>
      <c r="E22" s="169">
        <v>0.16350000000000001</v>
      </c>
      <c r="F22" s="316"/>
      <c r="G22" s="169">
        <v>0.16250000000000001</v>
      </c>
      <c r="H22" s="316"/>
      <c r="I22" s="169">
        <v>0.1605</v>
      </c>
      <c r="J22" s="316"/>
      <c r="K22" s="169">
        <v>0.1618</v>
      </c>
      <c r="L22" s="222"/>
      <c r="M22" s="282">
        <v>0.17000000000000071</v>
      </c>
      <c r="N22" s="282"/>
      <c r="O22" s="222"/>
      <c r="P22" s="282">
        <v>0.30000000000000027</v>
      </c>
      <c r="Q22" s="282"/>
      <c r="R22" s="319"/>
      <c r="S22" s="282">
        <v>0.10000000000000009</v>
      </c>
      <c r="T22" s="282"/>
    </row>
    <row r="23" spans="1:20" ht="6" customHeight="1">
      <c r="A23" s="135"/>
      <c r="C23" s="317"/>
      <c r="D23" s="149"/>
      <c r="E23" s="265"/>
      <c r="F23" s="149"/>
      <c r="G23" s="265"/>
      <c r="H23" s="149"/>
      <c r="I23" s="265"/>
      <c r="J23" s="149"/>
      <c r="K23" s="265"/>
      <c r="L23" s="149"/>
      <c r="M23" s="265"/>
      <c r="N23" s="318"/>
      <c r="O23" s="149"/>
      <c r="P23" s="265"/>
      <c r="Q23" s="318"/>
      <c r="S23" s="265"/>
      <c r="T23" s="318"/>
    </row>
    <row r="24" spans="1:20" s="152" customFormat="1" ht="15" customHeight="1">
      <c r="A24" s="196"/>
      <c r="C24" s="262" t="s">
        <v>218</v>
      </c>
      <c r="D24" s="260" t="s">
        <v>3</v>
      </c>
      <c r="E24" s="229">
        <v>28444081</v>
      </c>
      <c r="F24" s="260"/>
      <c r="G24" s="229">
        <v>27795132</v>
      </c>
      <c r="H24" s="260"/>
      <c r="I24" s="229">
        <v>27016642</v>
      </c>
      <c r="J24" s="260"/>
      <c r="K24" s="229">
        <v>26086646</v>
      </c>
      <c r="L24" s="260"/>
      <c r="M24" s="229">
        <v>2357435</v>
      </c>
      <c r="N24" s="320">
        <v>9.0369417363964644E-2</v>
      </c>
      <c r="O24" s="260"/>
      <c r="P24" s="229">
        <v>1427439</v>
      </c>
      <c r="Q24" s="320">
        <v>5.2835544846765226E-2</v>
      </c>
      <c r="S24" s="229">
        <v>648949</v>
      </c>
      <c r="T24" s="320">
        <v>2.3347577554227783E-2</v>
      </c>
    </row>
    <row r="25" spans="1:20" s="152" customFormat="1" ht="15" customHeight="1">
      <c r="A25" s="196"/>
      <c r="C25" s="215" t="s">
        <v>219</v>
      </c>
      <c r="D25" s="152" t="s">
        <v>3</v>
      </c>
      <c r="E25" s="154">
        <v>26047855</v>
      </c>
      <c r="G25" s="155">
        <v>25390381</v>
      </c>
      <c r="I25" s="155">
        <v>24742392</v>
      </c>
      <c r="K25" s="155">
        <v>24051319</v>
      </c>
      <c r="M25" s="155">
        <v>1996536</v>
      </c>
      <c r="N25" s="314">
        <v>8.3011497207284179E-2</v>
      </c>
      <c r="P25" s="155">
        <v>1305463</v>
      </c>
      <c r="Q25" s="314">
        <v>5.2762198578051756E-2</v>
      </c>
      <c r="S25" s="155">
        <v>657474</v>
      </c>
      <c r="T25" s="314">
        <v>2.5894609458597673E-2</v>
      </c>
    </row>
    <row r="26" spans="1:20" s="152" customFormat="1" ht="15" customHeight="1">
      <c r="A26" s="196"/>
      <c r="C26" s="215" t="s">
        <v>220</v>
      </c>
      <c r="E26" s="154">
        <v>2296905</v>
      </c>
      <c r="G26" s="155">
        <v>2296905</v>
      </c>
      <c r="I26" s="155">
        <v>2143554</v>
      </c>
      <c r="K26" s="155">
        <v>1895423</v>
      </c>
      <c r="M26" s="155">
        <v>401482</v>
      </c>
      <c r="N26" s="314">
        <v>0.21181657076019444</v>
      </c>
      <c r="P26" s="155">
        <v>153351</v>
      </c>
      <c r="Q26" s="314">
        <v>7.1540535018012053E-2</v>
      </c>
      <c r="S26" s="155">
        <v>0</v>
      </c>
      <c r="T26" s="314">
        <v>0</v>
      </c>
    </row>
    <row r="27" spans="1:20" s="152" customFormat="1" ht="15" customHeight="1">
      <c r="A27" s="196"/>
      <c r="C27" s="215" t="s">
        <v>221</v>
      </c>
      <c r="E27" s="154">
        <v>99321</v>
      </c>
      <c r="G27" s="155">
        <v>107846</v>
      </c>
      <c r="I27" s="155">
        <v>130696</v>
      </c>
      <c r="K27" s="155">
        <v>139904</v>
      </c>
      <c r="M27" s="155">
        <v>-40583</v>
      </c>
      <c r="N27" s="314">
        <v>-0.2900774817017383</v>
      </c>
      <c r="P27" s="155">
        <v>-31375</v>
      </c>
      <c r="Q27" s="314">
        <v>-0.24006090469486441</v>
      </c>
      <c r="S27" s="155">
        <v>-8525</v>
      </c>
      <c r="T27" s="314">
        <v>-7.9047901637520179E-2</v>
      </c>
    </row>
    <row r="28" spans="1:20" s="131" customFormat="1">
      <c r="C28" s="321"/>
      <c r="D28" s="251" t="s">
        <v>3</v>
      </c>
      <c r="E28" s="322"/>
      <c r="F28" s="251"/>
      <c r="G28" s="132"/>
      <c r="H28" s="251"/>
      <c r="I28" s="132"/>
      <c r="J28" s="251"/>
      <c r="K28" s="132"/>
      <c r="L28" s="251"/>
      <c r="M28" s="132"/>
      <c r="N28" s="323"/>
      <c r="O28" s="251"/>
      <c r="P28" s="132"/>
      <c r="S28" s="132"/>
    </row>
    <row r="29" spans="1:20" s="131" customFormat="1" ht="7.35" customHeight="1">
      <c r="B29" s="132"/>
      <c r="C29" s="421" t="s">
        <v>181</v>
      </c>
      <c r="D29" s="141"/>
      <c r="E29" s="322"/>
      <c r="F29" s="322"/>
      <c r="G29" s="322"/>
      <c r="H29" s="322"/>
      <c r="I29" s="322"/>
      <c r="J29" s="322"/>
      <c r="K29" s="322"/>
      <c r="L29" s="322"/>
      <c r="M29" s="322"/>
      <c r="N29" s="322"/>
      <c r="O29" s="322"/>
      <c r="P29" s="322"/>
      <c r="Q29" s="322"/>
      <c r="S29" s="322"/>
      <c r="T29" s="322"/>
    </row>
    <row r="30" spans="1:20" s="131" customFormat="1" ht="14.1" customHeight="1">
      <c r="B30" s="132"/>
      <c r="C30" s="421"/>
      <c r="D30" s="141" t="s">
        <v>3</v>
      </c>
      <c r="E30" s="322"/>
      <c r="F30" s="322"/>
      <c r="G30" s="322"/>
      <c r="H30" s="322"/>
      <c r="I30" s="322"/>
      <c r="J30" s="322"/>
      <c r="K30" s="322"/>
      <c r="L30" s="322"/>
      <c r="M30" s="322"/>
      <c r="N30" s="322"/>
      <c r="O30" s="322"/>
      <c r="P30" s="322"/>
      <c r="Q30" s="322"/>
      <c r="R30" s="324"/>
      <c r="S30" s="322"/>
      <c r="T30" s="322"/>
    </row>
    <row r="31" spans="1:20" ht="6" customHeight="1">
      <c r="C31" s="313"/>
      <c r="D31" s="251" t="s">
        <v>3</v>
      </c>
      <c r="G31" s="226"/>
      <c r="I31" s="226"/>
      <c r="K31" s="226"/>
      <c r="M31" s="135"/>
      <c r="N31" s="135"/>
      <c r="P31" s="135"/>
      <c r="Q31" s="135"/>
      <c r="S31" s="135"/>
      <c r="T31" s="135"/>
    </row>
    <row r="32" spans="1:20" s="152" customFormat="1" ht="15" customHeight="1">
      <c r="A32" s="196"/>
      <c r="C32" s="215" t="s">
        <v>6</v>
      </c>
      <c r="D32" s="152" t="s">
        <v>3</v>
      </c>
      <c r="E32" s="154">
        <v>3740366.875</v>
      </c>
      <c r="G32" s="155">
        <v>3704574.23</v>
      </c>
      <c r="I32" s="155">
        <v>3618177.034</v>
      </c>
      <c r="K32" s="155">
        <v>3595923.5809999998</v>
      </c>
      <c r="M32" s="155">
        <v>144443.29400000023</v>
      </c>
      <c r="N32" s="314">
        <v>4.0168621703532414E-2</v>
      </c>
      <c r="P32" s="155">
        <v>122189.84100000001</v>
      </c>
      <c r="Q32" s="314">
        <v>3.3771106237141524E-2</v>
      </c>
      <c r="S32" s="155">
        <v>35792.645000000019</v>
      </c>
      <c r="T32" s="314">
        <v>9.6617432335808218E-3</v>
      </c>
    </row>
    <row r="33" spans="1:20" s="152" customFormat="1" ht="15" customHeight="1">
      <c r="A33" s="196"/>
      <c r="C33" s="215" t="s">
        <v>264</v>
      </c>
      <c r="D33" s="152" t="s">
        <v>3</v>
      </c>
      <c r="E33" s="154">
        <v>847060.89800000004</v>
      </c>
      <c r="G33" s="155">
        <v>795419.67</v>
      </c>
      <c r="I33" s="155">
        <v>687430.47400000005</v>
      </c>
      <c r="K33" s="155">
        <v>579189.80000000005</v>
      </c>
      <c r="M33" s="155">
        <v>267871.098</v>
      </c>
      <c r="N33" s="314">
        <v>0.46249277525260291</v>
      </c>
      <c r="P33" s="155">
        <v>159630.424</v>
      </c>
      <c r="Q33" s="314">
        <v>0.2322131910608316</v>
      </c>
      <c r="S33" s="155">
        <v>51641.228000000003</v>
      </c>
      <c r="T33" s="314">
        <v>6.4923247372044468E-2</v>
      </c>
    </row>
    <row r="34" spans="1:20" s="152" customFormat="1" ht="15" customHeight="1">
      <c r="A34" s="196"/>
      <c r="C34" s="215" t="s">
        <v>263</v>
      </c>
      <c r="E34" s="154">
        <v>-9021.2240000000002</v>
      </c>
      <c r="G34" s="155">
        <v>-10207.643</v>
      </c>
      <c r="I34" s="155">
        <v>-16128.95</v>
      </c>
      <c r="K34" s="155">
        <v>-18568.547999999999</v>
      </c>
      <c r="M34" s="155">
        <v>9547.3239999999987</v>
      </c>
      <c r="N34" s="314">
        <v>-0.51416642809120017</v>
      </c>
      <c r="P34" s="155">
        <v>7107.7260000000006</v>
      </c>
      <c r="Q34" s="314">
        <v>-0.44068125947442338</v>
      </c>
      <c r="S34" s="155">
        <v>1186.4189999999999</v>
      </c>
      <c r="T34" s="314">
        <v>-0.11622849662747803</v>
      </c>
    </row>
    <row r="35" spans="1:20" s="152" customFormat="1" ht="15" hidden="1" customHeight="1">
      <c r="A35" s="196"/>
      <c r="C35" s="215"/>
      <c r="E35" s="154"/>
      <c r="G35" s="155"/>
      <c r="I35" s="155"/>
      <c r="K35" s="155"/>
      <c r="M35" s="155"/>
      <c r="N35" s="314"/>
      <c r="P35" s="155"/>
      <c r="Q35" s="314"/>
      <c r="S35" s="155"/>
      <c r="T35" s="314"/>
    </row>
    <row r="36" spans="1:20" s="152" customFormat="1" ht="15" customHeight="1">
      <c r="A36" s="196"/>
      <c r="C36" s="215" t="s">
        <v>62</v>
      </c>
      <c r="D36" s="152" t="s">
        <v>3</v>
      </c>
      <c r="E36" s="154">
        <v>-529069.40599999996</v>
      </c>
      <c r="G36" s="155">
        <v>-572112.96</v>
      </c>
      <c r="I36" s="155">
        <v>-554286.74</v>
      </c>
      <c r="K36" s="155">
        <v>-540621.60100000002</v>
      </c>
      <c r="M36" s="155">
        <v>11552.195000000065</v>
      </c>
      <c r="N36" s="314">
        <v>-2.1368356311756154E-2</v>
      </c>
      <c r="P36" s="155">
        <v>25217.334000000032</v>
      </c>
      <c r="Q36" s="314">
        <v>-4.5495106016788411E-2</v>
      </c>
      <c r="S36" s="155">
        <v>43043.554000000004</v>
      </c>
      <c r="T36" s="314">
        <v>-7.523611071491898E-2</v>
      </c>
    </row>
    <row r="37" spans="1:20" s="260" customFormat="1" ht="15" customHeight="1">
      <c r="A37" s="176"/>
      <c r="C37" s="306" t="s">
        <v>274</v>
      </c>
      <c r="D37" s="260" t="s">
        <v>3</v>
      </c>
      <c r="E37" s="253">
        <v>4049337.1430000002</v>
      </c>
      <c r="G37" s="254">
        <v>3917673.2969999998</v>
      </c>
      <c r="I37" s="254">
        <v>3735191.8190000001</v>
      </c>
      <c r="K37" s="254">
        <v>3615923.2310000001</v>
      </c>
      <c r="M37" s="254">
        <v>433413.91200000001</v>
      </c>
      <c r="N37" s="315">
        <v>0.11986258676187034</v>
      </c>
      <c r="P37" s="254">
        <v>314145.32400000002</v>
      </c>
      <c r="Q37" s="315">
        <v>8.4104201128847089E-2</v>
      </c>
      <c r="S37" s="254">
        <v>131663.84600000037</v>
      </c>
      <c r="T37" s="315">
        <v>3.3607663533562926E-2</v>
      </c>
    </row>
    <row r="38" spans="1:20" ht="15.75" customHeight="1">
      <c r="A38" s="132"/>
      <c r="C38" s="150" t="s">
        <v>177</v>
      </c>
      <c r="D38" s="222" t="s">
        <v>3</v>
      </c>
      <c r="E38" s="169">
        <v>0.14000000000000001</v>
      </c>
      <c r="F38" s="316"/>
      <c r="G38" s="169">
        <v>0.1386</v>
      </c>
      <c r="H38" s="316"/>
      <c r="I38" s="169">
        <v>0.13830000000000001</v>
      </c>
      <c r="J38" s="316"/>
      <c r="K38" s="169">
        <v>0.1386</v>
      </c>
      <c r="L38" s="222"/>
      <c r="M38" s="282">
        <v>0.14000000000000123</v>
      </c>
      <c r="N38" s="282"/>
      <c r="O38" s="222"/>
      <c r="P38" s="282">
        <v>0.17000000000000071</v>
      </c>
      <c r="Q38" s="282"/>
      <c r="S38" s="282">
        <v>0.14000000000000123</v>
      </c>
      <c r="T38" s="282"/>
    </row>
    <row r="39" spans="1:20" ht="2.25" customHeight="1">
      <c r="A39" s="135"/>
      <c r="C39" s="317"/>
      <c r="D39" s="149"/>
      <c r="E39" s="265"/>
      <c r="F39" s="149"/>
      <c r="G39" s="265"/>
      <c r="H39" s="149"/>
      <c r="I39" s="265"/>
      <c r="J39" s="149"/>
      <c r="K39" s="265"/>
      <c r="L39" s="149"/>
      <c r="M39" s="265"/>
      <c r="N39" s="318"/>
      <c r="O39" s="149"/>
      <c r="P39" s="265"/>
      <c r="Q39" s="318"/>
      <c r="S39" s="265"/>
      <c r="T39" s="318"/>
    </row>
    <row r="40" spans="1:20" s="260" customFormat="1" ht="15" customHeight="1">
      <c r="A40" s="176"/>
      <c r="C40" s="306" t="s">
        <v>265</v>
      </c>
      <c r="D40" s="260" t="s">
        <v>3</v>
      </c>
      <c r="E40" s="253">
        <v>600000</v>
      </c>
      <c r="G40" s="254">
        <v>600000</v>
      </c>
      <c r="I40" s="254">
        <v>599965</v>
      </c>
      <c r="K40" s="254">
        <v>599965</v>
      </c>
      <c r="M40" s="254">
        <v>35</v>
      </c>
      <c r="N40" s="315">
        <v>5.8336736309616555E-5</v>
      </c>
      <c r="P40" s="254">
        <v>35</v>
      </c>
      <c r="Q40" s="315">
        <v>5.8336736309616555E-5</v>
      </c>
      <c r="S40" s="254">
        <v>0</v>
      </c>
      <c r="T40" s="315">
        <v>0</v>
      </c>
    </row>
    <row r="41" spans="1:20" ht="15.75" customHeight="1">
      <c r="A41" s="132"/>
      <c r="C41" s="150" t="s">
        <v>43</v>
      </c>
      <c r="D41" s="222" t="s">
        <v>3</v>
      </c>
      <c r="E41" s="169">
        <v>2.0743999999999999E-2</v>
      </c>
      <c r="F41" s="316"/>
      <c r="G41" s="169">
        <v>2.1219999999999999E-2</v>
      </c>
      <c r="H41" s="316"/>
      <c r="I41" s="169">
        <v>2.2207000000000001E-2</v>
      </c>
      <c r="J41" s="316"/>
      <c r="K41" s="169">
        <v>2.2997E-2</v>
      </c>
      <c r="L41" s="222"/>
      <c r="M41" s="282">
        <v>-0.22530000000000017</v>
      </c>
      <c r="N41" s="282"/>
      <c r="O41" s="222"/>
      <c r="P41" s="282">
        <v>-0.14630000000000026</v>
      </c>
      <c r="Q41" s="282"/>
      <c r="S41" s="282">
        <v>-4.7600000000000073E-2</v>
      </c>
      <c r="T41" s="282"/>
    </row>
    <row r="42" spans="1:20" ht="3.75" customHeight="1">
      <c r="A42" s="135"/>
      <c r="C42" s="317"/>
      <c r="D42" s="149"/>
      <c r="E42" s="265"/>
      <c r="F42" s="149"/>
      <c r="G42" s="265"/>
      <c r="H42" s="149"/>
      <c r="I42" s="265"/>
      <c r="J42" s="149"/>
      <c r="K42" s="265"/>
      <c r="L42" s="149"/>
      <c r="M42" s="265"/>
      <c r="N42" s="318"/>
      <c r="O42" s="149"/>
      <c r="P42" s="265"/>
      <c r="Q42" s="318"/>
      <c r="S42" s="265"/>
      <c r="T42" s="318"/>
    </row>
    <row r="43" spans="1:20" s="260" customFormat="1" ht="15" customHeight="1">
      <c r="A43" s="176"/>
      <c r="C43" s="306" t="s">
        <v>287</v>
      </c>
      <c r="D43" s="260" t="s">
        <v>3</v>
      </c>
      <c r="E43" s="253">
        <v>4649337.1430000002</v>
      </c>
      <c r="G43" s="254">
        <v>4517673.2970000003</v>
      </c>
      <c r="I43" s="254">
        <v>4335156.9460000005</v>
      </c>
      <c r="K43" s="254">
        <v>4215888.6050000004</v>
      </c>
      <c r="M43" s="254">
        <v>433448.53799999971</v>
      </c>
      <c r="N43" s="315">
        <v>0.10281309081220358</v>
      </c>
      <c r="P43" s="254">
        <v>314180.19699999969</v>
      </c>
      <c r="Q43" s="315">
        <v>7.2472623462892294E-2</v>
      </c>
      <c r="S43" s="254">
        <v>131663.8459999999</v>
      </c>
      <c r="T43" s="315">
        <v>2.9144171644158501E-2</v>
      </c>
    </row>
    <row r="44" spans="1:20" ht="15.75" customHeight="1">
      <c r="A44" s="132"/>
      <c r="C44" s="150" t="s">
        <v>44</v>
      </c>
      <c r="D44" s="222" t="s">
        <v>3</v>
      </c>
      <c r="E44" s="169">
        <v>0.16070000000000001</v>
      </c>
      <c r="F44" s="316"/>
      <c r="G44" s="169">
        <v>0.1598</v>
      </c>
      <c r="H44" s="316"/>
      <c r="I44" s="169">
        <v>0.1605</v>
      </c>
      <c r="J44" s="316"/>
      <c r="K44" s="169">
        <v>0.16159999999999999</v>
      </c>
      <c r="L44" s="222"/>
      <c r="M44" s="282">
        <v>-8.9999999999998415E-2</v>
      </c>
      <c r="N44" s="282"/>
      <c r="O44" s="222"/>
      <c r="P44" s="282">
        <v>2.0000000000000573E-2</v>
      </c>
      <c r="Q44" s="282"/>
      <c r="S44" s="282">
        <v>9.000000000000119E-2</v>
      </c>
      <c r="T44" s="282"/>
    </row>
    <row r="45" spans="1:20" ht="6" customHeight="1">
      <c r="A45" s="135"/>
      <c r="C45" s="317"/>
      <c r="D45" s="149"/>
      <c r="E45" s="265"/>
      <c r="F45" s="149"/>
      <c r="G45" s="265"/>
      <c r="H45" s="149"/>
      <c r="I45" s="265"/>
      <c r="J45" s="149"/>
      <c r="K45" s="265"/>
      <c r="L45" s="149"/>
      <c r="M45" s="265"/>
      <c r="N45" s="318"/>
      <c r="O45" s="149"/>
      <c r="P45" s="265"/>
      <c r="Q45" s="318"/>
      <c r="S45" s="265"/>
      <c r="T45" s="318"/>
    </row>
    <row r="46" spans="1:20" s="152" customFormat="1" ht="15" customHeight="1">
      <c r="A46" s="196"/>
      <c r="C46" s="262" t="s">
        <v>218</v>
      </c>
      <c r="D46" s="260" t="s">
        <v>3</v>
      </c>
      <c r="E46" s="229">
        <v>28924659</v>
      </c>
      <c r="F46" s="260"/>
      <c r="G46" s="229">
        <v>28274996</v>
      </c>
      <c r="H46" s="260"/>
      <c r="I46" s="229">
        <v>27016642</v>
      </c>
      <c r="J46" s="260"/>
      <c r="K46" s="229">
        <v>26088562</v>
      </c>
      <c r="L46" s="260"/>
      <c r="M46" s="229">
        <v>2836097</v>
      </c>
      <c r="N46" s="320">
        <v>0.1087103612686664</v>
      </c>
      <c r="O46" s="260"/>
      <c r="P46" s="229">
        <v>1908017</v>
      </c>
      <c r="Q46" s="320">
        <v>7.0623765899551882E-2</v>
      </c>
      <c r="S46" s="229">
        <v>649663</v>
      </c>
      <c r="T46" s="320">
        <v>2.2976590341515779E-2</v>
      </c>
    </row>
    <row r="47" spans="1:20" s="152" customFormat="1" ht="15" customHeight="1">
      <c r="A47" s="196"/>
      <c r="C47" s="215" t="s">
        <v>219</v>
      </c>
      <c r="D47" s="152" t="s">
        <v>3</v>
      </c>
      <c r="E47" s="154">
        <v>26528434</v>
      </c>
      <c r="G47" s="155">
        <v>25870245</v>
      </c>
      <c r="I47" s="155">
        <v>24742392</v>
      </c>
      <c r="K47" s="155">
        <v>24053236</v>
      </c>
      <c r="M47" s="155">
        <v>2475198</v>
      </c>
      <c r="N47" s="314">
        <v>0.1029049895822749</v>
      </c>
      <c r="P47" s="155">
        <v>1786042</v>
      </c>
      <c r="Q47" s="314">
        <v>7.2185502517299049E-2</v>
      </c>
      <c r="S47" s="155">
        <v>658189</v>
      </c>
      <c r="T47" s="314">
        <v>2.5441931454456723E-2</v>
      </c>
    </row>
    <row r="48" spans="1:20" s="152" customFormat="1" ht="15" customHeight="1">
      <c r="A48" s="196"/>
      <c r="C48" s="215" t="s">
        <v>220</v>
      </c>
      <c r="E48" s="154">
        <v>2296905</v>
      </c>
      <c r="G48" s="155">
        <v>2296905</v>
      </c>
      <c r="I48" s="155">
        <v>2143554</v>
      </c>
      <c r="K48" s="155">
        <v>1895423</v>
      </c>
      <c r="M48" s="155">
        <v>401482</v>
      </c>
      <c r="N48" s="314">
        <v>0.21181657076019444</v>
      </c>
      <c r="P48" s="155">
        <v>153351</v>
      </c>
      <c r="Q48" s="314">
        <v>7.1540535018012053E-2</v>
      </c>
      <c r="S48" s="155">
        <v>0</v>
      </c>
      <c r="T48" s="314">
        <v>0</v>
      </c>
    </row>
    <row r="49" spans="1:20" s="152" customFormat="1" ht="15" customHeight="1">
      <c r="A49" s="196"/>
      <c r="C49" s="215" t="s">
        <v>221</v>
      </c>
      <c r="E49" s="154">
        <v>99320</v>
      </c>
      <c r="G49" s="155">
        <v>107846</v>
      </c>
      <c r="I49" s="155">
        <v>130696</v>
      </c>
      <c r="K49" s="155">
        <v>139903</v>
      </c>
      <c r="M49" s="155">
        <v>-40583</v>
      </c>
      <c r="N49" s="314">
        <v>-0.29007955512033334</v>
      </c>
      <c r="P49" s="155">
        <v>-31376</v>
      </c>
      <c r="Q49" s="314">
        <v>-0.24006855603844035</v>
      </c>
      <c r="S49" s="155">
        <v>-8526</v>
      </c>
      <c r="T49" s="314">
        <v>-7.9057174118650653E-2</v>
      </c>
    </row>
    <row r="50" spans="1:20" s="219" customFormat="1">
      <c r="A50" s="325"/>
      <c r="C50" s="326"/>
      <c r="D50" s="327"/>
      <c r="E50" s="247"/>
      <c r="F50" s="327"/>
      <c r="H50" s="327"/>
      <c r="J50" s="327"/>
      <c r="L50" s="327"/>
      <c r="O50" s="327"/>
    </row>
    <row r="51" spans="1:20" s="219" customFormat="1">
      <c r="A51" s="325"/>
      <c r="C51" s="421" t="s">
        <v>281</v>
      </c>
      <c r="D51" s="327"/>
      <c r="E51" s="247"/>
      <c r="F51" s="327"/>
      <c r="H51" s="327"/>
      <c r="J51" s="327"/>
      <c r="L51" s="327"/>
      <c r="O51" s="327"/>
    </row>
    <row r="52" spans="1:20" s="219" customFormat="1">
      <c r="A52" s="325"/>
      <c r="C52" s="421"/>
      <c r="D52" s="141" t="s">
        <v>3</v>
      </c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</row>
    <row r="53" spans="1:20" ht="6" customHeight="1">
      <c r="C53" s="313"/>
      <c r="D53" s="251" t="s">
        <v>3</v>
      </c>
      <c r="G53" s="226"/>
      <c r="I53" s="226"/>
      <c r="K53" s="226"/>
      <c r="M53" s="135"/>
      <c r="N53" s="135"/>
      <c r="P53" s="135"/>
      <c r="Q53" s="135"/>
      <c r="S53" s="135"/>
      <c r="T53" s="135"/>
    </row>
    <row r="54" spans="1:20" s="219" customFormat="1">
      <c r="A54" s="402"/>
      <c r="C54" s="403" t="s">
        <v>282</v>
      </c>
      <c r="D54" s="327"/>
      <c r="E54" s="213">
        <v>6934169.9170000004</v>
      </c>
      <c r="F54" s="327"/>
      <c r="G54" s="213">
        <v>6802505.3619999997</v>
      </c>
      <c r="H54" s="327"/>
      <c r="I54" s="213">
        <v>6619966.3269999996</v>
      </c>
      <c r="J54" s="327"/>
      <c r="K54" s="213">
        <v>6505183.4400000004</v>
      </c>
      <c r="L54" s="327"/>
      <c r="M54" s="213">
        <v>428986.47699999996</v>
      </c>
      <c r="N54" s="415">
        <v>6.5945331281849207E-2</v>
      </c>
      <c r="O54" s="331"/>
      <c r="P54" s="213">
        <v>314203.59000000078</v>
      </c>
      <c r="Q54" s="214">
        <v>4.7463019368920278E-2</v>
      </c>
      <c r="R54" s="149"/>
      <c r="S54" s="213">
        <v>131664.55500000063</v>
      </c>
      <c r="T54" s="415">
        <v>1.9355303376238808E-2</v>
      </c>
    </row>
    <row r="55" spans="1:20" s="219" customFormat="1">
      <c r="A55" s="402"/>
      <c r="C55" s="306" t="s">
        <v>287</v>
      </c>
      <c r="D55" s="327"/>
      <c r="E55" s="254">
        <v>4649337.1430000002</v>
      </c>
      <c r="F55" s="327"/>
      <c r="G55" s="254">
        <v>4517673.2970000003</v>
      </c>
      <c r="H55" s="327"/>
      <c r="I55" s="254">
        <v>4335156.9460000005</v>
      </c>
      <c r="J55" s="327"/>
      <c r="K55" s="254">
        <v>4220365.602</v>
      </c>
      <c r="L55" s="327"/>
      <c r="M55" s="254">
        <v>428971.5410000002</v>
      </c>
      <c r="N55" s="315">
        <v>0.10164321801805842</v>
      </c>
      <c r="O55" s="260"/>
      <c r="P55" s="254">
        <v>314180.19699999969</v>
      </c>
      <c r="Q55" s="315">
        <v>7.2472623462892294E-2</v>
      </c>
      <c r="R55" s="260"/>
      <c r="S55" s="254">
        <v>131663.8459999999</v>
      </c>
      <c r="T55" s="315">
        <v>2.9144171644158501E-2</v>
      </c>
    </row>
    <row r="56" spans="1:20" s="219" customFormat="1">
      <c r="A56" s="402"/>
      <c r="C56" s="306" t="s">
        <v>283</v>
      </c>
      <c r="D56" s="327"/>
      <c r="E56" s="254">
        <v>2150000</v>
      </c>
      <c r="F56" s="327"/>
      <c r="G56" s="254">
        <v>2150000</v>
      </c>
      <c r="H56" s="327"/>
      <c r="I56" s="254">
        <v>2149974.48</v>
      </c>
      <c r="J56" s="327"/>
      <c r="K56" s="254">
        <v>2149974.66</v>
      </c>
      <c r="L56" s="327"/>
      <c r="M56" s="254">
        <v>25.339999999850988</v>
      </c>
      <c r="N56" s="315">
        <v>1.178618542407861E-5</v>
      </c>
      <c r="O56" s="260"/>
      <c r="P56" s="254">
        <v>25.520000000018626</v>
      </c>
      <c r="Q56" s="315">
        <v>1.1869908334904977E-5</v>
      </c>
      <c r="R56" s="260"/>
      <c r="S56" s="254">
        <v>0</v>
      </c>
      <c r="T56" s="315">
        <v>0</v>
      </c>
    </row>
    <row r="57" spans="1:20" s="219" customFormat="1">
      <c r="A57" s="402"/>
      <c r="C57" s="306" t="s">
        <v>288</v>
      </c>
      <c r="D57" s="327"/>
      <c r="E57" s="254">
        <v>134832.774</v>
      </c>
      <c r="F57" s="327"/>
      <c r="G57" s="254">
        <v>134832.065</v>
      </c>
      <c r="H57" s="327"/>
      <c r="I57" s="254">
        <v>134834.90100000001</v>
      </c>
      <c r="J57" s="327"/>
      <c r="K57" s="254">
        <v>134843.17800000001</v>
      </c>
      <c r="L57" s="327"/>
      <c r="M57" s="254">
        <v>-10.404000000009546</v>
      </c>
      <c r="N57" s="315">
        <v>-7.7156294847946505E-5</v>
      </c>
      <c r="O57" s="260"/>
      <c r="P57" s="254">
        <v>-2.1270000000076834</v>
      </c>
      <c r="Q57" s="315">
        <v>-1.5774847493044142E-5</v>
      </c>
      <c r="R57" s="260"/>
      <c r="S57" s="254">
        <v>0.70900000000256114</v>
      </c>
      <c r="T57" s="315">
        <v>5.2583930980620863E-6</v>
      </c>
    </row>
    <row r="58" spans="1:20" s="219" customFormat="1">
      <c r="A58" s="402"/>
      <c r="B58" s="402"/>
      <c r="C58" s="403" t="s">
        <v>284</v>
      </c>
      <c r="D58" s="327"/>
      <c r="E58" s="169">
        <v>0.24379999999999999</v>
      </c>
      <c r="F58" s="327"/>
      <c r="G58" s="169">
        <v>0.2447</v>
      </c>
      <c r="H58" s="327"/>
      <c r="I58" s="169">
        <v>0.245</v>
      </c>
      <c r="J58" s="327"/>
      <c r="K58" s="169">
        <v>0.24940000000000001</v>
      </c>
      <c r="L58" s="327"/>
      <c r="M58" s="282">
        <v>-0.56000000000000216</v>
      </c>
      <c r="N58" s="282"/>
      <c r="O58" s="222"/>
      <c r="P58" s="282">
        <v>-0.12000000000000066</v>
      </c>
      <c r="Q58" s="282"/>
      <c r="R58" s="132"/>
      <c r="S58" s="282">
        <v>-9.000000000000119E-2</v>
      </c>
      <c r="T58" s="282"/>
    </row>
    <row r="59" spans="1:20" s="219" customFormat="1">
      <c r="A59" s="404"/>
      <c r="B59" s="402"/>
      <c r="C59" s="306" t="s">
        <v>285</v>
      </c>
      <c r="D59" s="327"/>
      <c r="E59" s="254">
        <v>62782576.479999997</v>
      </c>
      <c r="F59" s="327"/>
      <c r="G59" s="254">
        <v>63169335.721000001</v>
      </c>
      <c r="H59" s="327"/>
      <c r="I59" s="254">
        <v>61158864.527999997</v>
      </c>
      <c r="J59" s="327"/>
      <c r="K59" s="254">
        <v>60415852.553999998</v>
      </c>
      <c r="L59" s="327"/>
      <c r="M59" s="254">
        <v>2366723.925999999</v>
      </c>
      <c r="N59" s="315">
        <v>3.9173889400710094E-2</v>
      </c>
      <c r="O59" s="260"/>
      <c r="P59" s="254">
        <v>1623711.9519999996</v>
      </c>
      <c r="Q59" s="315">
        <v>2.6549085967032982E-2</v>
      </c>
      <c r="R59" s="260"/>
      <c r="S59" s="254">
        <v>-386759.24100000411</v>
      </c>
      <c r="T59" s="315">
        <v>-6.1225788839731621E-3</v>
      </c>
    </row>
    <row r="60" spans="1:20" s="219" customFormat="1">
      <c r="A60" s="402"/>
      <c r="C60" s="403" t="s">
        <v>286</v>
      </c>
      <c r="D60" s="327"/>
      <c r="E60" s="169">
        <v>0.1104</v>
      </c>
      <c r="F60" s="327"/>
      <c r="G60" s="169">
        <v>0.1077</v>
      </c>
      <c r="H60" s="327"/>
      <c r="I60" s="169">
        <v>0.1082</v>
      </c>
      <c r="J60" s="327"/>
      <c r="K60" s="169">
        <v>0.1077</v>
      </c>
      <c r="L60" s="327"/>
      <c r="M60" s="282">
        <v>0.26999999999999941</v>
      </c>
      <c r="N60" s="282"/>
      <c r="O60" s="222"/>
      <c r="P60" s="282">
        <v>0.21999999999999936</v>
      </c>
      <c r="Q60" s="282"/>
      <c r="R60" s="132"/>
      <c r="S60" s="282">
        <v>0.26999999999999941</v>
      </c>
      <c r="T60" s="282"/>
    </row>
    <row r="61" spans="1:20" s="219" customFormat="1">
      <c r="A61" s="325"/>
      <c r="C61" s="326"/>
      <c r="D61" s="327"/>
      <c r="E61" s="247"/>
      <c r="F61" s="327"/>
      <c r="H61" s="327"/>
      <c r="J61" s="327"/>
      <c r="L61" s="327"/>
      <c r="O61" s="327"/>
    </row>
    <row r="62" spans="1:20" s="219" customFormat="1">
      <c r="A62" s="325"/>
      <c r="C62" s="245" t="s">
        <v>289</v>
      </c>
      <c r="D62" s="327"/>
      <c r="E62" s="247"/>
      <c r="F62" s="327"/>
      <c r="H62" s="327"/>
      <c r="J62" s="327"/>
      <c r="L62" s="327"/>
      <c r="O62" s="327"/>
      <c r="Q62" s="176"/>
      <c r="T62" s="176" t="s">
        <v>301</v>
      </c>
    </row>
    <row r="63" spans="1:20" s="219" customFormat="1">
      <c r="A63" s="325"/>
      <c r="C63" s="326"/>
      <c r="D63" s="327"/>
      <c r="E63" s="247"/>
      <c r="F63" s="327"/>
      <c r="H63" s="327"/>
      <c r="J63" s="327"/>
      <c r="L63" s="327"/>
      <c r="O63" s="327"/>
    </row>
    <row r="64" spans="1:20" s="219" customFormat="1">
      <c r="A64" s="325"/>
      <c r="C64" s="326"/>
      <c r="D64" s="327"/>
      <c r="E64" s="247"/>
      <c r="F64" s="327"/>
      <c r="H64" s="327"/>
      <c r="J64" s="327"/>
      <c r="L64" s="327"/>
      <c r="O64" s="327"/>
    </row>
    <row r="65" spans="1:19" s="219" customFormat="1">
      <c r="A65" s="325"/>
      <c r="C65" s="326"/>
      <c r="D65" s="327"/>
      <c r="E65" s="247"/>
      <c r="F65" s="327"/>
      <c r="H65" s="327"/>
      <c r="J65" s="327"/>
      <c r="L65" s="327"/>
      <c r="O65" s="327"/>
    </row>
    <row r="66" spans="1:19" s="219" customFormat="1">
      <c r="A66" s="325"/>
      <c r="C66" s="326"/>
      <c r="D66" s="327"/>
      <c r="E66" s="247"/>
      <c r="F66" s="327"/>
      <c r="H66" s="327"/>
      <c r="J66" s="327"/>
      <c r="L66" s="327"/>
      <c r="O66" s="327"/>
    </row>
    <row r="67" spans="1:19" s="219" customFormat="1">
      <c r="A67" s="325"/>
      <c r="C67" s="328"/>
      <c r="D67" s="327"/>
      <c r="E67" s="178"/>
      <c r="F67" s="327"/>
      <c r="G67" s="178"/>
      <c r="H67" s="327"/>
      <c r="I67" s="178"/>
      <c r="J67" s="327"/>
      <c r="K67" s="178"/>
      <c r="L67" s="327"/>
      <c r="M67" s="178"/>
      <c r="O67" s="327"/>
      <c r="P67" s="178"/>
      <c r="S67" s="178"/>
    </row>
    <row r="68" spans="1:19" s="219" customFormat="1">
      <c r="A68" s="325"/>
      <c r="C68" s="325"/>
      <c r="D68" s="327"/>
      <c r="E68" s="178"/>
      <c r="F68" s="327"/>
      <c r="G68" s="178"/>
      <c r="H68" s="327"/>
      <c r="I68" s="178"/>
      <c r="J68" s="327"/>
      <c r="K68" s="178"/>
      <c r="L68" s="327"/>
      <c r="M68" s="178"/>
      <c r="O68" s="327"/>
      <c r="P68" s="178"/>
      <c r="S68" s="178"/>
    </row>
    <row r="69" spans="1:19" s="219" customFormat="1">
      <c r="A69" s="325"/>
      <c r="C69" s="328"/>
      <c r="D69" s="327"/>
      <c r="E69" s="178"/>
      <c r="F69" s="327"/>
      <c r="G69" s="178"/>
      <c r="H69" s="327"/>
      <c r="I69" s="178"/>
      <c r="J69" s="327"/>
      <c r="K69" s="178"/>
      <c r="L69" s="327"/>
      <c r="M69" s="178"/>
      <c r="O69" s="327"/>
      <c r="P69" s="178"/>
      <c r="S69" s="178"/>
    </row>
    <row r="70" spans="1:19" s="219" customFormat="1">
      <c r="A70" s="325"/>
      <c r="C70" s="328"/>
      <c r="D70" s="327"/>
      <c r="E70" s="178"/>
      <c r="F70" s="327"/>
      <c r="G70" s="178"/>
      <c r="H70" s="327"/>
      <c r="I70" s="178"/>
      <c r="J70" s="327"/>
      <c r="K70" s="178"/>
      <c r="L70" s="327"/>
      <c r="M70" s="178"/>
      <c r="O70" s="327"/>
    </row>
    <row r="71" spans="1:19" s="219" customFormat="1">
      <c r="A71" s="325"/>
      <c r="D71" s="327"/>
      <c r="E71" s="178"/>
      <c r="F71" s="327"/>
      <c r="G71" s="178"/>
      <c r="H71" s="327"/>
      <c r="I71" s="178"/>
      <c r="J71" s="327"/>
      <c r="K71" s="178"/>
      <c r="L71" s="327"/>
      <c r="M71" s="178"/>
      <c r="O71" s="327"/>
    </row>
    <row r="72" spans="1:19" s="219" customFormat="1">
      <c r="A72" s="325"/>
      <c r="D72" s="327"/>
      <c r="E72" s="178"/>
      <c r="F72" s="327"/>
      <c r="G72" s="178"/>
      <c r="H72" s="327"/>
      <c r="I72" s="178"/>
      <c r="J72" s="327"/>
      <c r="K72" s="178"/>
      <c r="L72" s="327"/>
      <c r="M72" s="178"/>
      <c r="O72" s="327"/>
    </row>
    <row r="73" spans="1:19">
      <c r="G73" s="135"/>
    </row>
    <row r="74" spans="1:19">
      <c r="G74" s="135"/>
    </row>
    <row r="75" spans="1:19">
      <c r="E75" s="178"/>
      <c r="G75" s="178"/>
      <c r="I75" s="178"/>
      <c r="K75" s="178"/>
      <c r="M75" s="178"/>
    </row>
    <row r="76" spans="1:19">
      <c r="E76" s="178"/>
      <c r="G76" s="178"/>
      <c r="I76" s="178"/>
      <c r="K76" s="178"/>
      <c r="M76" s="178"/>
    </row>
    <row r="77" spans="1:19">
      <c r="E77" s="178"/>
      <c r="G77" s="178"/>
      <c r="I77" s="178"/>
      <c r="K77" s="178"/>
      <c r="M77" s="178"/>
    </row>
    <row r="78" spans="1:19">
      <c r="E78" s="178"/>
      <c r="G78" s="178"/>
      <c r="I78" s="178"/>
      <c r="K78" s="178"/>
      <c r="M78" s="178"/>
    </row>
    <row r="79" spans="1:19">
      <c r="E79" s="178"/>
      <c r="G79" s="178"/>
      <c r="I79" s="178"/>
      <c r="K79" s="178"/>
      <c r="M79" s="178"/>
    </row>
    <row r="80" spans="1:19">
      <c r="E80" s="178"/>
      <c r="G80" s="178"/>
      <c r="I80" s="178"/>
      <c r="K80" s="178"/>
      <c r="M80" s="178"/>
    </row>
    <row r="81" spans="5:11">
      <c r="G81" s="135"/>
    </row>
    <row r="82" spans="5:11">
      <c r="E82" s="178"/>
      <c r="G82" s="178"/>
      <c r="I82" s="178"/>
      <c r="K82" s="178"/>
    </row>
    <row r="83" spans="5:11">
      <c r="E83" s="178"/>
      <c r="G83" s="178"/>
      <c r="I83" s="178"/>
      <c r="K83" s="178"/>
    </row>
    <row r="84" spans="5:11">
      <c r="E84" s="178"/>
      <c r="G84" s="178"/>
      <c r="I84" s="178"/>
      <c r="K84" s="178"/>
    </row>
    <row r="85" spans="5:11">
      <c r="E85" s="178"/>
      <c r="G85" s="178"/>
      <c r="I85" s="178"/>
      <c r="K85" s="178"/>
    </row>
    <row r="86" spans="5:11">
      <c r="G86" s="135"/>
    </row>
    <row r="87" spans="5:11">
      <c r="G87" s="135"/>
    </row>
    <row r="88" spans="5:11">
      <c r="G88" s="135"/>
    </row>
    <row r="89" spans="5:11">
      <c r="G89" s="135"/>
    </row>
    <row r="90" spans="5:11">
      <c r="G90" s="135"/>
    </row>
    <row r="91" spans="5:11">
      <c r="G91" s="135"/>
    </row>
    <row r="92" spans="5:11">
      <c r="G92" s="135"/>
    </row>
    <row r="93" spans="5:11">
      <c r="G93" s="135"/>
    </row>
    <row r="94" spans="5:11">
      <c r="G94" s="135"/>
    </row>
    <row r="95" spans="5:11">
      <c r="G95" s="135"/>
    </row>
    <row r="96" spans="5:11">
      <c r="G96" s="135"/>
    </row>
    <row r="97" spans="7:7">
      <c r="G97" s="135"/>
    </row>
    <row r="98" spans="7:7">
      <c r="G98" s="135"/>
    </row>
    <row r="99" spans="7:7">
      <c r="G99" s="135"/>
    </row>
    <row r="100" spans="7:7">
      <c r="G100" s="135"/>
    </row>
    <row r="101" spans="7:7">
      <c r="G101" s="135"/>
    </row>
    <row r="102" spans="7:7">
      <c r="G102" s="135"/>
    </row>
    <row r="103" spans="7:7">
      <c r="G103" s="135"/>
    </row>
    <row r="104" spans="7:7">
      <c r="G104" s="135"/>
    </row>
    <row r="105" spans="7:7">
      <c r="G105" s="135"/>
    </row>
    <row r="106" spans="7:7">
      <c r="G106" s="135"/>
    </row>
    <row r="107" spans="7:7">
      <c r="G107" s="135"/>
    </row>
    <row r="108" spans="7:7">
      <c r="G108" s="135"/>
    </row>
    <row r="109" spans="7:7">
      <c r="G109" s="135"/>
    </row>
    <row r="110" spans="7:7">
      <c r="G110" s="135"/>
    </row>
    <row r="111" spans="7:7">
      <c r="G111" s="135"/>
    </row>
  </sheetData>
  <mergeCells count="11">
    <mergeCell ref="C51:C52"/>
    <mergeCell ref="S7:T7"/>
    <mergeCell ref="C7:C8"/>
    <mergeCell ref="C29:C30"/>
    <mergeCell ref="P7:Q7"/>
    <mergeCell ref="M6:O6"/>
    <mergeCell ref="E7:E8"/>
    <mergeCell ref="K7:K8"/>
    <mergeCell ref="M7:N7"/>
    <mergeCell ref="I7:I8"/>
    <mergeCell ref="G7:G8"/>
  </mergeCells>
  <phoneticPr fontId="9" type="noConversion"/>
  <pageMargins left="1.6" right="0.23622047244094491" top="0.15748031496062992" bottom="0.15748031496062992" header="0" footer="0"/>
  <pageSetup paperSize="9" scale="7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>
    <pageSetUpPr fitToPage="1"/>
  </sheetPr>
  <dimension ref="A1:GF38"/>
  <sheetViews>
    <sheetView showGridLines="0" zoomScaleNormal="100" workbookViewId="0">
      <selection activeCell="A29" sqref="A29:XFD29"/>
    </sheetView>
  </sheetViews>
  <sheetFormatPr baseColWidth="10" defaultColWidth="11.44140625" defaultRowHeight="13.8"/>
  <cols>
    <col min="1" max="1" width="11.5546875" style="157" bestFit="1" customWidth="1"/>
    <col min="2" max="2" width="3.44140625" style="132" customWidth="1"/>
    <col min="3" max="3" width="71" style="132" customWidth="1"/>
    <col min="4" max="4" width="1.5546875" style="132" customWidth="1"/>
    <col min="5" max="5" width="10.6640625" style="175" bestFit="1" customWidth="1"/>
    <col min="6" max="6" width="10.109375" style="175" customWidth="1"/>
    <col min="7" max="7" width="1" style="135" customWidth="1"/>
    <col min="8" max="8" width="11.109375" style="135" customWidth="1"/>
    <col min="9" max="9" width="10.109375" style="135" customWidth="1"/>
    <col min="10" max="10" width="1" style="175" customWidth="1"/>
    <col min="11" max="11" width="10.44140625" style="135" customWidth="1"/>
    <col min="12" max="12" width="8.5546875" style="132" customWidth="1"/>
    <col min="13" max="13" width="1" style="135" customWidth="1"/>
    <col min="14" max="14" width="11.109375" style="135" customWidth="1"/>
    <col min="15" max="15" width="10.109375" style="135" customWidth="1"/>
    <col min="16" max="16384" width="11.44140625" style="132"/>
  </cols>
  <sheetData>
    <row r="1" spans="1:188">
      <c r="E1" s="134"/>
      <c r="F1" s="134"/>
      <c r="H1" s="134"/>
      <c r="I1" s="134"/>
      <c r="N1" s="134"/>
      <c r="O1" s="134"/>
    </row>
    <row r="2" spans="1:188">
      <c r="E2" s="1"/>
      <c r="F2" s="1"/>
      <c r="H2" s="1"/>
      <c r="I2" s="1"/>
      <c r="N2" s="1"/>
      <c r="O2" s="1"/>
    </row>
    <row r="3" spans="1:188" s="273" customFormat="1" ht="69.75" customHeight="1">
      <c r="A3" s="329"/>
      <c r="C3" s="272"/>
      <c r="E3" s="330"/>
      <c r="F3" s="330"/>
      <c r="G3" s="274"/>
      <c r="H3" s="274"/>
      <c r="I3" s="274"/>
      <c r="J3" s="330"/>
      <c r="K3" s="274"/>
      <c r="M3" s="274"/>
      <c r="N3" s="274"/>
      <c r="O3" s="274"/>
    </row>
    <row r="4" spans="1:188" s="220" customFormat="1">
      <c r="A4" s="221"/>
      <c r="E4" s="331"/>
      <c r="F4" s="331"/>
      <c r="G4" s="224"/>
      <c r="H4" s="224"/>
      <c r="I4" s="224"/>
      <c r="J4" s="331"/>
      <c r="K4" s="224"/>
      <c r="M4" s="224"/>
      <c r="N4" s="224"/>
      <c r="O4" s="224"/>
    </row>
    <row r="5" spans="1:188" s="220" customFormat="1" ht="25.8">
      <c r="A5" s="221"/>
      <c r="C5" s="186" t="s">
        <v>275</v>
      </c>
      <c r="D5" s="222"/>
      <c r="E5" s="332"/>
      <c r="F5" s="250"/>
      <c r="G5" s="224"/>
      <c r="H5" s="224"/>
      <c r="I5" s="224"/>
      <c r="J5" s="224"/>
      <c r="K5" s="224"/>
      <c r="L5" s="224"/>
      <c r="M5" s="224"/>
      <c r="N5" s="224"/>
      <c r="O5" s="224"/>
    </row>
    <row r="6" spans="1:188" s="220" customFormat="1" ht="16.5" customHeight="1">
      <c r="A6" s="221"/>
      <c r="C6" s="190" t="s">
        <v>35</v>
      </c>
      <c r="D6" s="222" t="s">
        <v>3</v>
      </c>
      <c r="E6" s="223"/>
      <c r="F6" s="223"/>
      <c r="G6" s="223"/>
      <c r="H6" s="223"/>
      <c r="I6" s="223"/>
      <c r="J6" s="223"/>
      <c r="K6" s="420"/>
      <c r="L6" s="420"/>
      <c r="M6" s="223"/>
      <c r="N6" s="223"/>
      <c r="O6" s="223"/>
    </row>
    <row r="7" spans="1:188" s="220" customFormat="1">
      <c r="A7" s="221"/>
      <c r="C7" s="222"/>
      <c r="D7" s="334"/>
      <c r="E7" s="424">
        <v>45930</v>
      </c>
      <c r="F7" s="422" t="s">
        <v>119</v>
      </c>
      <c r="G7" s="224"/>
      <c r="H7" s="424">
        <v>45565</v>
      </c>
      <c r="I7" s="422" t="s">
        <v>119</v>
      </c>
      <c r="J7" s="331"/>
      <c r="K7" s="416" t="s">
        <v>50</v>
      </c>
      <c r="L7" s="416"/>
      <c r="M7" s="224"/>
      <c r="N7" s="424">
        <v>45657</v>
      </c>
      <c r="O7" s="422" t="s">
        <v>119</v>
      </c>
    </row>
    <row r="8" spans="1:188">
      <c r="C8" s="232"/>
      <c r="D8" s="174" t="s">
        <v>3</v>
      </c>
      <c r="E8" s="425"/>
      <c r="F8" s="423"/>
      <c r="G8" s="224"/>
      <c r="H8" s="425"/>
      <c r="I8" s="423"/>
      <c r="J8" s="331"/>
      <c r="K8" s="145" t="s">
        <v>8</v>
      </c>
      <c r="L8" s="146" t="s">
        <v>4</v>
      </c>
      <c r="M8" s="224"/>
      <c r="N8" s="425"/>
      <c r="O8" s="423"/>
      <c r="P8" s="220"/>
    </row>
    <row r="9" spans="1:188" s="220" customFormat="1" ht="6" customHeight="1">
      <c r="A9" s="221"/>
      <c r="C9" s="222"/>
      <c r="D9" s="334"/>
      <c r="E9" s="331"/>
      <c r="F9" s="331"/>
      <c r="G9" s="224"/>
      <c r="H9" s="224"/>
      <c r="I9" s="224"/>
      <c r="J9" s="331"/>
      <c r="K9" s="224"/>
      <c r="M9" s="224"/>
      <c r="N9" s="224"/>
      <c r="O9" s="224"/>
    </row>
    <row r="10" spans="1:188" s="152" customFormat="1" ht="15.75" customHeight="1">
      <c r="A10" s="335"/>
      <c r="C10" s="153" t="s">
        <v>99</v>
      </c>
      <c r="D10" s="152" t="s">
        <v>3</v>
      </c>
      <c r="E10" s="154">
        <v>1391049.45</v>
      </c>
      <c r="F10" s="336">
        <v>2.9399999999999999E-2</v>
      </c>
      <c r="H10" s="155">
        <v>1682733.94</v>
      </c>
      <c r="I10" s="337">
        <v>3.7100000000000001E-2</v>
      </c>
      <c r="J10" s="338"/>
      <c r="K10" s="155">
        <v>-291684.49</v>
      </c>
      <c r="L10" s="156">
        <v>-0.17333963680556652</v>
      </c>
      <c r="N10" s="155">
        <v>2212585.63</v>
      </c>
      <c r="O10" s="337">
        <v>3.6299999999999999E-2</v>
      </c>
      <c r="R10" s="165"/>
      <c r="T10" s="165"/>
      <c r="V10" s="339"/>
      <c r="W10" s="339"/>
      <c r="Y10" s="339"/>
      <c r="Z10" s="339"/>
      <c r="AB10" s="153"/>
      <c r="AD10" s="165"/>
      <c r="AF10" s="165"/>
      <c r="AH10" s="165"/>
      <c r="AJ10" s="339"/>
      <c r="AK10" s="339"/>
      <c r="AM10" s="339"/>
      <c r="AN10" s="339"/>
      <c r="AP10" s="153"/>
      <c r="AR10" s="165"/>
      <c r="AT10" s="165"/>
      <c r="AV10" s="165"/>
      <c r="AX10" s="339"/>
      <c r="AY10" s="339"/>
      <c r="BA10" s="339"/>
      <c r="BB10" s="339"/>
      <c r="BD10" s="153"/>
      <c r="BF10" s="165"/>
      <c r="BH10" s="165"/>
      <c r="BJ10" s="165"/>
      <c r="BL10" s="339"/>
      <c r="BM10" s="339"/>
      <c r="BO10" s="339"/>
      <c r="BP10" s="339"/>
      <c r="BR10" s="153"/>
      <c r="BT10" s="165"/>
      <c r="BV10" s="165"/>
      <c r="BX10" s="165"/>
      <c r="BZ10" s="339"/>
      <c r="CA10" s="339"/>
      <c r="CC10" s="339"/>
      <c r="CD10" s="339"/>
      <c r="CF10" s="153"/>
      <c r="CH10" s="165"/>
      <c r="CJ10" s="165"/>
      <c r="CL10" s="165"/>
      <c r="CN10" s="339"/>
      <c r="CO10" s="339"/>
      <c r="CQ10" s="339"/>
      <c r="CR10" s="339"/>
      <c r="CT10" s="153"/>
      <c r="CV10" s="165"/>
      <c r="CX10" s="165"/>
      <c r="CZ10" s="165"/>
      <c r="DB10" s="339"/>
      <c r="DC10" s="339"/>
      <c r="DE10" s="339"/>
      <c r="DF10" s="339"/>
      <c r="DH10" s="153"/>
      <c r="DJ10" s="165"/>
      <c r="DL10" s="165"/>
      <c r="DN10" s="165"/>
      <c r="DP10" s="339"/>
      <c r="DQ10" s="339"/>
      <c r="DS10" s="339"/>
      <c r="DT10" s="339"/>
      <c r="DV10" s="153"/>
      <c r="DX10" s="165"/>
      <c r="DZ10" s="165"/>
      <c r="EB10" s="165"/>
      <c r="ED10" s="339"/>
      <c r="EE10" s="339"/>
      <c r="EG10" s="339"/>
      <c r="EH10" s="339"/>
      <c r="EJ10" s="153"/>
      <c r="EL10" s="165"/>
      <c r="EN10" s="165"/>
      <c r="EP10" s="165"/>
      <c r="ER10" s="339"/>
      <c r="ES10" s="339"/>
      <c r="EU10" s="339"/>
      <c r="EV10" s="339"/>
      <c r="EX10" s="153"/>
      <c r="EZ10" s="165"/>
      <c r="FB10" s="165"/>
      <c r="FD10" s="165"/>
      <c r="FF10" s="339"/>
      <c r="FG10" s="339"/>
      <c r="FI10" s="339"/>
      <c r="FJ10" s="339"/>
      <c r="FL10" s="153"/>
      <c r="FN10" s="165"/>
      <c r="FP10" s="165"/>
      <c r="FR10" s="165"/>
      <c r="FT10" s="339"/>
      <c r="FU10" s="339"/>
      <c r="FW10" s="339"/>
      <c r="FX10" s="339"/>
      <c r="FZ10" s="153"/>
      <c r="GB10" s="165"/>
      <c r="GD10" s="165"/>
      <c r="GF10" s="165"/>
    </row>
    <row r="11" spans="1:188" s="152" customFormat="1" ht="15.75" customHeight="1">
      <c r="A11" s="158"/>
      <c r="C11" s="153" t="s">
        <v>100</v>
      </c>
      <c r="D11" s="152" t="s">
        <v>3</v>
      </c>
      <c r="E11" s="154">
        <v>-581013.05000000005</v>
      </c>
      <c r="F11" s="336">
        <v>-1.23E-2</v>
      </c>
      <c r="H11" s="155">
        <v>-757112.42</v>
      </c>
      <c r="I11" s="337">
        <v>-1.67E-2</v>
      </c>
      <c r="J11" s="338"/>
      <c r="K11" s="155">
        <v>176099.37</v>
      </c>
      <c r="L11" s="156">
        <v>-0.23259342384054404</v>
      </c>
      <c r="N11" s="155">
        <v>-997283.66</v>
      </c>
      <c r="O11" s="337">
        <v>-1.6400000000000001E-2</v>
      </c>
      <c r="R11" s="165"/>
      <c r="T11" s="165"/>
      <c r="V11" s="339"/>
      <c r="W11" s="339"/>
      <c r="Y11" s="339"/>
      <c r="Z11" s="339"/>
      <c r="AB11" s="153"/>
      <c r="AD11" s="165"/>
      <c r="AF11" s="165"/>
      <c r="AH11" s="165"/>
      <c r="AJ11" s="339"/>
      <c r="AK11" s="339"/>
      <c r="AM11" s="339"/>
      <c r="AN11" s="339"/>
      <c r="AP11" s="153"/>
      <c r="AR11" s="165"/>
      <c r="AT11" s="165"/>
      <c r="AV11" s="165"/>
      <c r="AX11" s="339"/>
      <c r="AY11" s="339"/>
      <c r="BA11" s="339"/>
      <c r="BB11" s="339"/>
      <c r="BD11" s="153"/>
      <c r="BF11" s="165"/>
      <c r="BH11" s="165"/>
      <c r="BJ11" s="165"/>
      <c r="BL11" s="339"/>
      <c r="BM11" s="339"/>
      <c r="BO11" s="339"/>
      <c r="BP11" s="339"/>
      <c r="BR11" s="153"/>
      <c r="BT11" s="165"/>
      <c r="BV11" s="165"/>
      <c r="BX11" s="165"/>
      <c r="BZ11" s="339"/>
      <c r="CA11" s="339"/>
      <c r="CC11" s="339"/>
      <c r="CD11" s="339"/>
      <c r="CF11" s="153"/>
      <c r="CH11" s="165"/>
      <c r="CJ11" s="165"/>
      <c r="CL11" s="165"/>
      <c r="CN11" s="339"/>
      <c r="CO11" s="339"/>
      <c r="CQ11" s="339"/>
      <c r="CR11" s="339"/>
      <c r="CT11" s="153"/>
      <c r="CV11" s="165"/>
      <c r="CX11" s="165"/>
      <c r="CZ11" s="165"/>
      <c r="DB11" s="339"/>
      <c r="DC11" s="339"/>
      <c r="DE11" s="339"/>
      <c r="DF11" s="339"/>
      <c r="DH11" s="153"/>
      <c r="DJ11" s="165"/>
      <c r="DL11" s="165"/>
      <c r="DN11" s="165"/>
      <c r="DP11" s="339"/>
      <c r="DQ11" s="339"/>
      <c r="DS11" s="339"/>
      <c r="DT11" s="339"/>
      <c r="DV11" s="153"/>
      <c r="DX11" s="165"/>
      <c r="DZ11" s="165"/>
      <c r="EB11" s="165"/>
      <c r="ED11" s="339"/>
      <c r="EE11" s="339"/>
      <c r="EG11" s="339"/>
      <c r="EH11" s="339"/>
      <c r="EJ11" s="153"/>
      <c r="EL11" s="165"/>
      <c r="EN11" s="165"/>
      <c r="EP11" s="165"/>
      <c r="ER11" s="339"/>
      <c r="ES11" s="339"/>
      <c r="EU11" s="339"/>
      <c r="EV11" s="339"/>
      <c r="EX11" s="153"/>
      <c r="EZ11" s="165"/>
      <c r="FB11" s="165"/>
      <c r="FD11" s="165"/>
      <c r="FF11" s="339"/>
      <c r="FG11" s="339"/>
      <c r="FI11" s="339"/>
      <c r="FJ11" s="339"/>
      <c r="FL11" s="153"/>
      <c r="FN11" s="165"/>
      <c r="FP11" s="165"/>
      <c r="FR11" s="165"/>
      <c r="FT11" s="339"/>
      <c r="FU11" s="339"/>
      <c r="FW11" s="339"/>
      <c r="FX11" s="339"/>
      <c r="FZ11" s="153"/>
      <c r="GB11" s="165"/>
      <c r="GD11" s="165"/>
      <c r="GF11" s="165"/>
    </row>
    <row r="12" spans="1:188" ht="15.75" customHeight="1">
      <c r="C12" s="150" t="s">
        <v>184</v>
      </c>
      <c r="D12" s="149" t="s">
        <v>3</v>
      </c>
      <c r="E12" s="213">
        <v>810036.4</v>
      </c>
      <c r="F12" s="340">
        <v>1.7100000000000001E-2</v>
      </c>
      <c r="G12" s="149"/>
      <c r="H12" s="213">
        <v>925621.52</v>
      </c>
      <c r="I12" s="340">
        <v>2.0400000000000001E-2</v>
      </c>
      <c r="J12" s="331"/>
      <c r="K12" s="213">
        <v>-115585.12</v>
      </c>
      <c r="L12" s="214">
        <v>-0.12487298264197655</v>
      </c>
      <c r="M12" s="149"/>
      <c r="N12" s="213">
        <v>1215301.97</v>
      </c>
      <c r="O12" s="340">
        <v>0.02</v>
      </c>
      <c r="P12" s="220"/>
      <c r="Q12" s="149"/>
      <c r="R12" s="265"/>
      <c r="S12" s="149"/>
      <c r="T12" s="265"/>
      <c r="U12" s="149"/>
      <c r="V12" s="246"/>
      <c r="W12" s="246"/>
      <c r="X12" s="149"/>
      <c r="Y12" s="246"/>
      <c r="Z12" s="246"/>
      <c r="AB12" s="341"/>
      <c r="AC12" s="149"/>
      <c r="AD12" s="265"/>
      <c r="AE12" s="149"/>
      <c r="AF12" s="265"/>
      <c r="AG12" s="149"/>
      <c r="AH12" s="265"/>
      <c r="AI12" s="149"/>
      <c r="AJ12" s="246"/>
      <c r="AK12" s="246"/>
      <c r="AL12" s="149"/>
      <c r="AM12" s="246"/>
      <c r="AN12" s="246"/>
      <c r="AP12" s="341"/>
      <c r="AQ12" s="149"/>
      <c r="AR12" s="265"/>
      <c r="AS12" s="149"/>
      <c r="AT12" s="265"/>
      <c r="AU12" s="149"/>
      <c r="AV12" s="265"/>
      <c r="AW12" s="149"/>
      <c r="AX12" s="246"/>
      <c r="AY12" s="246"/>
      <c r="AZ12" s="149"/>
      <c r="BA12" s="246"/>
      <c r="BB12" s="246"/>
      <c r="BD12" s="341"/>
      <c r="BE12" s="149"/>
      <c r="BF12" s="265"/>
      <c r="BG12" s="149"/>
      <c r="BH12" s="265"/>
      <c r="BI12" s="149"/>
      <c r="BJ12" s="265"/>
      <c r="BK12" s="149"/>
      <c r="BL12" s="246"/>
      <c r="BM12" s="246"/>
      <c r="BN12" s="149"/>
      <c r="BO12" s="246"/>
      <c r="BP12" s="246"/>
      <c r="BR12" s="341"/>
      <c r="BS12" s="149"/>
      <c r="BT12" s="265"/>
      <c r="BU12" s="149"/>
      <c r="BV12" s="265"/>
      <c r="BW12" s="149"/>
      <c r="BX12" s="265"/>
      <c r="BY12" s="149"/>
      <c r="BZ12" s="246"/>
      <c r="CA12" s="246"/>
      <c r="CB12" s="149"/>
      <c r="CC12" s="246"/>
      <c r="CD12" s="246"/>
      <c r="CF12" s="341"/>
      <c r="CG12" s="149"/>
      <c r="CH12" s="265"/>
      <c r="CI12" s="149"/>
      <c r="CJ12" s="265"/>
      <c r="CK12" s="149"/>
      <c r="CL12" s="265"/>
      <c r="CM12" s="149"/>
      <c r="CN12" s="246"/>
      <c r="CO12" s="246"/>
      <c r="CP12" s="149"/>
      <c r="CQ12" s="246"/>
      <c r="CR12" s="246"/>
      <c r="CT12" s="341"/>
      <c r="CU12" s="149"/>
      <c r="CV12" s="265"/>
      <c r="CW12" s="149"/>
      <c r="CX12" s="265"/>
      <c r="CY12" s="149"/>
      <c r="CZ12" s="265"/>
      <c r="DA12" s="149"/>
      <c r="DB12" s="246"/>
      <c r="DC12" s="246"/>
      <c r="DD12" s="149"/>
      <c r="DE12" s="246"/>
      <c r="DF12" s="246"/>
      <c r="DH12" s="341"/>
      <c r="DI12" s="149"/>
      <c r="DJ12" s="265"/>
      <c r="DK12" s="149"/>
      <c r="DL12" s="265"/>
      <c r="DM12" s="149"/>
      <c r="DN12" s="265"/>
      <c r="DO12" s="149"/>
      <c r="DP12" s="246"/>
      <c r="DQ12" s="246"/>
      <c r="DR12" s="149"/>
      <c r="DS12" s="246"/>
      <c r="DT12" s="246"/>
      <c r="DV12" s="341"/>
      <c r="DW12" s="149"/>
      <c r="DX12" s="265"/>
      <c r="DY12" s="149"/>
      <c r="DZ12" s="265"/>
      <c r="EA12" s="149"/>
      <c r="EB12" s="265"/>
      <c r="EC12" s="149"/>
      <c r="ED12" s="246"/>
      <c r="EE12" s="246"/>
      <c r="EF12" s="149"/>
      <c r="EG12" s="246"/>
      <c r="EH12" s="246"/>
      <c r="EJ12" s="341"/>
      <c r="EK12" s="149"/>
      <c r="EL12" s="265"/>
      <c r="EM12" s="149"/>
      <c r="EN12" s="265"/>
      <c r="EO12" s="149"/>
      <c r="EP12" s="265"/>
      <c r="EQ12" s="149"/>
      <c r="ER12" s="246"/>
      <c r="ES12" s="246"/>
      <c r="ET12" s="149"/>
      <c r="EU12" s="246"/>
      <c r="EV12" s="246"/>
      <c r="EX12" s="341"/>
      <c r="EY12" s="149"/>
      <c r="EZ12" s="265"/>
      <c r="FA12" s="149"/>
      <c r="FB12" s="265"/>
      <c r="FC12" s="149"/>
      <c r="FD12" s="265"/>
      <c r="FE12" s="149"/>
      <c r="FF12" s="246"/>
      <c r="FG12" s="246"/>
      <c r="FH12" s="149"/>
      <c r="FI12" s="246"/>
      <c r="FJ12" s="246"/>
      <c r="FL12" s="341"/>
      <c r="FM12" s="149"/>
      <c r="FN12" s="265"/>
      <c r="FO12" s="149"/>
      <c r="FP12" s="265"/>
      <c r="FQ12" s="149"/>
      <c r="FR12" s="265"/>
      <c r="FS12" s="149"/>
      <c r="FT12" s="246"/>
      <c r="FU12" s="246"/>
      <c r="FV12" s="149"/>
      <c r="FW12" s="246"/>
      <c r="FX12" s="246"/>
      <c r="FZ12" s="341"/>
      <c r="GA12" s="149"/>
      <c r="GB12" s="265"/>
      <c r="GC12" s="149"/>
      <c r="GD12" s="265"/>
      <c r="GE12" s="149"/>
      <c r="GF12" s="265"/>
    </row>
    <row r="13" spans="1:188" s="152" customFormat="1" ht="15.75" customHeight="1">
      <c r="A13" s="335"/>
      <c r="C13" s="153" t="s">
        <v>101</v>
      </c>
      <c r="E13" s="154">
        <v>5312.74</v>
      </c>
      <c r="F13" s="299">
        <v>1E-4</v>
      </c>
      <c r="G13" s="159"/>
      <c r="H13" s="155">
        <v>4093.52</v>
      </c>
      <c r="I13" s="283">
        <v>1E-4</v>
      </c>
      <c r="J13" s="338"/>
      <c r="K13" s="155">
        <v>1219.2199999999998</v>
      </c>
      <c r="L13" s="156">
        <v>0.29784146651292764</v>
      </c>
      <c r="M13" s="159"/>
      <c r="N13" s="155">
        <v>5488.2</v>
      </c>
      <c r="O13" s="283">
        <v>1E-4</v>
      </c>
      <c r="R13" s="165"/>
      <c r="T13" s="165"/>
      <c r="V13" s="339"/>
      <c r="W13" s="339"/>
      <c r="Y13" s="339"/>
      <c r="Z13" s="339"/>
      <c r="AB13" s="153"/>
      <c r="AD13" s="165"/>
      <c r="AF13" s="165"/>
      <c r="AH13" s="165"/>
      <c r="AJ13" s="339"/>
      <c r="AK13" s="339"/>
      <c r="AM13" s="339"/>
      <c r="AN13" s="339"/>
      <c r="AP13" s="153"/>
      <c r="AR13" s="165"/>
      <c r="AT13" s="165"/>
      <c r="AV13" s="165"/>
      <c r="AX13" s="339"/>
      <c r="AY13" s="339"/>
      <c r="BA13" s="339"/>
      <c r="BB13" s="339"/>
      <c r="BD13" s="153"/>
      <c r="BF13" s="165"/>
      <c r="BH13" s="165"/>
      <c r="BJ13" s="165"/>
      <c r="BL13" s="339"/>
      <c r="BM13" s="339"/>
      <c r="BO13" s="339"/>
      <c r="BP13" s="339"/>
      <c r="BR13" s="153"/>
      <c r="BT13" s="165"/>
      <c r="BV13" s="165"/>
      <c r="BX13" s="165"/>
      <c r="BZ13" s="339"/>
      <c r="CA13" s="339"/>
      <c r="CC13" s="339"/>
      <c r="CD13" s="339"/>
      <c r="CF13" s="153"/>
      <c r="CH13" s="165"/>
      <c r="CJ13" s="165"/>
      <c r="CL13" s="165"/>
      <c r="CN13" s="339"/>
      <c r="CO13" s="339"/>
      <c r="CQ13" s="339"/>
      <c r="CR13" s="339"/>
      <c r="CT13" s="153"/>
      <c r="CV13" s="165"/>
      <c r="CX13" s="165"/>
      <c r="CZ13" s="165"/>
      <c r="DB13" s="339"/>
      <c r="DC13" s="339"/>
      <c r="DE13" s="339"/>
      <c r="DF13" s="339"/>
      <c r="DH13" s="153"/>
      <c r="DJ13" s="165"/>
      <c r="DL13" s="165"/>
      <c r="DN13" s="165"/>
      <c r="DP13" s="339"/>
      <c r="DQ13" s="339"/>
      <c r="DS13" s="339"/>
      <c r="DT13" s="339"/>
      <c r="DV13" s="153"/>
      <c r="DX13" s="165"/>
      <c r="DZ13" s="165"/>
      <c r="EB13" s="165"/>
      <c r="ED13" s="339"/>
      <c r="EE13" s="339"/>
      <c r="EG13" s="339"/>
      <c r="EH13" s="339"/>
      <c r="EJ13" s="153"/>
      <c r="EL13" s="165"/>
      <c r="EN13" s="165"/>
      <c r="EP13" s="165"/>
      <c r="ER13" s="339"/>
      <c r="ES13" s="339"/>
      <c r="EU13" s="339"/>
      <c r="EV13" s="339"/>
      <c r="EX13" s="153"/>
      <c r="EZ13" s="165"/>
      <c r="FB13" s="165"/>
      <c r="FD13" s="165"/>
      <c r="FF13" s="339"/>
      <c r="FG13" s="339"/>
      <c r="FI13" s="339"/>
      <c r="FJ13" s="339"/>
      <c r="FL13" s="153"/>
      <c r="FN13" s="165"/>
      <c r="FP13" s="165"/>
      <c r="FR13" s="165"/>
      <c r="FT13" s="339"/>
      <c r="FU13" s="339"/>
      <c r="FW13" s="339"/>
      <c r="FX13" s="339"/>
      <c r="FZ13" s="153"/>
      <c r="GB13" s="165"/>
      <c r="GD13" s="165"/>
      <c r="GF13" s="165"/>
    </row>
    <row r="14" spans="1:188" s="152" customFormat="1" ht="15.75" customHeight="1">
      <c r="A14" s="335"/>
      <c r="C14" s="153" t="s">
        <v>64</v>
      </c>
      <c r="D14" s="152" t="s">
        <v>3</v>
      </c>
      <c r="E14" s="154">
        <v>32114.09</v>
      </c>
      <c r="F14" s="336">
        <v>6.9999999999999999E-4</v>
      </c>
      <c r="H14" s="155">
        <v>32317.93</v>
      </c>
      <c r="I14" s="337">
        <v>6.9999999999999999E-4</v>
      </c>
      <c r="J14" s="338"/>
      <c r="K14" s="155">
        <v>-203.84000000000015</v>
      </c>
      <c r="L14" s="156">
        <v>-6.30733465911959E-3</v>
      </c>
      <c r="N14" s="155">
        <v>44213.4</v>
      </c>
      <c r="O14" s="337">
        <v>6.9999999999999999E-4</v>
      </c>
      <c r="R14" s="165"/>
      <c r="T14" s="165"/>
      <c r="V14" s="339"/>
      <c r="W14" s="339"/>
      <c r="Y14" s="339"/>
      <c r="Z14" s="339"/>
      <c r="AB14" s="153"/>
      <c r="AD14" s="165"/>
      <c r="AF14" s="165"/>
      <c r="AH14" s="165"/>
      <c r="AJ14" s="339"/>
      <c r="AK14" s="339"/>
      <c r="AM14" s="339"/>
      <c r="AN14" s="339"/>
      <c r="AP14" s="153"/>
      <c r="AR14" s="165"/>
      <c r="AT14" s="165"/>
      <c r="AV14" s="165"/>
      <c r="AX14" s="339"/>
      <c r="AY14" s="339"/>
      <c r="BA14" s="339"/>
      <c r="BB14" s="339"/>
      <c r="BD14" s="153"/>
      <c r="BF14" s="165"/>
      <c r="BH14" s="165"/>
      <c r="BJ14" s="165"/>
      <c r="BL14" s="339"/>
      <c r="BM14" s="339"/>
      <c r="BO14" s="339"/>
      <c r="BP14" s="339"/>
      <c r="BR14" s="153"/>
      <c r="BT14" s="165"/>
      <c r="BV14" s="165"/>
      <c r="BX14" s="165"/>
      <c r="BZ14" s="339"/>
      <c r="CA14" s="339"/>
      <c r="CC14" s="339"/>
      <c r="CD14" s="339"/>
      <c r="CF14" s="153"/>
      <c r="CH14" s="165"/>
      <c r="CJ14" s="165"/>
      <c r="CL14" s="165"/>
      <c r="CN14" s="339"/>
      <c r="CO14" s="339"/>
      <c r="CQ14" s="339"/>
      <c r="CR14" s="339"/>
      <c r="CT14" s="153"/>
      <c r="CV14" s="165"/>
      <c r="CX14" s="165"/>
      <c r="CZ14" s="165"/>
      <c r="DB14" s="339"/>
      <c r="DC14" s="339"/>
      <c r="DE14" s="339"/>
      <c r="DF14" s="339"/>
      <c r="DH14" s="153"/>
      <c r="DJ14" s="165"/>
      <c r="DL14" s="165"/>
      <c r="DN14" s="165"/>
      <c r="DP14" s="339"/>
      <c r="DQ14" s="339"/>
      <c r="DS14" s="339"/>
      <c r="DT14" s="339"/>
      <c r="DV14" s="153"/>
      <c r="DX14" s="165"/>
      <c r="DZ14" s="165"/>
      <c r="EB14" s="165"/>
      <c r="ED14" s="339"/>
      <c r="EE14" s="339"/>
      <c r="EG14" s="339"/>
      <c r="EH14" s="339"/>
      <c r="EJ14" s="153"/>
      <c r="EL14" s="165"/>
      <c r="EN14" s="165"/>
      <c r="EP14" s="165"/>
      <c r="ER14" s="339"/>
      <c r="ES14" s="339"/>
      <c r="EU14" s="339"/>
      <c r="EV14" s="339"/>
      <c r="EX14" s="153"/>
      <c r="EZ14" s="165"/>
      <c r="FB14" s="165"/>
      <c r="FD14" s="165"/>
      <c r="FF14" s="339"/>
      <c r="FG14" s="339"/>
      <c r="FI14" s="339"/>
      <c r="FJ14" s="339"/>
      <c r="FL14" s="153"/>
      <c r="FN14" s="165"/>
      <c r="FP14" s="165"/>
      <c r="FR14" s="165"/>
      <c r="FT14" s="339"/>
      <c r="FU14" s="339"/>
      <c r="FW14" s="339"/>
      <c r="FX14" s="339"/>
      <c r="FZ14" s="153"/>
      <c r="GB14" s="165"/>
      <c r="GD14" s="165"/>
      <c r="GF14" s="165"/>
    </row>
    <row r="15" spans="1:188" s="152" customFormat="1" ht="15.75" customHeight="1">
      <c r="A15" s="335"/>
      <c r="C15" s="153" t="s">
        <v>65</v>
      </c>
      <c r="D15" s="152" t="s">
        <v>3</v>
      </c>
      <c r="E15" s="154">
        <v>247884.1</v>
      </c>
      <c r="F15" s="336">
        <v>5.1999999999999998E-3</v>
      </c>
      <c r="H15" s="155">
        <v>230491.32</v>
      </c>
      <c r="I15" s="337">
        <v>5.1000000000000004E-3</v>
      </c>
      <c r="J15" s="338"/>
      <c r="K15" s="155">
        <v>17392.78</v>
      </c>
      <c r="L15" s="156">
        <v>7.5459587805736028E-2</v>
      </c>
      <c r="N15" s="155">
        <v>308137.84000000003</v>
      </c>
      <c r="O15" s="337">
        <v>5.1000000000000004E-3</v>
      </c>
      <c r="R15" s="165"/>
      <c r="T15" s="165"/>
      <c r="V15" s="339"/>
      <c r="W15" s="339"/>
      <c r="Y15" s="339"/>
      <c r="Z15" s="339"/>
      <c r="AB15" s="153"/>
      <c r="AD15" s="165"/>
      <c r="AF15" s="165"/>
      <c r="AH15" s="165"/>
      <c r="AJ15" s="339"/>
      <c r="AK15" s="339"/>
      <c r="AM15" s="339"/>
      <c r="AN15" s="339"/>
      <c r="AP15" s="153"/>
      <c r="AR15" s="165"/>
      <c r="AT15" s="165"/>
      <c r="AV15" s="165"/>
      <c r="AX15" s="339"/>
      <c r="AY15" s="339"/>
      <c r="BA15" s="339"/>
      <c r="BB15" s="339"/>
      <c r="BD15" s="153"/>
      <c r="BF15" s="165"/>
      <c r="BH15" s="165"/>
      <c r="BJ15" s="165"/>
      <c r="BL15" s="339"/>
      <c r="BM15" s="339"/>
      <c r="BO15" s="339"/>
      <c r="BP15" s="339"/>
      <c r="BR15" s="153"/>
      <c r="BT15" s="165"/>
      <c r="BV15" s="165"/>
      <c r="BX15" s="165"/>
      <c r="BZ15" s="339"/>
      <c r="CA15" s="339"/>
      <c r="CC15" s="339"/>
      <c r="CD15" s="339"/>
      <c r="CF15" s="153"/>
      <c r="CH15" s="165"/>
      <c r="CJ15" s="165"/>
      <c r="CL15" s="165"/>
      <c r="CN15" s="339"/>
      <c r="CO15" s="339"/>
      <c r="CQ15" s="339"/>
      <c r="CR15" s="339"/>
      <c r="CT15" s="153"/>
      <c r="CV15" s="165"/>
      <c r="CX15" s="165"/>
      <c r="CZ15" s="165"/>
      <c r="DB15" s="339"/>
      <c r="DC15" s="339"/>
      <c r="DE15" s="339"/>
      <c r="DF15" s="339"/>
      <c r="DH15" s="153"/>
      <c r="DJ15" s="165"/>
      <c r="DL15" s="165"/>
      <c r="DN15" s="165"/>
      <c r="DP15" s="339"/>
      <c r="DQ15" s="339"/>
      <c r="DS15" s="339"/>
      <c r="DT15" s="339"/>
      <c r="DV15" s="153"/>
      <c r="DX15" s="165"/>
      <c r="DZ15" s="165"/>
      <c r="EB15" s="165"/>
      <c r="ED15" s="339"/>
      <c r="EE15" s="339"/>
      <c r="EG15" s="339"/>
      <c r="EH15" s="339"/>
      <c r="EJ15" s="153"/>
      <c r="EL15" s="165"/>
      <c r="EN15" s="165"/>
      <c r="EP15" s="165"/>
      <c r="ER15" s="339"/>
      <c r="ES15" s="339"/>
      <c r="EU15" s="339"/>
      <c r="EV15" s="339"/>
      <c r="EX15" s="153"/>
      <c r="EZ15" s="165"/>
      <c r="FB15" s="165"/>
      <c r="FD15" s="165"/>
      <c r="FF15" s="339"/>
      <c r="FG15" s="339"/>
      <c r="FI15" s="339"/>
      <c r="FJ15" s="339"/>
      <c r="FL15" s="153"/>
      <c r="FN15" s="165"/>
      <c r="FP15" s="165"/>
      <c r="FR15" s="165"/>
      <c r="FT15" s="339"/>
      <c r="FU15" s="339"/>
      <c r="FW15" s="339"/>
      <c r="FX15" s="339"/>
      <c r="FZ15" s="153"/>
      <c r="GB15" s="165"/>
      <c r="GD15" s="165"/>
      <c r="GF15" s="165"/>
    </row>
    <row r="16" spans="1:188" s="152" customFormat="1" ht="15.75" customHeight="1">
      <c r="A16" s="335"/>
      <c r="C16" s="153" t="s">
        <v>66</v>
      </c>
      <c r="D16" s="152" t="s">
        <v>3</v>
      </c>
      <c r="E16" s="154">
        <v>153085.57999999999</v>
      </c>
      <c r="F16" s="336">
        <v>3.2000000000000002E-3</v>
      </c>
      <c r="H16" s="155">
        <v>4281.24</v>
      </c>
      <c r="I16" s="337">
        <v>1E-4</v>
      </c>
      <c r="J16" s="338"/>
      <c r="K16" s="155">
        <v>148804.34</v>
      </c>
      <c r="L16" s="156">
        <v>34.757299287122422</v>
      </c>
      <c r="N16" s="155">
        <v>-15105.55</v>
      </c>
      <c r="O16" s="337">
        <v>-2.0000000000000001E-4</v>
      </c>
      <c r="R16" s="165"/>
      <c r="T16" s="165"/>
      <c r="V16" s="339"/>
      <c r="W16" s="339"/>
      <c r="Y16" s="339"/>
      <c r="Z16" s="339"/>
      <c r="AB16" s="153"/>
      <c r="AD16" s="165"/>
      <c r="AF16" s="165"/>
      <c r="AH16" s="165"/>
      <c r="AJ16" s="339"/>
      <c r="AK16" s="339"/>
      <c r="AM16" s="339"/>
      <c r="AN16" s="339"/>
      <c r="AP16" s="153"/>
      <c r="AR16" s="165"/>
      <c r="AT16" s="165"/>
      <c r="AV16" s="165"/>
      <c r="AX16" s="339"/>
      <c r="AY16" s="339"/>
      <c r="BA16" s="339"/>
      <c r="BB16" s="339"/>
      <c r="BD16" s="153"/>
      <c r="BF16" s="165"/>
      <c r="BH16" s="165"/>
      <c r="BJ16" s="165"/>
      <c r="BL16" s="339"/>
      <c r="BM16" s="339"/>
      <c r="BO16" s="339"/>
      <c r="BP16" s="339"/>
      <c r="BR16" s="153"/>
      <c r="BT16" s="165"/>
      <c r="BV16" s="165"/>
      <c r="BX16" s="165"/>
      <c r="BZ16" s="339"/>
      <c r="CA16" s="339"/>
      <c r="CC16" s="339"/>
      <c r="CD16" s="339"/>
      <c r="CF16" s="153"/>
      <c r="CH16" s="165"/>
      <c r="CJ16" s="165"/>
      <c r="CL16" s="165"/>
      <c r="CN16" s="339"/>
      <c r="CO16" s="339"/>
      <c r="CQ16" s="339"/>
      <c r="CR16" s="339"/>
      <c r="CT16" s="153"/>
      <c r="CV16" s="165"/>
      <c r="CX16" s="165"/>
      <c r="CZ16" s="165"/>
      <c r="DB16" s="339"/>
      <c r="DC16" s="339"/>
      <c r="DE16" s="339"/>
      <c r="DF16" s="339"/>
      <c r="DH16" s="153"/>
      <c r="DJ16" s="165"/>
      <c r="DL16" s="165"/>
      <c r="DN16" s="165"/>
      <c r="DP16" s="339"/>
      <c r="DQ16" s="339"/>
      <c r="DS16" s="339"/>
      <c r="DT16" s="339"/>
      <c r="DV16" s="153"/>
      <c r="DX16" s="165"/>
      <c r="DZ16" s="165"/>
      <c r="EB16" s="165"/>
      <c r="ED16" s="339"/>
      <c r="EE16" s="339"/>
      <c r="EG16" s="339"/>
      <c r="EH16" s="339"/>
      <c r="EJ16" s="153"/>
      <c r="EL16" s="165"/>
      <c r="EN16" s="165"/>
      <c r="EP16" s="165"/>
      <c r="ER16" s="339"/>
      <c r="ES16" s="339"/>
      <c r="EU16" s="339"/>
      <c r="EV16" s="339"/>
      <c r="EX16" s="153"/>
      <c r="EZ16" s="165"/>
      <c r="FB16" s="165"/>
      <c r="FD16" s="165"/>
      <c r="FF16" s="339"/>
      <c r="FG16" s="339"/>
      <c r="FI16" s="339"/>
      <c r="FJ16" s="339"/>
      <c r="FL16" s="153"/>
      <c r="FN16" s="165"/>
      <c r="FP16" s="165"/>
      <c r="FR16" s="165"/>
      <c r="FT16" s="339"/>
      <c r="FU16" s="339"/>
      <c r="FW16" s="339"/>
      <c r="FX16" s="339"/>
      <c r="FZ16" s="153"/>
      <c r="GB16" s="165"/>
      <c r="GD16" s="165"/>
      <c r="GF16" s="165"/>
    </row>
    <row r="17" spans="1:188" s="152" customFormat="1" ht="15.75" customHeight="1">
      <c r="A17" s="335"/>
      <c r="C17" s="153" t="s">
        <v>102</v>
      </c>
      <c r="D17" s="152" t="s">
        <v>3</v>
      </c>
      <c r="E17" s="154">
        <v>3094.82</v>
      </c>
      <c r="F17" s="336">
        <v>1E-4</v>
      </c>
      <c r="H17" s="155">
        <v>1374.54</v>
      </c>
      <c r="I17" s="337">
        <v>0</v>
      </c>
      <c r="J17" s="338"/>
      <c r="K17" s="155">
        <v>1720.2800000000002</v>
      </c>
      <c r="L17" s="156">
        <v>1.2515314214209847</v>
      </c>
      <c r="N17" s="155">
        <v>1823.98</v>
      </c>
      <c r="O17" s="337">
        <v>0</v>
      </c>
      <c r="R17" s="165"/>
      <c r="T17" s="165"/>
      <c r="V17" s="339"/>
      <c r="W17" s="339"/>
      <c r="Y17" s="339"/>
      <c r="Z17" s="339"/>
      <c r="AB17" s="153"/>
      <c r="AD17" s="165"/>
      <c r="AF17" s="165"/>
      <c r="AH17" s="165"/>
      <c r="AJ17" s="339"/>
      <c r="AK17" s="339"/>
      <c r="AM17" s="339"/>
      <c r="AN17" s="339"/>
      <c r="AP17" s="153"/>
      <c r="AR17" s="165"/>
      <c r="AT17" s="165"/>
      <c r="AV17" s="165"/>
      <c r="AX17" s="339"/>
      <c r="AY17" s="339"/>
      <c r="BA17" s="339"/>
      <c r="BB17" s="339"/>
      <c r="BD17" s="153"/>
      <c r="BF17" s="165"/>
      <c r="BH17" s="165"/>
      <c r="BJ17" s="165"/>
      <c r="BL17" s="339"/>
      <c r="BM17" s="339"/>
      <c r="BO17" s="339"/>
      <c r="BP17" s="339"/>
      <c r="BR17" s="153"/>
      <c r="BT17" s="165"/>
      <c r="BV17" s="165"/>
      <c r="BX17" s="165"/>
      <c r="BZ17" s="339"/>
      <c r="CA17" s="339"/>
      <c r="CC17" s="339"/>
      <c r="CD17" s="339"/>
      <c r="CF17" s="153"/>
      <c r="CH17" s="165"/>
      <c r="CJ17" s="165"/>
      <c r="CL17" s="165"/>
      <c r="CN17" s="339"/>
      <c r="CO17" s="339"/>
      <c r="CQ17" s="339"/>
      <c r="CR17" s="339"/>
      <c r="CT17" s="153"/>
      <c r="CV17" s="165"/>
      <c r="CX17" s="165"/>
      <c r="CZ17" s="165"/>
      <c r="DB17" s="339"/>
      <c r="DC17" s="339"/>
      <c r="DE17" s="339"/>
      <c r="DF17" s="339"/>
      <c r="DH17" s="153"/>
      <c r="DJ17" s="165"/>
      <c r="DL17" s="165"/>
      <c r="DN17" s="165"/>
      <c r="DP17" s="339"/>
      <c r="DQ17" s="339"/>
      <c r="DS17" s="339"/>
      <c r="DT17" s="339"/>
      <c r="DV17" s="153"/>
      <c r="DX17" s="165"/>
      <c r="DZ17" s="165"/>
      <c r="EB17" s="165"/>
      <c r="ED17" s="339"/>
      <c r="EE17" s="339"/>
      <c r="EG17" s="339"/>
      <c r="EH17" s="339"/>
      <c r="EJ17" s="153"/>
      <c r="EL17" s="165"/>
      <c r="EN17" s="165"/>
      <c r="EP17" s="165"/>
      <c r="ER17" s="339"/>
      <c r="ES17" s="339"/>
      <c r="EU17" s="339"/>
      <c r="EV17" s="339"/>
      <c r="EX17" s="153"/>
      <c r="EZ17" s="165"/>
      <c r="FB17" s="165"/>
      <c r="FD17" s="165"/>
      <c r="FF17" s="339"/>
      <c r="FG17" s="339"/>
      <c r="FI17" s="339"/>
      <c r="FJ17" s="339"/>
      <c r="FL17" s="153"/>
      <c r="FN17" s="165"/>
      <c r="FP17" s="165"/>
      <c r="FR17" s="165"/>
      <c r="FT17" s="339"/>
      <c r="FU17" s="339"/>
      <c r="FW17" s="339"/>
      <c r="FX17" s="339"/>
      <c r="FZ17" s="153"/>
      <c r="GB17" s="165"/>
      <c r="GD17" s="165"/>
      <c r="GF17" s="165"/>
    </row>
    <row r="18" spans="1:188" s="152" customFormat="1" ht="15.75" customHeight="1">
      <c r="A18" s="130"/>
      <c r="C18" s="153" t="s">
        <v>67</v>
      </c>
      <c r="D18" s="152" t="s">
        <v>3</v>
      </c>
      <c r="E18" s="154">
        <v>-12291.65</v>
      </c>
      <c r="F18" s="336">
        <v>-2.9999999999999997E-4</v>
      </c>
      <c r="H18" s="155">
        <v>-3873.37</v>
      </c>
      <c r="I18" s="337">
        <v>-1E-4</v>
      </c>
      <c r="J18" s="338"/>
      <c r="K18" s="155">
        <v>-8418.2799999999988</v>
      </c>
      <c r="L18" s="156">
        <v>2.1733735739162539</v>
      </c>
      <c r="N18" s="155">
        <v>-7618.48</v>
      </c>
      <c r="O18" s="337">
        <v>-1E-4</v>
      </c>
      <c r="R18" s="165"/>
      <c r="T18" s="165"/>
      <c r="V18" s="339"/>
      <c r="W18" s="339"/>
      <c r="Y18" s="339"/>
      <c r="Z18" s="339"/>
      <c r="AB18" s="153"/>
      <c r="AD18" s="165"/>
      <c r="AF18" s="165"/>
      <c r="AH18" s="165"/>
      <c r="AJ18" s="339"/>
      <c r="AK18" s="339"/>
      <c r="AM18" s="339"/>
      <c r="AN18" s="339"/>
      <c r="AP18" s="153"/>
      <c r="AR18" s="165"/>
      <c r="AT18" s="165"/>
      <c r="AV18" s="165"/>
      <c r="AX18" s="339"/>
      <c r="AY18" s="339"/>
      <c r="BA18" s="339"/>
      <c r="BB18" s="339"/>
      <c r="BD18" s="153"/>
      <c r="BF18" s="165"/>
      <c r="BH18" s="165"/>
      <c r="BJ18" s="165"/>
      <c r="BL18" s="339"/>
      <c r="BM18" s="339"/>
      <c r="BO18" s="339"/>
      <c r="BP18" s="339"/>
      <c r="BR18" s="153"/>
      <c r="BT18" s="165"/>
      <c r="BV18" s="165"/>
      <c r="BX18" s="165"/>
      <c r="BZ18" s="339"/>
      <c r="CA18" s="339"/>
      <c r="CC18" s="339"/>
      <c r="CD18" s="339"/>
      <c r="CF18" s="153"/>
      <c r="CH18" s="165"/>
      <c r="CJ18" s="165"/>
      <c r="CL18" s="165"/>
      <c r="CN18" s="339"/>
      <c r="CO18" s="339"/>
      <c r="CQ18" s="339"/>
      <c r="CR18" s="339"/>
      <c r="CT18" s="153"/>
      <c r="CV18" s="165"/>
      <c r="CX18" s="165"/>
      <c r="CZ18" s="165"/>
      <c r="DB18" s="339"/>
      <c r="DC18" s="339"/>
      <c r="DE18" s="339"/>
      <c r="DF18" s="339"/>
      <c r="DH18" s="153"/>
      <c r="DJ18" s="165"/>
      <c r="DL18" s="165"/>
      <c r="DN18" s="165"/>
      <c r="DP18" s="339"/>
      <c r="DQ18" s="339"/>
      <c r="DS18" s="339"/>
      <c r="DT18" s="339"/>
      <c r="DV18" s="153"/>
      <c r="DX18" s="165"/>
      <c r="DZ18" s="165"/>
      <c r="EB18" s="165"/>
      <c r="ED18" s="339"/>
      <c r="EE18" s="339"/>
      <c r="EG18" s="339"/>
      <c r="EH18" s="339"/>
      <c r="EJ18" s="153"/>
      <c r="EL18" s="165"/>
      <c r="EN18" s="165"/>
      <c r="EP18" s="165"/>
      <c r="ER18" s="339"/>
      <c r="ES18" s="339"/>
      <c r="EU18" s="339"/>
      <c r="EV18" s="339"/>
      <c r="EX18" s="153"/>
      <c r="EZ18" s="165"/>
      <c r="FB18" s="165"/>
      <c r="FD18" s="165"/>
      <c r="FF18" s="339"/>
      <c r="FG18" s="339"/>
      <c r="FI18" s="339"/>
      <c r="FJ18" s="339"/>
      <c r="FL18" s="153"/>
      <c r="FN18" s="165"/>
      <c r="FP18" s="165"/>
      <c r="FR18" s="165"/>
      <c r="FT18" s="339"/>
      <c r="FU18" s="339"/>
      <c r="FW18" s="339"/>
      <c r="FX18" s="339"/>
      <c r="FZ18" s="153"/>
      <c r="GB18" s="165"/>
      <c r="GD18" s="165"/>
      <c r="GF18" s="165"/>
    </row>
    <row r="19" spans="1:188" s="152" customFormat="1" ht="15.75" customHeight="1">
      <c r="A19" s="130"/>
      <c r="C19" s="216" t="s">
        <v>122</v>
      </c>
      <c r="D19" s="210"/>
      <c r="E19" s="211">
        <v>-18406.97</v>
      </c>
      <c r="F19" s="342">
        <v>-4.0000000000000002E-4</v>
      </c>
      <c r="G19" s="210"/>
      <c r="H19" s="212">
        <v>-12663.27</v>
      </c>
      <c r="I19" s="343">
        <v>-2.9999999999999997E-4</v>
      </c>
      <c r="J19" s="344"/>
      <c r="K19" s="212">
        <v>-5743.7000000000007</v>
      </c>
      <c r="L19" s="345">
        <v>0.45357162881309487</v>
      </c>
      <c r="M19" s="210"/>
      <c r="N19" s="212">
        <v>-21340.82</v>
      </c>
      <c r="O19" s="343">
        <v>-4.0000000000000002E-4</v>
      </c>
      <c r="R19" s="165"/>
      <c r="T19" s="165"/>
      <c r="V19" s="339"/>
      <c r="W19" s="339"/>
      <c r="Y19" s="339"/>
      <c r="Z19" s="339"/>
      <c r="AB19" s="153"/>
      <c r="AD19" s="165"/>
      <c r="AF19" s="165"/>
      <c r="AH19" s="165"/>
      <c r="AJ19" s="339"/>
      <c r="AK19" s="339"/>
      <c r="AM19" s="339"/>
      <c r="AN19" s="339"/>
      <c r="AP19" s="153"/>
      <c r="AR19" s="165"/>
      <c r="AT19" s="165"/>
      <c r="AV19" s="165"/>
      <c r="AX19" s="339"/>
      <c r="AY19" s="339"/>
      <c r="BA19" s="339"/>
      <c r="BB19" s="339"/>
      <c r="BD19" s="153"/>
      <c r="BF19" s="165"/>
      <c r="BH19" s="165"/>
      <c r="BJ19" s="165"/>
      <c r="BL19" s="339"/>
      <c r="BM19" s="339"/>
      <c r="BO19" s="339"/>
      <c r="BP19" s="339"/>
      <c r="BR19" s="153"/>
      <c r="BT19" s="165"/>
      <c r="BV19" s="165"/>
      <c r="BX19" s="165"/>
      <c r="BZ19" s="339"/>
      <c r="CA19" s="339"/>
      <c r="CC19" s="339"/>
      <c r="CD19" s="339"/>
      <c r="CF19" s="153"/>
      <c r="CH19" s="165"/>
      <c r="CJ19" s="165"/>
      <c r="CL19" s="165"/>
      <c r="CN19" s="339"/>
      <c r="CO19" s="339"/>
      <c r="CQ19" s="339"/>
      <c r="CR19" s="339"/>
      <c r="CT19" s="153"/>
      <c r="CV19" s="165"/>
      <c r="CX19" s="165"/>
      <c r="CZ19" s="165"/>
      <c r="DB19" s="339"/>
      <c r="DC19" s="339"/>
      <c r="DE19" s="339"/>
      <c r="DF19" s="339"/>
      <c r="DH19" s="153"/>
      <c r="DJ19" s="165"/>
      <c r="DL19" s="165"/>
      <c r="DN19" s="165"/>
      <c r="DP19" s="339"/>
      <c r="DQ19" s="339"/>
      <c r="DS19" s="339"/>
      <c r="DT19" s="339"/>
      <c r="DV19" s="153"/>
      <c r="DX19" s="165"/>
      <c r="DZ19" s="165"/>
      <c r="EB19" s="165"/>
      <c r="ED19" s="339"/>
      <c r="EE19" s="339"/>
      <c r="EG19" s="339"/>
      <c r="EH19" s="339"/>
      <c r="EJ19" s="153"/>
      <c r="EL19" s="165"/>
      <c r="EN19" s="165"/>
      <c r="EP19" s="165"/>
      <c r="ER19" s="339"/>
      <c r="ES19" s="339"/>
      <c r="EU19" s="339"/>
      <c r="EV19" s="339"/>
      <c r="EX19" s="153"/>
      <c r="EZ19" s="165"/>
      <c r="FB19" s="165"/>
      <c r="FD19" s="165"/>
      <c r="FF19" s="339"/>
      <c r="FG19" s="339"/>
      <c r="FI19" s="339"/>
      <c r="FJ19" s="339"/>
      <c r="FL19" s="153"/>
      <c r="FN19" s="165"/>
      <c r="FP19" s="165"/>
      <c r="FR19" s="165"/>
      <c r="FT19" s="339"/>
      <c r="FU19" s="339"/>
      <c r="FW19" s="339"/>
      <c r="FX19" s="339"/>
      <c r="FZ19" s="153"/>
      <c r="GB19" s="165"/>
      <c r="GD19" s="165"/>
      <c r="GF19" s="165"/>
    </row>
    <row r="20" spans="1:188" ht="15.75" customHeight="1">
      <c r="A20" s="130"/>
      <c r="C20" s="150" t="s">
        <v>254</v>
      </c>
      <c r="D20" s="149" t="s">
        <v>3</v>
      </c>
      <c r="E20" s="213">
        <v>1239236.08</v>
      </c>
      <c r="F20" s="340">
        <v>2.6200000000000001E-2</v>
      </c>
      <c r="G20" s="149"/>
      <c r="H20" s="213">
        <v>1194306.7</v>
      </c>
      <c r="I20" s="340">
        <v>2.63E-2</v>
      </c>
      <c r="J20" s="331"/>
      <c r="K20" s="213">
        <v>44929.380000000121</v>
      </c>
      <c r="L20" s="214">
        <v>3.7619633214818426E-2</v>
      </c>
      <c r="M20" s="149"/>
      <c r="N20" s="213">
        <v>1552241.36</v>
      </c>
      <c r="O20" s="340">
        <v>2.5499999999999998E-2</v>
      </c>
      <c r="P20" s="346"/>
      <c r="Q20" s="149"/>
      <c r="R20" s="265"/>
      <c r="S20" s="149"/>
      <c r="T20" s="265"/>
      <c r="U20" s="149"/>
      <c r="V20" s="246"/>
      <c r="W20" s="246"/>
      <c r="X20" s="149"/>
      <c r="Y20" s="246"/>
      <c r="Z20" s="246"/>
      <c r="AB20" s="341"/>
      <c r="AC20" s="149"/>
      <c r="AD20" s="265"/>
      <c r="AE20" s="149"/>
      <c r="AF20" s="265"/>
      <c r="AG20" s="149"/>
      <c r="AH20" s="265"/>
      <c r="AI20" s="149"/>
      <c r="AJ20" s="246"/>
      <c r="AK20" s="246"/>
      <c r="AL20" s="149"/>
      <c r="AM20" s="246"/>
      <c r="AN20" s="246"/>
      <c r="AP20" s="341"/>
      <c r="AQ20" s="149"/>
      <c r="AR20" s="265"/>
      <c r="AS20" s="149"/>
      <c r="AT20" s="265"/>
      <c r="AU20" s="149"/>
      <c r="AV20" s="265"/>
      <c r="AW20" s="149"/>
      <c r="AX20" s="246"/>
      <c r="AY20" s="246"/>
      <c r="AZ20" s="149"/>
      <c r="BA20" s="246"/>
      <c r="BB20" s="246"/>
      <c r="BD20" s="341"/>
      <c r="BE20" s="149"/>
      <c r="BF20" s="265"/>
      <c r="BG20" s="149"/>
      <c r="BH20" s="265"/>
      <c r="BI20" s="149"/>
      <c r="BJ20" s="265"/>
      <c r="BK20" s="149"/>
      <c r="BL20" s="246"/>
      <c r="BM20" s="246"/>
      <c r="BN20" s="149"/>
      <c r="BO20" s="246"/>
      <c r="BP20" s="246"/>
      <c r="BR20" s="341"/>
      <c r="BS20" s="149"/>
      <c r="BT20" s="265"/>
      <c r="BU20" s="149"/>
      <c r="BV20" s="265"/>
      <c r="BW20" s="149"/>
      <c r="BX20" s="265"/>
      <c r="BY20" s="149"/>
      <c r="BZ20" s="246"/>
      <c r="CA20" s="246"/>
      <c r="CB20" s="149"/>
      <c r="CC20" s="246"/>
      <c r="CD20" s="246"/>
      <c r="CF20" s="341"/>
      <c r="CG20" s="149"/>
      <c r="CH20" s="265"/>
      <c r="CI20" s="149"/>
      <c r="CJ20" s="265"/>
      <c r="CK20" s="149"/>
      <c r="CL20" s="265"/>
      <c r="CM20" s="149"/>
      <c r="CN20" s="246"/>
      <c r="CO20" s="246"/>
      <c r="CP20" s="149"/>
      <c r="CQ20" s="246"/>
      <c r="CR20" s="246"/>
      <c r="CT20" s="341"/>
      <c r="CU20" s="149"/>
      <c r="CV20" s="265"/>
      <c r="CW20" s="149"/>
      <c r="CX20" s="265"/>
      <c r="CY20" s="149"/>
      <c r="CZ20" s="265"/>
      <c r="DA20" s="149"/>
      <c r="DB20" s="246"/>
      <c r="DC20" s="246"/>
      <c r="DD20" s="149"/>
      <c r="DE20" s="246"/>
      <c r="DF20" s="246"/>
      <c r="DH20" s="341"/>
      <c r="DI20" s="149"/>
      <c r="DJ20" s="265"/>
      <c r="DK20" s="149"/>
      <c r="DL20" s="265"/>
      <c r="DM20" s="149"/>
      <c r="DN20" s="265"/>
      <c r="DO20" s="149"/>
      <c r="DP20" s="246"/>
      <c r="DQ20" s="246"/>
      <c r="DR20" s="149"/>
      <c r="DS20" s="246"/>
      <c r="DT20" s="246"/>
      <c r="DV20" s="341"/>
      <c r="DW20" s="149"/>
      <c r="DX20" s="265"/>
      <c r="DY20" s="149"/>
      <c r="DZ20" s="265"/>
      <c r="EA20" s="149"/>
      <c r="EB20" s="265"/>
      <c r="EC20" s="149"/>
      <c r="ED20" s="246"/>
      <c r="EE20" s="246"/>
      <c r="EF20" s="149"/>
      <c r="EG20" s="246"/>
      <c r="EH20" s="246"/>
      <c r="EJ20" s="341"/>
      <c r="EK20" s="149"/>
      <c r="EL20" s="265"/>
      <c r="EM20" s="149"/>
      <c r="EN20" s="265"/>
      <c r="EO20" s="149"/>
      <c r="EP20" s="265"/>
      <c r="EQ20" s="149"/>
      <c r="ER20" s="246"/>
      <c r="ES20" s="246"/>
      <c r="ET20" s="149"/>
      <c r="EU20" s="246"/>
      <c r="EV20" s="246"/>
      <c r="EX20" s="341"/>
      <c r="EY20" s="149"/>
      <c r="EZ20" s="265"/>
      <c r="FA20" s="149"/>
      <c r="FB20" s="265"/>
      <c r="FC20" s="149"/>
      <c r="FD20" s="265"/>
      <c r="FE20" s="149"/>
      <c r="FF20" s="246"/>
      <c r="FG20" s="246"/>
      <c r="FH20" s="149"/>
      <c r="FI20" s="246"/>
      <c r="FJ20" s="246"/>
      <c r="FL20" s="341"/>
      <c r="FM20" s="149"/>
      <c r="FN20" s="265"/>
      <c r="FO20" s="149"/>
      <c r="FP20" s="265"/>
      <c r="FQ20" s="149"/>
      <c r="FR20" s="265"/>
      <c r="FS20" s="149"/>
      <c r="FT20" s="246"/>
      <c r="FU20" s="246"/>
      <c r="FV20" s="149"/>
      <c r="FW20" s="246"/>
      <c r="FX20" s="246"/>
      <c r="FZ20" s="341"/>
      <c r="GA20" s="149"/>
      <c r="GB20" s="265"/>
      <c r="GC20" s="149"/>
      <c r="GD20" s="265"/>
      <c r="GE20" s="149"/>
      <c r="GF20" s="265"/>
    </row>
    <row r="21" spans="1:188" s="152" customFormat="1" ht="15.75" customHeight="1">
      <c r="A21" s="130"/>
      <c r="C21" s="153" t="s">
        <v>105</v>
      </c>
      <c r="D21" s="152" t="s">
        <v>3</v>
      </c>
      <c r="E21" s="154">
        <v>-497504.92</v>
      </c>
      <c r="F21" s="336">
        <v>-1.0500000000000001E-2</v>
      </c>
      <c r="H21" s="155">
        <v>-483707.29</v>
      </c>
      <c r="I21" s="337">
        <v>-1.0699999999999999E-2</v>
      </c>
      <c r="J21" s="338"/>
      <c r="K21" s="155">
        <v>-13797.630000000005</v>
      </c>
      <c r="L21" s="156">
        <v>2.8524750991451908E-2</v>
      </c>
      <c r="N21" s="155">
        <v>-649951.88</v>
      </c>
      <c r="O21" s="337">
        <v>-1.0699999999999999E-2</v>
      </c>
      <c r="R21" s="165"/>
      <c r="T21" s="165"/>
      <c r="V21" s="339"/>
      <c r="W21" s="339"/>
      <c r="Y21" s="339"/>
      <c r="Z21" s="339"/>
      <c r="AB21" s="153"/>
      <c r="AD21" s="165"/>
      <c r="AF21" s="165"/>
      <c r="AH21" s="165"/>
      <c r="AJ21" s="339"/>
      <c r="AK21" s="339"/>
      <c r="AM21" s="339"/>
      <c r="AN21" s="339"/>
      <c r="AP21" s="153"/>
      <c r="AR21" s="165"/>
      <c r="AT21" s="165"/>
      <c r="AV21" s="165"/>
      <c r="AX21" s="339"/>
      <c r="AY21" s="339"/>
      <c r="BA21" s="339"/>
      <c r="BB21" s="339"/>
      <c r="BD21" s="153"/>
      <c r="BF21" s="165"/>
      <c r="BH21" s="165"/>
      <c r="BJ21" s="165"/>
      <c r="BL21" s="339"/>
      <c r="BM21" s="339"/>
      <c r="BO21" s="339"/>
      <c r="BP21" s="339"/>
      <c r="BR21" s="153"/>
      <c r="BT21" s="165"/>
      <c r="BV21" s="165"/>
      <c r="BX21" s="165"/>
      <c r="BZ21" s="339"/>
      <c r="CA21" s="339"/>
      <c r="CC21" s="339"/>
      <c r="CD21" s="339"/>
      <c r="CF21" s="153"/>
      <c r="CH21" s="165"/>
      <c r="CJ21" s="165"/>
      <c r="CL21" s="165"/>
      <c r="CN21" s="339"/>
      <c r="CO21" s="339"/>
      <c r="CQ21" s="339"/>
      <c r="CR21" s="339"/>
      <c r="CT21" s="153"/>
      <c r="CV21" s="165"/>
      <c r="CX21" s="165"/>
      <c r="CZ21" s="165"/>
      <c r="DB21" s="339"/>
      <c r="DC21" s="339"/>
      <c r="DE21" s="339"/>
      <c r="DF21" s="339"/>
      <c r="DH21" s="153"/>
      <c r="DJ21" s="165"/>
      <c r="DL21" s="165"/>
      <c r="DN21" s="165"/>
      <c r="DP21" s="339"/>
      <c r="DQ21" s="339"/>
      <c r="DS21" s="339"/>
      <c r="DT21" s="339"/>
      <c r="DV21" s="153"/>
      <c r="DX21" s="165"/>
      <c r="DZ21" s="165"/>
      <c r="EB21" s="165"/>
      <c r="ED21" s="339"/>
      <c r="EE21" s="339"/>
      <c r="EG21" s="339"/>
      <c r="EH21" s="339"/>
      <c r="EJ21" s="153"/>
      <c r="EL21" s="165"/>
      <c r="EN21" s="165"/>
      <c r="EP21" s="165"/>
      <c r="ER21" s="339"/>
      <c r="ES21" s="339"/>
      <c r="EU21" s="339"/>
      <c r="EV21" s="339"/>
      <c r="EX21" s="153"/>
      <c r="EZ21" s="165"/>
      <c r="FB21" s="165"/>
      <c r="FD21" s="165"/>
      <c r="FF21" s="339"/>
      <c r="FG21" s="339"/>
      <c r="FI21" s="339"/>
      <c r="FJ21" s="339"/>
      <c r="FL21" s="153"/>
      <c r="FN21" s="165"/>
      <c r="FP21" s="165"/>
      <c r="FR21" s="165"/>
      <c r="FT21" s="339"/>
      <c r="FU21" s="339"/>
      <c r="FW21" s="339"/>
      <c r="FX21" s="339"/>
      <c r="FZ21" s="153"/>
      <c r="GB21" s="165"/>
      <c r="GD21" s="165"/>
      <c r="GF21" s="165"/>
    </row>
    <row r="22" spans="1:188" s="152" customFormat="1" ht="15.75" customHeight="1">
      <c r="A22" s="130"/>
      <c r="C22" s="227" t="s">
        <v>124</v>
      </c>
      <c r="D22" s="152" t="s">
        <v>3</v>
      </c>
      <c r="E22" s="154">
        <v>-318164</v>
      </c>
      <c r="F22" s="336">
        <v>-6.7000000000000002E-3</v>
      </c>
      <c r="H22" s="155">
        <v>-310007.65000000002</v>
      </c>
      <c r="I22" s="337">
        <v>-6.7999999999999996E-3</v>
      </c>
      <c r="J22" s="338"/>
      <c r="K22" s="155">
        <v>-8156.3499999999767</v>
      </c>
      <c r="L22" s="156">
        <v>2.6310157184830762E-2</v>
      </c>
      <c r="N22" s="155">
        <v>-417888.37</v>
      </c>
      <c r="O22" s="337">
        <v>-6.8999999999999999E-3</v>
      </c>
      <c r="R22" s="165"/>
      <c r="T22" s="165"/>
      <c r="V22" s="339"/>
      <c r="W22" s="339"/>
      <c r="Y22" s="339"/>
      <c r="Z22" s="339"/>
      <c r="AB22" s="153"/>
      <c r="AD22" s="165"/>
      <c r="AF22" s="165"/>
      <c r="AH22" s="165"/>
      <c r="AJ22" s="339"/>
      <c r="AK22" s="339"/>
      <c r="AM22" s="339"/>
      <c r="AN22" s="339"/>
      <c r="AP22" s="153"/>
      <c r="AR22" s="165"/>
      <c r="AT22" s="165"/>
      <c r="AV22" s="165"/>
      <c r="AX22" s="339"/>
      <c r="AY22" s="339"/>
      <c r="BA22" s="339"/>
      <c r="BB22" s="339"/>
      <c r="BD22" s="153"/>
      <c r="BF22" s="165"/>
      <c r="BH22" s="165"/>
      <c r="BJ22" s="165"/>
      <c r="BL22" s="339"/>
      <c r="BM22" s="339"/>
      <c r="BO22" s="339"/>
      <c r="BP22" s="339"/>
      <c r="BR22" s="153"/>
      <c r="BT22" s="165"/>
      <c r="BV22" s="165"/>
      <c r="BX22" s="165"/>
      <c r="BZ22" s="339"/>
      <c r="CA22" s="339"/>
      <c r="CC22" s="339"/>
      <c r="CD22" s="339"/>
      <c r="CF22" s="153"/>
      <c r="CH22" s="165"/>
      <c r="CJ22" s="165"/>
      <c r="CL22" s="165"/>
      <c r="CN22" s="339"/>
      <c r="CO22" s="339"/>
      <c r="CQ22" s="339"/>
      <c r="CR22" s="339"/>
      <c r="CT22" s="153"/>
      <c r="CV22" s="165"/>
      <c r="CX22" s="165"/>
      <c r="CZ22" s="165"/>
      <c r="DB22" s="339"/>
      <c r="DC22" s="339"/>
      <c r="DE22" s="339"/>
      <c r="DF22" s="339"/>
      <c r="DH22" s="153"/>
      <c r="DJ22" s="165"/>
      <c r="DL22" s="165"/>
      <c r="DN22" s="165"/>
      <c r="DP22" s="339"/>
      <c r="DQ22" s="339"/>
      <c r="DS22" s="339"/>
      <c r="DT22" s="339"/>
      <c r="DV22" s="153"/>
      <c r="DX22" s="165"/>
      <c r="DZ22" s="165"/>
      <c r="EB22" s="165"/>
      <c r="ED22" s="339"/>
      <c r="EE22" s="339"/>
      <c r="EG22" s="339"/>
      <c r="EH22" s="339"/>
      <c r="EJ22" s="153"/>
      <c r="EL22" s="165"/>
      <c r="EN22" s="165"/>
      <c r="EP22" s="165"/>
      <c r="ER22" s="339"/>
      <c r="ES22" s="339"/>
      <c r="EU22" s="339"/>
      <c r="EV22" s="339"/>
      <c r="EX22" s="153"/>
      <c r="EZ22" s="165"/>
      <c r="FB22" s="165"/>
      <c r="FD22" s="165"/>
      <c r="FF22" s="339"/>
      <c r="FG22" s="339"/>
      <c r="FI22" s="339"/>
      <c r="FJ22" s="339"/>
      <c r="FL22" s="153"/>
      <c r="FN22" s="165"/>
      <c r="FP22" s="165"/>
      <c r="FR22" s="165"/>
      <c r="FT22" s="339"/>
      <c r="FU22" s="339"/>
      <c r="FW22" s="339"/>
      <c r="FX22" s="339"/>
      <c r="FZ22" s="153"/>
      <c r="GB22" s="165"/>
      <c r="GD22" s="165"/>
      <c r="GF22" s="165"/>
    </row>
    <row r="23" spans="1:188" s="152" customFormat="1" ht="15.75" customHeight="1">
      <c r="A23" s="130"/>
      <c r="C23" s="227" t="s">
        <v>106</v>
      </c>
      <c r="D23" s="152" t="s">
        <v>3</v>
      </c>
      <c r="E23" s="154">
        <v>-179340.91</v>
      </c>
      <c r="F23" s="336">
        <v>-3.8E-3</v>
      </c>
      <c r="H23" s="155">
        <v>-173699.64</v>
      </c>
      <c r="I23" s="337">
        <v>-3.8E-3</v>
      </c>
      <c r="J23" s="338"/>
      <c r="K23" s="155">
        <v>-5641.2699999999895</v>
      </c>
      <c r="L23" s="156">
        <v>3.2477154241655315E-2</v>
      </c>
      <c r="N23" s="155">
        <v>-232063.51</v>
      </c>
      <c r="O23" s="337">
        <v>-3.8E-3</v>
      </c>
      <c r="R23" s="165"/>
      <c r="T23" s="165"/>
      <c r="V23" s="339"/>
      <c r="W23" s="339"/>
      <c r="Y23" s="339"/>
      <c r="Z23" s="339"/>
      <c r="AB23" s="153"/>
      <c r="AD23" s="165"/>
      <c r="AF23" s="165"/>
      <c r="AH23" s="165"/>
      <c r="AJ23" s="339"/>
      <c r="AK23" s="339"/>
      <c r="AM23" s="339"/>
      <c r="AN23" s="339"/>
      <c r="AP23" s="153"/>
      <c r="AR23" s="165"/>
      <c r="AT23" s="165"/>
      <c r="AV23" s="165"/>
      <c r="AX23" s="339"/>
      <c r="AY23" s="339"/>
      <c r="BA23" s="339"/>
      <c r="BB23" s="339"/>
      <c r="BD23" s="153"/>
      <c r="BF23" s="165"/>
      <c r="BH23" s="165"/>
      <c r="BJ23" s="165"/>
      <c r="BL23" s="339"/>
      <c r="BM23" s="339"/>
      <c r="BO23" s="339"/>
      <c r="BP23" s="339"/>
      <c r="BR23" s="153"/>
      <c r="BT23" s="165"/>
      <c r="BV23" s="165"/>
      <c r="BX23" s="165"/>
      <c r="BZ23" s="339"/>
      <c r="CA23" s="339"/>
      <c r="CC23" s="339"/>
      <c r="CD23" s="339"/>
      <c r="CF23" s="153"/>
      <c r="CH23" s="165"/>
      <c r="CJ23" s="165"/>
      <c r="CL23" s="165"/>
      <c r="CN23" s="339"/>
      <c r="CO23" s="339"/>
      <c r="CQ23" s="339"/>
      <c r="CR23" s="339"/>
      <c r="CT23" s="153"/>
      <c r="CV23" s="165"/>
      <c r="CX23" s="165"/>
      <c r="CZ23" s="165"/>
      <c r="DB23" s="339"/>
      <c r="DC23" s="339"/>
      <c r="DE23" s="339"/>
      <c r="DF23" s="339"/>
      <c r="DH23" s="153"/>
      <c r="DJ23" s="165"/>
      <c r="DL23" s="165"/>
      <c r="DN23" s="165"/>
      <c r="DP23" s="339"/>
      <c r="DQ23" s="339"/>
      <c r="DS23" s="339"/>
      <c r="DT23" s="339"/>
      <c r="DV23" s="153"/>
      <c r="DX23" s="165"/>
      <c r="DZ23" s="165"/>
      <c r="EB23" s="165"/>
      <c r="ED23" s="339"/>
      <c r="EE23" s="339"/>
      <c r="EG23" s="339"/>
      <c r="EH23" s="339"/>
      <c r="EJ23" s="153"/>
      <c r="EL23" s="165"/>
      <c r="EN23" s="165"/>
      <c r="EP23" s="165"/>
      <c r="ER23" s="339"/>
      <c r="ES23" s="339"/>
      <c r="EU23" s="339"/>
      <c r="EV23" s="339"/>
      <c r="EX23" s="153"/>
      <c r="EZ23" s="165"/>
      <c r="FB23" s="165"/>
      <c r="FD23" s="165"/>
      <c r="FF23" s="339"/>
      <c r="FG23" s="339"/>
      <c r="FI23" s="339"/>
      <c r="FJ23" s="339"/>
      <c r="FL23" s="153"/>
      <c r="FN23" s="165"/>
      <c r="FP23" s="165"/>
      <c r="FR23" s="165"/>
      <c r="FT23" s="339"/>
      <c r="FU23" s="339"/>
      <c r="FW23" s="339"/>
      <c r="FX23" s="339"/>
      <c r="FZ23" s="153"/>
      <c r="GB23" s="165"/>
      <c r="GD23" s="165"/>
      <c r="GF23" s="165"/>
    </row>
    <row r="24" spans="1:188" s="152" customFormat="1" ht="15.75" customHeight="1">
      <c r="A24" s="130"/>
      <c r="C24" s="153" t="s">
        <v>123</v>
      </c>
      <c r="D24" s="152" t="s">
        <v>3</v>
      </c>
      <c r="E24" s="154">
        <v>-63274.37</v>
      </c>
      <c r="F24" s="336">
        <v>-1.2999999999999999E-3</v>
      </c>
      <c r="H24" s="155">
        <v>-61485.34</v>
      </c>
      <c r="I24" s="337">
        <v>-1.4E-3</v>
      </c>
      <c r="J24" s="338"/>
      <c r="K24" s="155">
        <v>-1789.0300000000061</v>
      </c>
      <c r="L24" s="156">
        <v>2.9096854632340019E-2</v>
      </c>
      <c r="N24" s="155">
        <v>-83003.63</v>
      </c>
      <c r="O24" s="337">
        <v>-1.4E-3</v>
      </c>
      <c r="R24" s="165"/>
      <c r="T24" s="165"/>
      <c r="V24" s="339"/>
      <c r="W24" s="339"/>
      <c r="Y24" s="339"/>
      <c r="Z24" s="339"/>
      <c r="AB24" s="153"/>
      <c r="AD24" s="165"/>
      <c r="AF24" s="165"/>
      <c r="AH24" s="165"/>
      <c r="AJ24" s="339"/>
      <c r="AK24" s="339"/>
      <c r="AM24" s="339"/>
      <c r="AN24" s="339"/>
      <c r="AP24" s="153"/>
      <c r="AR24" s="165"/>
      <c r="AT24" s="165"/>
      <c r="AV24" s="165"/>
      <c r="AX24" s="339"/>
      <c r="AY24" s="339"/>
      <c r="BA24" s="339"/>
      <c r="BB24" s="339"/>
      <c r="BD24" s="153"/>
      <c r="BF24" s="165"/>
      <c r="BH24" s="165"/>
      <c r="BJ24" s="165"/>
      <c r="BL24" s="339"/>
      <c r="BM24" s="339"/>
      <c r="BO24" s="339"/>
      <c r="BP24" s="339"/>
      <c r="BR24" s="153"/>
      <c r="BT24" s="165"/>
      <c r="BV24" s="165"/>
      <c r="BX24" s="165"/>
      <c r="BZ24" s="339"/>
      <c r="CA24" s="339"/>
      <c r="CC24" s="339"/>
      <c r="CD24" s="339"/>
      <c r="CF24" s="153"/>
      <c r="CH24" s="165"/>
      <c r="CJ24" s="165"/>
      <c r="CL24" s="165"/>
      <c r="CN24" s="339"/>
      <c r="CO24" s="339"/>
      <c r="CQ24" s="339"/>
      <c r="CR24" s="339"/>
      <c r="CT24" s="153"/>
      <c r="CV24" s="165"/>
      <c r="CX24" s="165"/>
      <c r="CZ24" s="165"/>
      <c r="DB24" s="339"/>
      <c r="DC24" s="339"/>
      <c r="DE24" s="339"/>
      <c r="DF24" s="339"/>
      <c r="DH24" s="153"/>
      <c r="DJ24" s="165"/>
      <c r="DL24" s="165"/>
      <c r="DN24" s="165"/>
      <c r="DP24" s="339"/>
      <c r="DQ24" s="339"/>
      <c r="DS24" s="339"/>
      <c r="DT24" s="339"/>
      <c r="DV24" s="153"/>
      <c r="DX24" s="165"/>
      <c r="DZ24" s="165"/>
      <c r="EB24" s="165"/>
      <c r="ED24" s="339"/>
      <c r="EE24" s="339"/>
      <c r="EG24" s="339"/>
      <c r="EH24" s="339"/>
      <c r="EJ24" s="153"/>
      <c r="EL24" s="165"/>
      <c r="EN24" s="165"/>
      <c r="EP24" s="165"/>
      <c r="ER24" s="339"/>
      <c r="ES24" s="339"/>
      <c r="EU24" s="339"/>
      <c r="EV24" s="339"/>
      <c r="EX24" s="153"/>
      <c r="EZ24" s="165"/>
      <c r="FB24" s="165"/>
      <c r="FD24" s="165"/>
      <c r="FF24" s="339"/>
      <c r="FG24" s="339"/>
      <c r="FI24" s="339"/>
      <c r="FJ24" s="339"/>
      <c r="FL24" s="153"/>
      <c r="FN24" s="165"/>
      <c r="FP24" s="165"/>
      <c r="FR24" s="165"/>
      <c r="FT24" s="339"/>
      <c r="FU24" s="339"/>
      <c r="FW24" s="339"/>
      <c r="FX24" s="339"/>
      <c r="FZ24" s="153"/>
      <c r="GB24" s="165"/>
      <c r="GD24" s="165"/>
      <c r="GF24" s="165"/>
    </row>
    <row r="25" spans="1:188" ht="15.75" customHeight="1">
      <c r="A25" s="130"/>
      <c r="C25" s="150" t="s">
        <v>245</v>
      </c>
      <c r="D25" s="149" t="s">
        <v>3</v>
      </c>
      <c r="E25" s="213">
        <v>678456.79</v>
      </c>
      <c r="F25" s="340">
        <v>1.43E-2</v>
      </c>
      <c r="G25" s="149"/>
      <c r="H25" s="213">
        <v>649114.06999999995</v>
      </c>
      <c r="I25" s="340">
        <v>1.43E-2</v>
      </c>
      <c r="J25" s="331"/>
      <c r="K25" s="213">
        <v>29342.720000000088</v>
      </c>
      <c r="L25" s="214">
        <v>4.5204258166827493E-2</v>
      </c>
      <c r="M25" s="149"/>
      <c r="N25" s="213">
        <v>819285.85</v>
      </c>
      <c r="O25" s="340">
        <v>1.35E-2</v>
      </c>
      <c r="P25" s="220"/>
      <c r="Q25" s="149"/>
      <c r="R25" s="265"/>
      <c r="S25" s="149"/>
      <c r="T25" s="265"/>
      <c r="U25" s="149"/>
      <c r="V25" s="246"/>
      <c r="W25" s="246"/>
      <c r="X25" s="149"/>
      <c r="Y25" s="246"/>
      <c r="Z25" s="246"/>
      <c r="AB25" s="341"/>
      <c r="AC25" s="149"/>
      <c r="AD25" s="265"/>
      <c r="AE25" s="149"/>
      <c r="AF25" s="265"/>
      <c r="AG25" s="149"/>
      <c r="AH25" s="265"/>
      <c r="AI25" s="149"/>
      <c r="AJ25" s="246"/>
      <c r="AK25" s="246"/>
      <c r="AL25" s="149"/>
      <c r="AM25" s="246"/>
      <c r="AN25" s="246"/>
      <c r="AP25" s="341"/>
      <c r="AQ25" s="149"/>
      <c r="AR25" s="265"/>
      <c r="AS25" s="149"/>
      <c r="AT25" s="265"/>
      <c r="AU25" s="149"/>
      <c r="AV25" s="265"/>
      <c r="AW25" s="149"/>
      <c r="AX25" s="246"/>
      <c r="AY25" s="246"/>
      <c r="AZ25" s="149"/>
      <c r="BA25" s="246"/>
      <c r="BB25" s="246"/>
      <c r="BD25" s="341"/>
      <c r="BE25" s="149"/>
      <c r="BF25" s="265"/>
      <c r="BG25" s="149"/>
      <c r="BH25" s="265"/>
      <c r="BI25" s="149"/>
      <c r="BJ25" s="265"/>
      <c r="BK25" s="149"/>
      <c r="BL25" s="246"/>
      <c r="BM25" s="246"/>
      <c r="BN25" s="149"/>
      <c r="BO25" s="246"/>
      <c r="BP25" s="246"/>
      <c r="BR25" s="341"/>
      <c r="BS25" s="149"/>
      <c r="BT25" s="265"/>
      <c r="BU25" s="149"/>
      <c r="BV25" s="265"/>
      <c r="BW25" s="149"/>
      <c r="BX25" s="265"/>
      <c r="BY25" s="149"/>
      <c r="BZ25" s="246"/>
      <c r="CA25" s="246"/>
      <c r="CB25" s="149"/>
      <c r="CC25" s="246"/>
      <c r="CD25" s="246"/>
      <c r="CF25" s="341"/>
      <c r="CG25" s="149"/>
      <c r="CH25" s="265"/>
      <c r="CI25" s="149"/>
      <c r="CJ25" s="265"/>
      <c r="CK25" s="149"/>
      <c r="CL25" s="265"/>
      <c r="CM25" s="149"/>
      <c r="CN25" s="246"/>
      <c r="CO25" s="246"/>
      <c r="CP25" s="149"/>
      <c r="CQ25" s="246"/>
      <c r="CR25" s="246"/>
      <c r="CT25" s="341"/>
      <c r="CU25" s="149"/>
      <c r="CV25" s="265"/>
      <c r="CW25" s="149"/>
      <c r="CX25" s="265"/>
      <c r="CY25" s="149"/>
      <c r="CZ25" s="265"/>
      <c r="DA25" s="149"/>
      <c r="DB25" s="246"/>
      <c r="DC25" s="246"/>
      <c r="DD25" s="149"/>
      <c r="DE25" s="246"/>
      <c r="DF25" s="246"/>
      <c r="DH25" s="341"/>
      <c r="DI25" s="149"/>
      <c r="DJ25" s="265"/>
      <c r="DK25" s="149"/>
      <c r="DL25" s="265"/>
      <c r="DM25" s="149"/>
      <c r="DN25" s="265"/>
      <c r="DO25" s="149"/>
      <c r="DP25" s="246"/>
      <c r="DQ25" s="246"/>
      <c r="DR25" s="149"/>
      <c r="DS25" s="246"/>
      <c r="DT25" s="246"/>
      <c r="DV25" s="341"/>
      <c r="DW25" s="149"/>
      <c r="DX25" s="265"/>
      <c r="DY25" s="149"/>
      <c r="DZ25" s="265"/>
      <c r="EA25" s="149"/>
      <c r="EB25" s="265"/>
      <c r="EC25" s="149"/>
      <c r="ED25" s="246"/>
      <c r="EE25" s="246"/>
      <c r="EF25" s="149"/>
      <c r="EG25" s="246"/>
      <c r="EH25" s="246"/>
      <c r="EJ25" s="341"/>
      <c r="EK25" s="149"/>
      <c r="EL25" s="265"/>
      <c r="EM25" s="149"/>
      <c r="EN25" s="265"/>
      <c r="EO25" s="149"/>
      <c r="EP25" s="265"/>
      <c r="EQ25" s="149"/>
      <c r="ER25" s="246"/>
      <c r="ES25" s="246"/>
      <c r="ET25" s="149"/>
      <c r="EU25" s="246"/>
      <c r="EV25" s="246"/>
      <c r="EX25" s="341"/>
      <c r="EY25" s="149"/>
      <c r="EZ25" s="265"/>
      <c r="FA25" s="149"/>
      <c r="FB25" s="265"/>
      <c r="FC25" s="149"/>
      <c r="FD25" s="265"/>
      <c r="FE25" s="149"/>
      <c r="FF25" s="246"/>
      <c r="FG25" s="246"/>
      <c r="FH25" s="149"/>
      <c r="FI25" s="246"/>
      <c r="FJ25" s="246"/>
      <c r="FL25" s="341"/>
      <c r="FM25" s="149"/>
      <c r="FN25" s="265"/>
      <c r="FO25" s="149"/>
      <c r="FP25" s="265"/>
      <c r="FQ25" s="149"/>
      <c r="FR25" s="265"/>
      <c r="FS25" s="149"/>
      <c r="FT25" s="246"/>
      <c r="FU25" s="246"/>
      <c r="FV25" s="149"/>
      <c r="FW25" s="246"/>
      <c r="FX25" s="246"/>
      <c r="FZ25" s="341"/>
      <c r="GA25" s="149"/>
      <c r="GB25" s="265"/>
      <c r="GC25" s="149"/>
      <c r="GD25" s="265"/>
      <c r="GE25" s="149"/>
      <c r="GF25" s="265"/>
    </row>
    <row r="26" spans="1:188" s="152" customFormat="1" ht="15.75" customHeight="1">
      <c r="A26" s="130"/>
      <c r="C26" s="153" t="s">
        <v>104</v>
      </c>
      <c r="D26" s="152" t="s">
        <v>3</v>
      </c>
      <c r="E26" s="347">
        <v>-74693.759999999995</v>
      </c>
      <c r="F26" s="348">
        <v>-1.6000000000000001E-3</v>
      </c>
      <c r="H26" s="155">
        <v>-189440.8</v>
      </c>
      <c r="I26" s="337">
        <v>-4.1999999999999997E-3</v>
      </c>
      <c r="J26" s="338"/>
      <c r="K26" s="155">
        <v>114747.04</v>
      </c>
      <c r="L26" s="156">
        <v>-0.60571450289483575</v>
      </c>
      <c r="N26" s="155">
        <v>-199362.78</v>
      </c>
      <c r="O26" s="337">
        <v>-3.3E-3</v>
      </c>
      <c r="R26" s="165"/>
      <c r="T26" s="165"/>
      <c r="V26" s="339"/>
      <c r="W26" s="339"/>
      <c r="Y26" s="339"/>
      <c r="Z26" s="339"/>
      <c r="AB26" s="153"/>
      <c r="AD26" s="165"/>
      <c r="AF26" s="165"/>
      <c r="AH26" s="165"/>
      <c r="AJ26" s="339"/>
      <c r="AK26" s="339"/>
      <c r="AM26" s="339"/>
      <c r="AN26" s="339"/>
      <c r="AP26" s="153"/>
      <c r="AR26" s="165"/>
      <c r="AT26" s="165"/>
      <c r="AV26" s="165"/>
      <c r="AX26" s="339"/>
      <c r="AY26" s="339"/>
      <c r="BA26" s="339"/>
      <c r="BB26" s="339"/>
      <c r="BD26" s="153"/>
      <c r="BF26" s="165"/>
      <c r="BH26" s="165"/>
      <c r="BJ26" s="165"/>
      <c r="BL26" s="339"/>
      <c r="BM26" s="339"/>
      <c r="BO26" s="339"/>
      <c r="BP26" s="339"/>
      <c r="BR26" s="153"/>
      <c r="BT26" s="165"/>
      <c r="BV26" s="165"/>
      <c r="BX26" s="165"/>
      <c r="BZ26" s="339"/>
      <c r="CA26" s="339"/>
      <c r="CC26" s="339"/>
      <c r="CD26" s="339"/>
      <c r="CF26" s="153"/>
      <c r="CH26" s="165"/>
      <c r="CJ26" s="165"/>
      <c r="CL26" s="165"/>
      <c r="CN26" s="339"/>
      <c r="CO26" s="339"/>
      <c r="CQ26" s="339"/>
      <c r="CR26" s="339"/>
      <c r="CT26" s="153"/>
      <c r="CV26" s="165"/>
      <c r="CX26" s="165"/>
      <c r="CZ26" s="165"/>
      <c r="DB26" s="339"/>
      <c r="DC26" s="339"/>
      <c r="DE26" s="339"/>
      <c r="DF26" s="339"/>
      <c r="DH26" s="153"/>
      <c r="DJ26" s="165"/>
      <c r="DL26" s="165"/>
      <c r="DN26" s="165"/>
      <c r="DP26" s="339"/>
      <c r="DQ26" s="339"/>
      <c r="DS26" s="339"/>
      <c r="DT26" s="339"/>
      <c r="DV26" s="153"/>
      <c r="DX26" s="165"/>
      <c r="DZ26" s="165"/>
      <c r="EB26" s="165"/>
      <c r="ED26" s="339"/>
      <c r="EE26" s="339"/>
      <c r="EG26" s="339"/>
      <c r="EH26" s="339"/>
      <c r="EJ26" s="153"/>
      <c r="EL26" s="165"/>
      <c r="EN26" s="165"/>
      <c r="EP26" s="165"/>
      <c r="ER26" s="339"/>
      <c r="ES26" s="339"/>
      <c r="EU26" s="339"/>
      <c r="EV26" s="339"/>
      <c r="EX26" s="153"/>
      <c r="EZ26" s="165"/>
      <c r="FB26" s="165"/>
      <c r="FD26" s="165"/>
      <c r="FF26" s="339"/>
      <c r="FG26" s="339"/>
      <c r="FI26" s="339"/>
      <c r="FJ26" s="339"/>
      <c r="FL26" s="153"/>
      <c r="FN26" s="165"/>
      <c r="FP26" s="165"/>
      <c r="FR26" s="165"/>
      <c r="FT26" s="339"/>
      <c r="FU26" s="339"/>
      <c r="FW26" s="339"/>
      <c r="FX26" s="339"/>
      <c r="FZ26" s="153"/>
      <c r="GB26" s="165"/>
      <c r="GD26" s="165"/>
      <c r="GF26" s="165"/>
    </row>
    <row r="27" spans="1:188" s="152" customFormat="1" ht="15.75" customHeight="1">
      <c r="A27" s="130"/>
      <c r="B27" s="196"/>
      <c r="C27" s="153" t="s">
        <v>223</v>
      </c>
      <c r="D27" s="152" t="s">
        <v>3</v>
      </c>
      <c r="E27" s="347">
        <v>-196847.47</v>
      </c>
      <c r="F27" s="348">
        <v>-4.1999999999999997E-3</v>
      </c>
      <c r="H27" s="155">
        <v>-144108.56</v>
      </c>
      <c r="I27" s="337">
        <v>-3.2000000000000002E-3</v>
      </c>
      <c r="J27" s="338"/>
      <c r="K27" s="155">
        <v>-52738.91</v>
      </c>
      <c r="L27" s="156">
        <v>0.36596653245303412</v>
      </c>
      <c r="N27" s="155">
        <v>-199791.09</v>
      </c>
      <c r="O27" s="337">
        <v>-3.3E-3</v>
      </c>
      <c r="R27" s="165"/>
      <c r="T27" s="165"/>
      <c r="V27" s="339"/>
      <c r="W27" s="339"/>
      <c r="Y27" s="339"/>
      <c r="Z27" s="339"/>
      <c r="AB27" s="153"/>
      <c r="AD27" s="165"/>
      <c r="AF27" s="165"/>
      <c r="AH27" s="165"/>
      <c r="AJ27" s="339"/>
      <c r="AK27" s="339"/>
      <c r="AM27" s="339"/>
      <c r="AN27" s="339"/>
      <c r="AP27" s="153"/>
      <c r="AR27" s="165"/>
      <c r="AT27" s="165"/>
      <c r="AV27" s="165"/>
      <c r="AX27" s="339"/>
      <c r="AY27" s="339"/>
      <c r="BA27" s="339"/>
      <c r="BB27" s="339"/>
      <c r="BD27" s="153"/>
      <c r="BF27" s="165"/>
      <c r="BH27" s="165"/>
      <c r="BJ27" s="165"/>
      <c r="BL27" s="339"/>
      <c r="BM27" s="339"/>
      <c r="BO27" s="339"/>
      <c r="BP27" s="339"/>
      <c r="BR27" s="153"/>
      <c r="BT27" s="165"/>
      <c r="BV27" s="165"/>
      <c r="BX27" s="165"/>
      <c r="BZ27" s="339"/>
      <c r="CA27" s="339"/>
      <c r="CC27" s="339"/>
      <c r="CD27" s="339"/>
      <c r="CF27" s="153"/>
      <c r="CH27" s="165"/>
      <c r="CJ27" s="165"/>
      <c r="CL27" s="165"/>
      <c r="CN27" s="339"/>
      <c r="CO27" s="339"/>
      <c r="CQ27" s="339"/>
      <c r="CR27" s="339"/>
      <c r="CT27" s="153"/>
      <c r="CV27" s="165"/>
      <c r="CX27" s="165"/>
      <c r="CZ27" s="165"/>
      <c r="DB27" s="339"/>
      <c r="DC27" s="339"/>
      <c r="DE27" s="339"/>
      <c r="DF27" s="339"/>
      <c r="DH27" s="153"/>
      <c r="DJ27" s="165"/>
      <c r="DL27" s="165"/>
      <c r="DN27" s="165"/>
      <c r="DP27" s="339"/>
      <c r="DQ27" s="339"/>
      <c r="DS27" s="339"/>
      <c r="DT27" s="339"/>
      <c r="DV27" s="153"/>
      <c r="DX27" s="165"/>
      <c r="DZ27" s="165"/>
      <c r="EB27" s="165"/>
      <c r="ED27" s="339"/>
      <c r="EE27" s="339"/>
      <c r="EG27" s="339"/>
      <c r="EH27" s="339"/>
      <c r="EJ27" s="153"/>
      <c r="EL27" s="165"/>
      <c r="EN27" s="165"/>
      <c r="EP27" s="165"/>
      <c r="ER27" s="339"/>
      <c r="ES27" s="339"/>
      <c r="EU27" s="339"/>
      <c r="EV27" s="339"/>
      <c r="EX27" s="153"/>
      <c r="EZ27" s="165"/>
      <c r="FB27" s="165"/>
      <c r="FD27" s="165"/>
      <c r="FF27" s="339"/>
      <c r="FG27" s="339"/>
      <c r="FI27" s="339"/>
      <c r="FJ27" s="339"/>
      <c r="FL27" s="153"/>
      <c r="FN27" s="165"/>
      <c r="FP27" s="165"/>
      <c r="FR27" s="165"/>
      <c r="FT27" s="339"/>
      <c r="FU27" s="339"/>
      <c r="FW27" s="339"/>
      <c r="FX27" s="339"/>
      <c r="FZ27" s="153"/>
      <c r="GB27" s="165"/>
      <c r="GD27" s="165"/>
      <c r="GF27" s="165"/>
    </row>
    <row r="28" spans="1:188" ht="15.75" customHeight="1">
      <c r="A28" s="130"/>
      <c r="C28" s="150" t="s">
        <v>266</v>
      </c>
      <c r="D28" s="149" t="s">
        <v>5</v>
      </c>
      <c r="E28" s="213">
        <v>406915.56</v>
      </c>
      <c r="F28" s="340">
        <v>8.6E-3</v>
      </c>
      <c r="G28" s="149"/>
      <c r="H28" s="213">
        <v>315564.71000000002</v>
      </c>
      <c r="I28" s="340">
        <v>7.0000000000000001E-3</v>
      </c>
      <c r="J28" s="331"/>
      <c r="K28" s="213">
        <v>91350.849999999977</v>
      </c>
      <c r="L28" s="214">
        <v>0.2894837321955297</v>
      </c>
      <c r="M28" s="149"/>
      <c r="N28" s="213">
        <v>420131.98</v>
      </c>
      <c r="O28" s="340">
        <v>6.8999999999999999E-3</v>
      </c>
      <c r="P28" s="220"/>
      <c r="Q28" s="149"/>
      <c r="R28" s="265"/>
      <c r="S28" s="149"/>
      <c r="T28" s="265"/>
      <c r="U28" s="149"/>
      <c r="V28" s="246"/>
      <c r="W28" s="246"/>
      <c r="X28" s="149"/>
      <c r="Y28" s="246"/>
      <c r="Z28" s="246"/>
      <c r="AB28" s="341"/>
      <c r="AC28" s="149"/>
      <c r="AD28" s="265"/>
      <c r="AE28" s="149"/>
      <c r="AF28" s="265"/>
      <c r="AG28" s="149"/>
      <c r="AH28" s="265"/>
      <c r="AI28" s="149"/>
      <c r="AJ28" s="246"/>
      <c r="AK28" s="246"/>
      <c r="AL28" s="149"/>
      <c r="AM28" s="246"/>
      <c r="AN28" s="246"/>
      <c r="AP28" s="341"/>
      <c r="AQ28" s="149"/>
      <c r="AR28" s="265"/>
      <c r="AS28" s="149"/>
      <c r="AT28" s="265"/>
      <c r="AU28" s="149"/>
      <c r="AV28" s="265"/>
      <c r="AW28" s="149"/>
      <c r="AX28" s="246"/>
      <c r="AY28" s="246"/>
      <c r="AZ28" s="149"/>
      <c r="BA28" s="246"/>
      <c r="BB28" s="246"/>
      <c r="BD28" s="341"/>
      <c r="BE28" s="149"/>
      <c r="BF28" s="265"/>
      <c r="BG28" s="149"/>
      <c r="BH28" s="265"/>
      <c r="BI28" s="149"/>
      <c r="BJ28" s="265"/>
      <c r="BK28" s="149"/>
      <c r="BL28" s="246"/>
      <c r="BM28" s="246"/>
      <c r="BN28" s="149"/>
      <c r="BO28" s="246"/>
      <c r="BP28" s="246"/>
      <c r="BR28" s="341"/>
      <c r="BS28" s="149"/>
      <c r="BT28" s="265"/>
      <c r="BU28" s="149"/>
      <c r="BV28" s="265"/>
      <c r="BW28" s="149"/>
      <c r="BX28" s="265"/>
      <c r="BY28" s="149"/>
      <c r="BZ28" s="246"/>
      <c r="CA28" s="246"/>
      <c r="CB28" s="149"/>
      <c r="CC28" s="246"/>
      <c r="CD28" s="246"/>
      <c r="CF28" s="341"/>
      <c r="CG28" s="149"/>
      <c r="CH28" s="265"/>
      <c r="CI28" s="149"/>
      <c r="CJ28" s="265"/>
      <c r="CK28" s="149"/>
      <c r="CL28" s="265"/>
      <c r="CM28" s="149"/>
      <c r="CN28" s="246"/>
      <c r="CO28" s="246"/>
      <c r="CP28" s="149"/>
      <c r="CQ28" s="246"/>
      <c r="CR28" s="246"/>
      <c r="CT28" s="341"/>
      <c r="CU28" s="149"/>
      <c r="CV28" s="265"/>
      <c r="CW28" s="149"/>
      <c r="CX28" s="265"/>
      <c r="CY28" s="149"/>
      <c r="CZ28" s="265"/>
      <c r="DA28" s="149"/>
      <c r="DB28" s="246"/>
      <c r="DC28" s="246"/>
      <c r="DD28" s="149"/>
      <c r="DE28" s="246"/>
      <c r="DF28" s="246"/>
      <c r="DH28" s="341"/>
      <c r="DI28" s="149"/>
      <c r="DJ28" s="265"/>
      <c r="DK28" s="149"/>
      <c r="DL28" s="265"/>
      <c r="DM28" s="149"/>
      <c r="DN28" s="265"/>
      <c r="DO28" s="149"/>
      <c r="DP28" s="246"/>
      <c r="DQ28" s="246"/>
      <c r="DR28" s="149"/>
      <c r="DS28" s="246"/>
      <c r="DT28" s="246"/>
      <c r="DV28" s="341"/>
      <c r="DW28" s="149"/>
      <c r="DX28" s="265"/>
      <c r="DY28" s="149"/>
      <c r="DZ28" s="265"/>
      <c r="EA28" s="149"/>
      <c r="EB28" s="265"/>
      <c r="EC28" s="149"/>
      <c r="ED28" s="246"/>
      <c r="EE28" s="246"/>
      <c r="EF28" s="149"/>
      <c r="EG28" s="246"/>
      <c r="EH28" s="246"/>
      <c r="EJ28" s="341"/>
      <c r="EK28" s="149"/>
      <c r="EL28" s="265"/>
      <c r="EM28" s="149"/>
      <c r="EN28" s="265"/>
      <c r="EO28" s="149"/>
      <c r="EP28" s="265"/>
      <c r="EQ28" s="149"/>
      <c r="ER28" s="246"/>
      <c r="ES28" s="246"/>
      <c r="ET28" s="149"/>
      <c r="EU28" s="246"/>
      <c r="EV28" s="246"/>
      <c r="EX28" s="341"/>
      <c r="EY28" s="149"/>
      <c r="EZ28" s="265"/>
      <c r="FA28" s="149"/>
      <c r="FB28" s="265"/>
      <c r="FC28" s="149"/>
      <c r="FD28" s="265"/>
      <c r="FE28" s="149"/>
      <c r="FF28" s="246"/>
      <c r="FG28" s="246"/>
      <c r="FH28" s="149"/>
      <c r="FI28" s="246"/>
      <c r="FJ28" s="246"/>
      <c r="FL28" s="341"/>
      <c r="FM28" s="149"/>
      <c r="FN28" s="265"/>
      <c r="FO28" s="149"/>
      <c r="FP28" s="265"/>
      <c r="FQ28" s="149"/>
      <c r="FR28" s="265"/>
      <c r="FS28" s="149"/>
      <c r="FT28" s="246"/>
      <c r="FU28" s="246"/>
      <c r="FV28" s="149"/>
      <c r="FW28" s="246"/>
      <c r="FX28" s="246"/>
      <c r="FZ28" s="341"/>
      <c r="GA28" s="149"/>
      <c r="GB28" s="265"/>
      <c r="GC28" s="149"/>
      <c r="GD28" s="265"/>
      <c r="GE28" s="149"/>
      <c r="GF28" s="265"/>
    </row>
    <row r="29" spans="1:188" s="152" customFormat="1" ht="15.75" hidden="1" customHeight="1">
      <c r="A29" s="130"/>
      <c r="C29" s="153"/>
      <c r="E29" s="154"/>
      <c r="F29" s="336"/>
      <c r="H29" s="155"/>
      <c r="I29" s="337"/>
      <c r="J29" s="338"/>
      <c r="K29" s="155"/>
      <c r="L29" s="156"/>
      <c r="N29" s="155"/>
      <c r="O29" s="337"/>
      <c r="R29" s="165"/>
      <c r="T29" s="165"/>
      <c r="V29" s="339"/>
      <c r="W29" s="339"/>
      <c r="Y29" s="339"/>
      <c r="Z29" s="339"/>
      <c r="AB29" s="153"/>
      <c r="AD29" s="165"/>
      <c r="AF29" s="165"/>
      <c r="AH29" s="165"/>
      <c r="AJ29" s="339"/>
      <c r="AK29" s="339"/>
      <c r="AM29" s="339"/>
      <c r="AN29" s="339"/>
      <c r="AP29" s="153"/>
      <c r="AR29" s="165"/>
      <c r="AT29" s="165"/>
      <c r="AV29" s="165"/>
      <c r="AX29" s="339"/>
      <c r="AY29" s="339"/>
      <c r="BA29" s="339"/>
      <c r="BB29" s="339"/>
      <c r="BD29" s="153"/>
      <c r="BF29" s="165"/>
      <c r="BH29" s="165"/>
      <c r="BJ29" s="165"/>
      <c r="BL29" s="339"/>
      <c r="BM29" s="339"/>
      <c r="BO29" s="339"/>
      <c r="BP29" s="339"/>
      <c r="BR29" s="153"/>
      <c r="BT29" s="165"/>
      <c r="BV29" s="165"/>
      <c r="BX29" s="165"/>
      <c r="BZ29" s="339"/>
      <c r="CA29" s="339"/>
      <c r="CC29" s="339"/>
      <c r="CD29" s="339"/>
      <c r="CF29" s="153"/>
      <c r="CH29" s="165"/>
      <c r="CJ29" s="165"/>
      <c r="CL29" s="165"/>
      <c r="CN29" s="339"/>
      <c r="CO29" s="339"/>
      <c r="CQ29" s="339"/>
      <c r="CR29" s="339"/>
      <c r="CT29" s="153"/>
      <c r="CV29" s="165"/>
      <c r="CX29" s="165"/>
      <c r="CZ29" s="165"/>
      <c r="DB29" s="339"/>
      <c r="DC29" s="339"/>
      <c r="DE29" s="339"/>
      <c r="DF29" s="339"/>
      <c r="DH29" s="153"/>
      <c r="DJ29" s="165"/>
      <c r="DL29" s="165"/>
      <c r="DN29" s="165"/>
      <c r="DP29" s="339"/>
      <c r="DQ29" s="339"/>
      <c r="DS29" s="339"/>
      <c r="DT29" s="339"/>
      <c r="DV29" s="153"/>
      <c r="DX29" s="165"/>
      <c r="DZ29" s="165"/>
      <c r="EB29" s="165"/>
      <c r="ED29" s="339"/>
      <c r="EE29" s="339"/>
      <c r="EG29" s="339"/>
      <c r="EH29" s="339"/>
      <c r="EJ29" s="153"/>
      <c r="EL29" s="165"/>
      <c r="EN29" s="165"/>
      <c r="EP29" s="165"/>
      <c r="ER29" s="339"/>
      <c r="ES29" s="339"/>
      <c r="EU29" s="339"/>
      <c r="EV29" s="339"/>
      <c r="EX29" s="153"/>
      <c r="EZ29" s="165"/>
      <c r="FB29" s="165"/>
      <c r="FD29" s="165"/>
      <c r="FF29" s="339"/>
      <c r="FG29" s="339"/>
      <c r="FI29" s="339"/>
      <c r="FJ29" s="339"/>
      <c r="FL29" s="153"/>
      <c r="FN29" s="165"/>
      <c r="FP29" s="165"/>
      <c r="FR29" s="165"/>
      <c r="FT29" s="339"/>
      <c r="FU29" s="339"/>
      <c r="FW29" s="339"/>
      <c r="FX29" s="339"/>
      <c r="FZ29" s="153"/>
      <c r="GB29" s="165"/>
      <c r="GD29" s="165"/>
      <c r="GF29" s="165"/>
    </row>
    <row r="30" spans="1:188" s="152" customFormat="1" ht="15.75" customHeight="1">
      <c r="A30" s="130"/>
      <c r="C30" s="153" t="s">
        <v>222</v>
      </c>
      <c r="D30" s="152" t="s">
        <v>3</v>
      </c>
      <c r="E30" s="154">
        <v>-2769.41</v>
      </c>
      <c r="F30" s="336">
        <v>-1E-4</v>
      </c>
      <c r="H30" s="155">
        <v>2335.29</v>
      </c>
      <c r="I30" s="337">
        <v>1E-4</v>
      </c>
      <c r="J30" s="338"/>
      <c r="K30" s="155">
        <v>-5104.7</v>
      </c>
      <c r="L30" s="156">
        <v>-2.1858955418813082</v>
      </c>
      <c r="N30" s="155">
        <v>2959.68</v>
      </c>
      <c r="O30" s="337">
        <v>0</v>
      </c>
      <c r="R30" s="165"/>
      <c r="T30" s="165"/>
      <c r="V30" s="339"/>
      <c r="W30" s="339"/>
      <c r="Y30" s="339"/>
      <c r="Z30" s="339"/>
      <c r="AB30" s="153"/>
      <c r="AD30" s="165"/>
      <c r="AF30" s="165"/>
      <c r="AH30" s="165"/>
      <c r="AJ30" s="339"/>
      <c r="AK30" s="339"/>
      <c r="AM30" s="339"/>
      <c r="AN30" s="339"/>
      <c r="AP30" s="153"/>
      <c r="AR30" s="165"/>
      <c r="AT30" s="165"/>
      <c r="AV30" s="165"/>
      <c r="AX30" s="339"/>
      <c r="AY30" s="339"/>
      <c r="BA30" s="339"/>
      <c r="BB30" s="339"/>
      <c r="BD30" s="153"/>
      <c r="BF30" s="165"/>
      <c r="BH30" s="165"/>
      <c r="BJ30" s="165"/>
      <c r="BL30" s="339"/>
      <c r="BM30" s="339"/>
      <c r="BO30" s="339"/>
      <c r="BP30" s="339"/>
      <c r="BR30" s="153"/>
      <c r="BT30" s="165"/>
      <c r="BV30" s="165"/>
      <c r="BX30" s="165"/>
      <c r="BZ30" s="339"/>
      <c r="CA30" s="339"/>
      <c r="CC30" s="339"/>
      <c r="CD30" s="339"/>
      <c r="CF30" s="153"/>
      <c r="CH30" s="165"/>
      <c r="CJ30" s="165"/>
      <c r="CL30" s="165"/>
      <c r="CN30" s="339"/>
      <c r="CO30" s="339"/>
      <c r="CQ30" s="339"/>
      <c r="CR30" s="339"/>
      <c r="CT30" s="153"/>
      <c r="CV30" s="165"/>
      <c r="CX30" s="165"/>
      <c r="CZ30" s="165"/>
      <c r="DB30" s="339"/>
      <c r="DC30" s="339"/>
      <c r="DE30" s="339"/>
      <c r="DF30" s="339"/>
      <c r="DH30" s="153"/>
      <c r="DJ30" s="165"/>
      <c r="DL30" s="165"/>
      <c r="DN30" s="165"/>
      <c r="DP30" s="339"/>
      <c r="DQ30" s="339"/>
      <c r="DS30" s="339"/>
      <c r="DT30" s="339"/>
      <c r="DV30" s="153"/>
      <c r="DX30" s="165"/>
      <c r="DZ30" s="165"/>
      <c r="EB30" s="165"/>
      <c r="ED30" s="339"/>
      <c r="EE30" s="339"/>
      <c r="EG30" s="339"/>
      <c r="EH30" s="339"/>
      <c r="EJ30" s="153"/>
      <c r="EL30" s="165"/>
      <c r="EN30" s="165"/>
      <c r="EP30" s="165"/>
      <c r="ER30" s="339"/>
      <c r="ES30" s="339"/>
      <c r="EU30" s="339"/>
      <c r="EV30" s="339"/>
      <c r="EX30" s="153"/>
      <c r="EZ30" s="165"/>
      <c r="FB30" s="165"/>
      <c r="FD30" s="165"/>
      <c r="FF30" s="339"/>
      <c r="FG30" s="339"/>
      <c r="FI30" s="339"/>
      <c r="FJ30" s="339"/>
      <c r="FL30" s="153"/>
      <c r="FN30" s="165"/>
      <c r="FP30" s="165"/>
      <c r="FR30" s="165"/>
      <c r="FT30" s="339"/>
      <c r="FU30" s="339"/>
      <c r="FW30" s="339"/>
      <c r="FX30" s="339"/>
      <c r="FZ30" s="153"/>
      <c r="GB30" s="165"/>
      <c r="GD30" s="165"/>
      <c r="GF30" s="165"/>
    </row>
    <row r="31" spans="1:188" s="152" customFormat="1" ht="15.75" customHeight="1">
      <c r="A31" s="130"/>
      <c r="C31" s="153" t="s">
        <v>107</v>
      </c>
      <c r="E31" s="154">
        <v>-2701.77</v>
      </c>
      <c r="F31" s="336">
        <v>-1E-4</v>
      </c>
      <c r="H31" s="155">
        <v>-1019.07</v>
      </c>
      <c r="I31" s="337">
        <v>0</v>
      </c>
      <c r="J31" s="338"/>
      <c r="K31" s="155">
        <v>-1682.6999999999998</v>
      </c>
      <c r="L31" s="156">
        <v>1.6512113986281607</v>
      </c>
      <c r="N31" s="155">
        <v>-3555.32</v>
      </c>
      <c r="O31" s="337">
        <v>-1E-4</v>
      </c>
      <c r="R31" s="165"/>
      <c r="T31" s="165"/>
      <c r="V31" s="339"/>
      <c r="W31" s="339"/>
      <c r="Y31" s="339"/>
      <c r="Z31" s="339"/>
      <c r="AB31" s="153"/>
      <c r="AD31" s="165"/>
      <c r="AF31" s="165"/>
      <c r="AH31" s="165"/>
      <c r="AJ31" s="339"/>
      <c r="AK31" s="339"/>
      <c r="AM31" s="339"/>
      <c r="AN31" s="339"/>
      <c r="AP31" s="153"/>
      <c r="AR31" s="165"/>
      <c r="AT31" s="165"/>
      <c r="AV31" s="165"/>
      <c r="AX31" s="339"/>
      <c r="AY31" s="339"/>
      <c r="BA31" s="339"/>
      <c r="BB31" s="339"/>
      <c r="BD31" s="153"/>
      <c r="BF31" s="165"/>
      <c r="BH31" s="165"/>
      <c r="BJ31" s="165"/>
      <c r="BL31" s="339"/>
      <c r="BM31" s="339"/>
      <c r="BO31" s="339"/>
      <c r="BP31" s="339"/>
      <c r="BR31" s="153"/>
      <c r="BT31" s="165"/>
      <c r="BV31" s="165"/>
      <c r="BX31" s="165"/>
      <c r="BZ31" s="339"/>
      <c r="CA31" s="339"/>
      <c r="CC31" s="339"/>
      <c r="CD31" s="339"/>
      <c r="CF31" s="153"/>
      <c r="CH31" s="165"/>
      <c r="CJ31" s="165"/>
      <c r="CL31" s="165"/>
      <c r="CN31" s="339"/>
      <c r="CO31" s="339"/>
      <c r="CQ31" s="339"/>
      <c r="CR31" s="339"/>
      <c r="CT31" s="153"/>
      <c r="CV31" s="165"/>
      <c r="CX31" s="165"/>
      <c r="CZ31" s="165"/>
      <c r="DB31" s="339"/>
      <c r="DC31" s="339"/>
      <c r="DE31" s="339"/>
      <c r="DF31" s="339"/>
      <c r="DH31" s="153"/>
      <c r="DJ31" s="165"/>
      <c r="DL31" s="165"/>
      <c r="DN31" s="165"/>
      <c r="DP31" s="339"/>
      <c r="DQ31" s="339"/>
      <c r="DS31" s="339"/>
      <c r="DT31" s="339"/>
      <c r="DV31" s="153"/>
      <c r="DX31" s="165"/>
      <c r="DZ31" s="165"/>
      <c r="EB31" s="165"/>
      <c r="ED31" s="339"/>
      <c r="EE31" s="339"/>
      <c r="EG31" s="339"/>
      <c r="EH31" s="339"/>
      <c r="EJ31" s="153"/>
      <c r="EL31" s="165"/>
      <c r="EN31" s="165"/>
      <c r="EP31" s="165"/>
      <c r="ER31" s="339"/>
      <c r="ES31" s="339"/>
      <c r="EU31" s="339"/>
      <c r="EV31" s="339"/>
      <c r="EX31" s="153"/>
      <c r="EZ31" s="165"/>
      <c r="FB31" s="165"/>
      <c r="FD31" s="165"/>
      <c r="FF31" s="339"/>
      <c r="FG31" s="339"/>
      <c r="FI31" s="339"/>
      <c r="FJ31" s="339"/>
      <c r="FL31" s="153"/>
      <c r="FN31" s="165"/>
      <c r="FP31" s="165"/>
      <c r="FR31" s="165"/>
      <c r="FT31" s="339"/>
      <c r="FU31" s="339"/>
      <c r="FW31" s="339"/>
      <c r="FX31" s="339"/>
      <c r="FZ31" s="153"/>
      <c r="GB31" s="165"/>
      <c r="GD31" s="165"/>
      <c r="GF31" s="165"/>
    </row>
    <row r="32" spans="1:188" s="152" customFormat="1" ht="15.75" customHeight="1">
      <c r="A32" s="130"/>
      <c r="C32" s="153" t="s">
        <v>103</v>
      </c>
      <c r="D32" s="152" t="s">
        <v>3</v>
      </c>
      <c r="E32" s="154">
        <v>-56972.77</v>
      </c>
      <c r="F32" s="336">
        <v>-1.1999999999999999E-3</v>
      </c>
      <c r="H32" s="155">
        <v>-23897.32</v>
      </c>
      <c r="I32" s="337">
        <v>-5.0000000000000001E-4</v>
      </c>
      <c r="J32" s="338"/>
      <c r="K32" s="155">
        <v>-33075.449999999997</v>
      </c>
      <c r="L32" s="156">
        <v>1.3840652424623348</v>
      </c>
      <c r="N32" s="155">
        <v>-30812.2</v>
      </c>
      <c r="O32" s="337">
        <v>-5.0000000000000001E-4</v>
      </c>
      <c r="R32" s="165"/>
      <c r="T32" s="165"/>
      <c r="V32" s="339"/>
      <c r="W32" s="339"/>
      <c r="Y32" s="339"/>
      <c r="Z32" s="339"/>
      <c r="AB32" s="153"/>
      <c r="AD32" s="165"/>
      <c r="AF32" s="165"/>
      <c r="AH32" s="165"/>
      <c r="AJ32" s="339"/>
      <c r="AK32" s="339"/>
      <c r="AM32" s="339"/>
      <c r="AN32" s="339"/>
      <c r="AP32" s="153"/>
      <c r="AR32" s="165"/>
      <c r="AT32" s="165"/>
      <c r="AV32" s="165"/>
      <c r="AX32" s="339"/>
      <c r="AY32" s="339"/>
      <c r="BA32" s="339"/>
      <c r="BB32" s="339"/>
      <c r="BD32" s="153"/>
      <c r="BF32" s="165"/>
      <c r="BH32" s="165"/>
      <c r="BJ32" s="165"/>
      <c r="BL32" s="339"/>
      <c r="BM32" s="339"/>
      <c r="BO32" s="339"/>
      <c r="BP32" s="339"/>
      <c r="BR32" s="153"/>
      <c r="BT32" s="165"/>
      <c r="BV32" s="165"/>
      <c r="BX32" s="165"/>
      <c r="BZ32" s="339"/>
      <c r="CA32" s="339"/>
      <c r="CC32" s="339"/>
      <c r="CD32" s="339"/>
      <c r="CF32" s="153"/>
      <c r="CH32" s="165"/>
      <c r="CJ32" s="165"/>
      <c r="CL32" s="165"/>
      <c r="CN32" s="339"/>
      <c r="CO32" s="339"/>
      <c r="CQ32" s="339"/>
      <c r="CR32" s="339"/>
      <c r="CT32" s="153"/>
      <c r="CV32" s="165"/>
      <c r="CX32" s="165"/>
      <c r="CZ32" s="165"/>
      <c r="DB32" s="339"/>
      <c r="DC32" s="339"/>
      <c r="DE32" s="339"/>
      <c r="DF32" s="339"/>
      <c r="DH32" s="153"/>
      <c r="DJ32" s="165"/>
      <c r="DL32" s="165"/>
      <c r="DN32" s="165"/>
      <c r="DP32" s="339"/>
      <c r="DQ32" s="339"/>
      <c r="DS32" s="339"/>
      <c r="DT32" s="339"/>
      <c r="DV32" s="153"/>
      <c r="DX32" s="165"/>
      <c r="DZ32" s="165"/>
      <c r="EB32" s="165"/>
      <c r="ED32" s="339"/>
      <c r="EE32" s="339"/>
      <c r="EG32" s="339"/>
      <c r="EH32" s="339"/>
      <c r="EJ32" s="153"/>
      <c r="EL32" s="165"/>
      <c r="EN32" s="165"/>
      <c r="EP32" s="165"/>
      <c r="ER32" s="339"/>
      <c r="ES32" s="339"/>
      <c r="EU32" s="339"/>
      <c r="EV32" s="339"/>
      <c r="EX32" s="153"/>
      <c r="EZ32" s="165"/>
      <c r="FB32" s="165"/>
      <c r="FD32" s="165"/>
      <c r="FF32" s="339"/>
      <c r="FG32" s="339"/>
      <c r="FI32" s="339"/>
      <c r="FJ32" s="339"/>
      <c r="FL32" s="153"/>
      <c r="FN32" s="165"/>
      <c r="FP32" s="165"/>
      <c r="FR32" s="165"/>
      <c r="FT32" s="339"/>
      <c r="FU32" s="339"/>
      <c r="FW32" s="339"/>
      <c r="FX32" s="339"/>
      <c r="FZ32" s="153"/>
      <c r="GB32" s="165"/>
      <c r="GD32" s="165"/>
      <c r="GF32" s="165"/>
    </row>
    <row r="33" spans="1:188" ht="15.75" customHeight="1">
      <c r="A33" s="130"/>
      <c r="C33" s="150" t="s">
        <v>36</v>
      </c>
      <c r="D33" s="149" t="s">
        <v>5</v>
      </c>
      <c r="E33" s="213">
        <v>344471.6</v>
      </c>
      <c r="F33" s="340">
        <v>7.3000000000000001E-3</v>
      </c>
      <c r="G33" s="149"/>
      <c r="H33" s="213">
        <v>292983.62</v>
      </c>
      <c r="I33" s="340">
        <v>6.4999999999999997E-3</v>
      </c>
      <c r="J33" s="331"/>
      <c r="K33" s="213">
        <v>51487.979999999981</v>
      </c>
      <c r="L33" s="214">
        <v>0.17573671866024454</v>
      </c>
      <c r="M33" s="149"/>
      <c r="N33" s="213">
        <v>388724.44</v>
      </c>
      <c r="O33" s="340">
        <v>6.4000000000000003E-3</v>
      </c>
      <c r="P33" s="220"/>
      <c r="Q33" s="149"/>
      <c r="R33" s="265"/>
      <c r="S33" s="149"/>
      <c r="T33" s="265"/>
      <c r="U33" s="149"/>
      <c r="V33" s="246"/>
      <c r="W33" s="246"/>
      <c r="X33" s="149"/>
      <c r="Y33" s="246"/>
      <c r="Z33" s="246"/>
      <c r="AB33" s="341"/>
      <c r="AC33" s="149"/>
      <c r="AD33" s="265"/>
      <c r="AE33" s="149"/>
      <c r="AF33" s="265"/>
      <c r="AG33" s="149"/>
      <c r="AH33" s="265"/>
      <c r="AI33" s="149"/>
      <c r="AJ33" s="246"/>
      <c r="AK33" s="246"/>
      <c r="AL33" s="149"/>
      <c r="AM33" s="246"/>
      <c r="AN33" s="246"/>
      <c r="AP33" s="341"/>
      <c r="AQ33" s="149"/>
      <c r="AR33" s="265"/>
      <c r="AS33" s="149"/>
      <c r="AT33" s="265"/>
      <c r="AU33" s="149"/>
      <c r="AV33" s="265"/>
      <c r="AW33" s="149"/>
      <c r="AX33" s="246"/>
      <c r="AY33" s="246"/>
      <c r="AZ33" s="149"/>
      <c r="BA33" s="246"/>
      <c r="BB33" s="246"/>
      <c r="BD33" s="341"/>
      <c r="BE33" s="149"/>
      <c r="BF33" s="265"/>
      <c r="BG33" s="149"/>
      <c r="BH33" s="265"/>
      <c r="BI33" s="149"/>
      <c r="BJ33" s="265"/>
      <c r="BK33" s="149"/>
      <c r="BL33" s="246"/>
      <c r="BM33" s="246"/>
      <c r="BN33" s="149"/>
      <c r="BO33" s="246"/>
      <c r="BP33" s="246"/>
      <c r="BR33" s="341"/>
      <c r="BS33" s="149"/>
      <c r="BT33" s="265"/>
      <c r="BU33" s="149"/>
      <c r="BV33" s="265"/>
      <c r="BW33" s="149"/>
      <c r="BX33" s="265"/>
      <c r="BY33" s="149"/>
      <c r="BZ33" s="246"/>
      <c r="CA33" s="246"/>
      <c r="CB33" s="149"/>
      <c r="CC33" s="246"/>
      <c r="CD33" s="246"/>
      <c r="CF33" s="341"/>
      <c r="CG33" s="149"/>
      <c r="CH33" s="265"/>
      <c r="CI33" s="149"/>
      <c r="CJ33" s="265"/>
      <c r="CK33" s="149"/>
      <c r="CL33" s="265"/>
      <c r="CM33" s="149"/>
      <c r="CN33" s="246"/>
      <c r="CO33" s="246"/>
      <c r="CP33" s="149"/>
      <c r="CQ33" s="246"/>
      <c r="CR33" s="246"/>
      <c r="CT33" s="341"/>
      <c r="CU33" s="149"/>
      <c r="CV33" s="265"/>
      <c r="CW33" s="149"/>
      <c r="CX33" s="265"/>
      <c r="CY33" s="149"/>
      <c r="CZ33" s="265"/>
      <c r="DA33" s="149"/>
      <c r="DB33" s="246"/>
      <c r="DC33" s="246"/>
      <c r="DD33" s="149"/>
      <c r="DE33" s="246"/>
      <c r="DF33" s="246"/>
      <c r="DH33" s="341"/>
      <c r="DI33" s="149"/>
      <c r="DJ33" s="265"/>
      <c r="DK33" s="149"/>
      <c r="DL33" s="265"/>
      <c r="DM33" s="149"/>
      <c r="DN33" s="265"/>
      <c r="DO33" s="149"/>
      <c r="DP33" s="246"/>
      <c r="DQ33" s="246"/>
      <c r="DR33" s="149"/>
      <c r="DS33" s="246"/>
      <c r="DT33" s="246"/>
      <c r="DV33" s="341"/>
      <c r="DW33" s="149"/>
      <c r="DX33" s="265"/>
      <c r="DY33" s="149"/>
      <c r="DZ33" s="265"/>
      <c r="EA33" s="149"/>
      <c r="EB33" s="265"/>
      <c r="EC33" s="149"/>
      <c r="ED33" s="246"/>
      <c r="EE33" s="246"/>
      <c r="EF33" s="149"/>
      <c r="EG33" s="246"/>
      <c r="EH33" s="246"/>
      <c r="EJ33" s="341"/>
      <c r="EK33" s="149"/>
      <c r="EL33" s="265"/>
      <c r="EM33" s="149"/>
      <c r="EN33" s="265"/>
      <c r="EO33" s="149"/>
      <c r="EP33" s="265"/>
      <c r="EQ33" s="149"/>
      <c r="ER33" s="246"/>
      <c r="ES33" s="246"/>
      <c r="ET33" s="149"/>
      <c r="EU33" s="246"/>
      <c r="EV33" s="246"/>
      <c r="EX33" s="341"/>
      <c r="EY33" s="149"/>
      <c r="EZ33" s="265"/>
      <c r="FA33" s="149"/>
      <c r="FB33" s="265"/>
      <c r="FC33" s="149"/>
      <c r="FD33" s="265"/>
      <c r="FE33" s="149"/>
      <c r="FF33" s="246"/>
      <c r="FG33" s="246"/>
      <c r="FH33" s="149"/>
      <c r="FI33" s="246"/>
      <c r="FJ33" s="246"/>
      <c r="FL33" s="341"/>
      <c r="FM33" s="149"/>
      <c r="FN33" s="265"/>
      <c r="FO33" s="149"/>
      <c r="FP33" s="265"/>
      <c r="FQ33" s="149"/>
      <c r="FR33" s="265"/>
      <c r="FS33" s="149"/>
      <c r="FT33" s="246"/>
      <c r="FU33" s="246"/>
      <c r="FV33" s="149"/>
      <c r="FW33" s="246"/>
      <c r="FX33" s="246"/>
      <c r="FZ33" s="341"/>
      <c r="GA33" s="149"/>
      <c r="GB33" s="265"/>
      <c r="GC33" s="149"/>
      <c r="GD33" s="265"/>
      <c r="GE33" s="149"/>
      <c r="GF33" s="265"/>
    </row>
    <row r="34" spans="1:188" s="152" customFormat="1" ht="15.75" customHeight="1">
      <c r="A34" s="130"/>
      <c r="C34" s="153" t="s">
        <v>71</v>
      </c>
      <c r="D34" s="152" t="s">
        <v>3</v>
      </c>
      <c r="E34" s="154">
        <v>-81448.759999999995</v>
      </c>
      <c r="F34" s="336">
        <v>-1.6999999999999999E-3</v>
      </c>
      <c r="H34" s="155">
        <v>-47010.6</v>
      </c>
      <c r="I34" s="337">
        <v>-1E-3</v>
      </c>
      <c r="J34" s="338"/>
      <c r="K34" s="155">
        <v>-34438.159999999996</v>
      </c>
      <c r="L34" s="156">
        <v>0.732561592491906</v>
      </c>
      <c r="N34" s="155">
        <v>-62463.96</v>
      </c>
      <c r="O34" s="337">
        <v>-1E-3</v>
      </c>
      <c r="R34" s="165"/>
      <c r="T34" s="165"/>
      <c r="V34" s="339"/>
      <c r="W34" s="339"/>
      <c r="Y34" s="339"/>
      <c r="Z34" s="339"/>
      <c r="AB34" s="153"/>
      <c r="AD34" s="165"/>
      <c r="AF34" s="165"/>
      <c r="AH34" s="165"/>
      <c r="AJ34" s="339"/>
      <c r="AK34" s="339"/>
      <c r="AM34" s="339"/>
      <c r="AN34" s="339"/>
      <c r="AP34" s="153"/>
      <c r="AR34" s="165"/>
      <c r="AT34" s="165"/>
      <c r="AV34" s="165"/>
      <c r="AX34" s="339"/>
      <c r="AY34" s="339"/>
      <c r="BA34" s="339"/>
      <c r="BB34" s="339"/>
      <c r="BD34" s="153"/>
      <c r="BF34" s="165"/>
      <c r="BH34" s="165"/>
      <c r="BJ34" s="165"/>
      <c r="BL34" s="339"/>
      <c r="BM34" s="339"/>
      <c r="BO34" s="339"/>
      <c r="BP34" s="339"/>
      <c r="BR34" s="153"/>
      <c r="BT34" s="165"/>
      <c r="BV34" s="165"/>
      <c r="BX34" s="165"/>
      <c r="BZ34" s="339"/>
      <c r="CA34" s="339"/>
      <c r="CC34" s="339"/>
      <c r="CD34" s="339"/>
      <c r="CF34" s="153"/>
      <c r="CH34" s="165"/>
      <c r="CJ34" s="165"/>
      <c r="CL34" s="165"/>
      <c r="CN34" s="339"/>
      <c r="CO34" s="339"/>
      <c r="CQ34" s="339"/>
      <c r="CR34" s="339"/>
      <c r="CT34" s="153"/>
      <c r="CV34" s="165"/>
      <c r="CX34" s="165"/>
      <c r="CZ34" s="165"/>
      <c r="DB34" s="339"/>
      <c r="DC34" s="339"/>
      <c r="DE34" s="339"/>
      <c r="DF34" s="339"/>
      <c r="DH34" s="153"/>
      <c r="DJ34" s="165"/>
      <c r="DL34" s="165"/>
      <c r="DN34" s="165"/>
      <c r="DP34" s="339"/>
      <c r="DQ34" s="339"/>
      <c r="DS34" s="339"/>
      <c r="DT34" s="339"/>
      <c r="DV34" s="153"/>
      <c r="DX34" s="165"/>
      <c r="DZ34" s="165"/>
      <c r="EB34" s="165"/>
      <c r="ED34" s="339"/>
      <c r="EE34" s="339"/>
      <c r="EG34" s="339"/>
      <c r="EH34" s="339"/>
      <c r="EJ34" s="153"/>
      <c r="EL34" s="165"/>
      <c r="EN34" s="165"/>
      <c r="EP34" s="165"/>
      <c r="ER34" s="339"/>
      <c r="ES34" s="339"/>
      <c r="EU34" s="339"/>
      <c r="EV34" s="339"/>
      <c r="EX34" s="153"/>
      <c r="EZ34" s="165"/>
      <c r="FB34" s="165"/>
      <c r="FD34" s="165"/>
      <c r="FF34" s="339"/>
      <c r="FG34" s="339"/>
      <c r="FI34" s="339"/>
      <c r="FJ34" s="339"/>
      <c r="FL34" s="153"/>
      <c r="FN34" s="165"/>
      <c r="FP34" s="165"/>
      <c r="FR34" s="165"/>
      <c r="FT34" s="339"/>
      <c r="FU34" s="339"/>
      <c r="FW34" s="339"/>
      <c r="FX34" s="339"/>
      <c r="FZ34" s="153"/>
      <c r="GB34" s="165"/>
      <c r="GD34" s="165"/>
      <c r="GF34" s="165"/>
    </row>
    <row r="35" spans="1:188" ht="15.75" customHeight="1">
      <c r="A35" s="130"/>
      <c r="C35" s="150" t="s">
        <v>255</v>
      </c>
      <c r="D35" s="149" t="s">
        <v>3</v>
      </c>
      <c r="E35" s="213">
        <v>263022.84000000003</v>
      </c>
      <c r="F35" s="340">
        <v>5.5999999999999999E-3</v>
      </c>
      <c r="G35" s="149"/>
      <c r="H35" s="213">
        <v>245973.02</v>
      </c>
      <c r="I35" s="340">
        <v>5.4000000000000003E-3</v>
      </c>
      <c r="J35" s="331"/>
      <c r="K35" s="213">
        <v>17049.820000000036</v>
      </c>
      <c r="L35" s="214">
        <v>6.9315813579879704E-2</v>
      </c>
      <c r="M35" s="149"/>
      <c r="N35" s="213">
        <v>326260.47999999998</v>
      </c>
      <c r="O35" s="340">
        <v>5.4000000000000003E-3</v>
      </c>
      <c r="P35" s="220"/>
      <c r="Q35" s="149"/>
      <c r="R35" s="265"/>
      <c r="S35" s="149"/>
      <c r="T35" s="265"/>
      <c r="U35" s="149"/>
      <c r="V35" s="246"/>
      <c r="W35" s="246"/>
      <c r="X35" s="149"/>
      <c r="Y35" s="246"/>
      <c r="Z35" s="246"/>
      <c r="AB35" s="341"/>
      <c r="AC35" s="149"/>
      <c r="AD35" s="265"/>
      <c r="AE35" s="149"/>
      <c r="AF35" s="265"/>
      <c r="AG35" s="149"/>
      <c r="AH35" s="265"/>
      <c r="AI35" s="149"/>
      <c r="AJ35" s="246"/>
      <c r="AK35" s="246"/>
      <c r="AL35" s="149"/>
      <c r="AM35" s="246"/>
      <c r="AN35" s="246"/>
      <c r="AP35" s="341"/>
      <c r="AQ35" s="149"/>
      <c r="AR35" s="265"/>
      <c r="AS35" s="149"/>
      <c r="AT35" s="265"/>
      <c r="AU35" s="149"/>
      <c r="AV35" s="265"/>
      <c r="AW35" s="149"/>
      <c r="AX35" s="246"/>
      <c r="AY35" s="246"/>
      <c r="AZ35" s="149"/>
      <c r="BA35" s="246"/>
      <c r="BB35" s="246"/>
      <c r="BD35" s="341"/>
      <c r="BE35" s="149"/>
      <c r="BF35" s="265"/>
      <c r="BG35" s="149"/>
      <c r="BH35" s="265"/>
      <c r="BI35" s="149"/>
      <c r="BJ35" s="265"/>
      <c r="BK35" s="149"/>
      <c r="BL35" s="246"/>
      <c r="BM35" s="246"/>
      <c r="BN35" s="149"/>
      <c r="BO35" s="246"/>
      <c r="BP35" s="246"/>
      <c r="BR35" s="341"/>
      <c r="BS35" s="149"/>
      <c r="BT35" s="265"/>
      <c r="BU35" s="149"/>
      <c r="BV35" s="265"/>
      <c r="BW35" s="149"/>
      <c r="BX35" s="265"/>
      <c r="BY35" s="149"/>
      <c r="BZ35" s="246"/>
      <c r="CA35" s="246"/>
      <c r="CB35" s="149"/>
      <c r="CC35" s="246"/>
      <c r="CD35" s="246"/>
      <c r="CF35" s="341"/>
      <c r="CG35" s="149"/>
      <c r="CH35" s="265"/>
      <c r="CI35" s="149"/>
      <c r="CJ35" s="265"/>
      <c r="CK35" s="149"/>
      <c r="CL35" s="265"/>
      <c r="CM35" s="149"/>
      <c r="CN35" s="246"/>
      <c r="CO35" s="246"/>
      <c r="CP35" s="149"/>
      <c r="CQ35" s="246"/>
      <c r="CR35" s="246"/>
      <c r="CT35" s="341"/>
      <c r="CU35" s="149"/>
      <c r="CV35" s="265"/>
      <c r="CW35" s="149"/>
      <c r="CX35" s="265"/>
      <c r="CY35" s="149"/>
      <c r="CZ35" s="265"/>
      <c r="DA35" s="149"/>
      <c r="DB35" s="246"/>
      <c r="DC35" s="246"/>
      <c r="DD35" s="149"/>
      <c r="DE35" s="246"/>
      <c r="DF35" s="246"/>
      <c r="DH35" s="341"/>
      <c r="DI35" s="149"/>
      <c r="DJ35" s="265"/>
      <c r="DK35" s="149"/>
      <c r="DL35" s="265"/>
      <c r="DM35" s="149"/>
      <c r="DN35" s="265"/>
      <c r="DO35" s="149"/>
      <c r="DP35" s="246"/>
      <c r="DQ35" s="246"/>
      <c r="DR35" s="149"/>
      <c r="DS35" s="246"/>
      <c r="DT35" s="246"/>
      <c r="DV35" s="341"/>
      <c r="DW35" s="149"/>
      <c r="DX35" s="265"/>
      <c r="DY35" s="149"/>
      <c r="DZ35" s="265"/>
      <c r="EA35" s="149"/>
      <c r="EB35" s="265"/>
      <c r="EC35" s="149"/>
      <c r="ED35" s="246"/>
      <c r="EE35" s="246"/>
      <c r="EF35" s="149"/>
      <c r="EG35" s="246"/>
      <c r="EH35" s="246"/>
      <c r="EJ35" s="341"/>
      <c r="EK35" s="149"/>
      <c r="EL35" s="265"/>
      <c r="EM35" s="149"/>
      <c r="EN35" s="265"/>
      <c r="EO35" s="149"/>
      <c r="EP35" s="265"/>
      <c r="EQ35" s="149"/>
      <c r="ER35" s="246"/>
      <c r="ES35" s="246"/>
      <c r="ET35" s="149"/>
      <c r="EU35" s="246"/>
      <c r="EV35" s="246"/>
      <c r="EX35" s="341"/>
      <c r="EY35" s="149"/>
      <c r="EZ35" s="265"/>
      <c r="FA35" s="149"/>
      <c r="FB35" s="265"/>
      <c r="FC35" s="149"/>
      <c r="FD35" s="265"/>
      <c r="FE35" s="149"/>
      <c r="FF35" s="246"/>
      <c r="FG35" s="246"/>
      <c r="FH35" s="149"/>
      <c r="FI35" s="246"/>
      <c r="FJ35" s="246"/>
      <c r="FL35" s="341"/>
      <c r="FM35" s="149"/>
      <c r="FN35" s="265"/>
      <c r="FO35" s="149"/>
      <c r="FP35" s="265"/>
      <c r="FQ35" s="149"/>
      <c r="FR35" s="265"/>
      <c r="FS35" s="149"/>
      <c r="FT35" s="246"/>
      <c r="FU35" s="246"/>
      <c r="FV35" s="149"/>
      <c r="FW35" s="246"/>
      <c r="FX35" s="246"/>
      <c r="FZ35" s="341"/>
      <c r="GA35" s="149"/>
      <c r="GB35" s="265"/>
      <c r="GC35" s="149"/>
      <c r="GD35" s="265"/>
      <c r="GE35" s="149"/>
      <c r="GF35" s="265"/>
    </row>
    <row r="36" spans="1:188">
      <c r="A36" s="130"/>
      <c r="E36" s="248"/>
      <c r="F36" s="248"/>
      <c r="G36" s="149"/>
      <c r="J36" s="331"/>
      <c r="M36" s="149"/>
    </row>
    <row r="37" spans="1:188">
      <c r="E37" s="267"/>
      <c r="F37" s="132"/>
      <c r="G37" s="132"/>
      <c r="H37" s="267"/>
      <c r="J37" s="331"/>
      <c r="L37" s="176"/>
      <c r="M37" s="349"/>
      <c r="N37" s="248"/>
      <c r="O37" s="176" t="s">
        <v>302</v>
      </c>
    </row>
    <row r="38" spans="1:188" ht="19.95" customHeight="1"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</row>
  </sheetData>
  <mergeCells count="9">
    <mergeCell ref="C38:N38"/>
    <mergeCell ref="K6:L6"/>
    <mergeCell ref="O7:O8"/>
    <mergeCell ref="N7:N8"/>
    <mergeCell ref="H7:H8"/>
    <mergeCell ref="E7:E8"/>
    <mergeCell ref="K7:L7"/>
    <mergeCell ref="I7:I8"/>
    <mergeCell ref="F7:F8"/>
  </mergeCells>
  <phoneticPr fontId="9" type="noConversion"/>
  <pageMargins left="0.45" right="0.23622047244094491" top="0.15748031496062992" bottom="0.15748031496062992" header="0" footer="0"/>
  <pageSetup paperSize="9" scale="9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32"/>
  <sheetViews>
    <sheetView showGridLines="0" zoomScale="99" zoomScaleNormal="99" workbookViewId="0">
      <selection activeCell="O40" sqref="O40"/>
    </sheetView>
  </sheetViews>
  <sheetFormatPr baseColWidth="10" defaultColWidth="11.44140625" defaultRowHeight="13.8"/>
  <cols>
    <col min="1" max="1" width="11.44140625" style="302"/>
    <col min="2" max="2" width="2.44140625" style="302" customWidth="1"/>
    <col min="3" max="3" width="1.88671875" style="302" customWidth="1"/>
    <col min="4" max="4" width="45.44140625" style="302" customWidth="1"/>
    <col min="5" max="5" width="1.5546875" style="302" customWidth="1"/>
    <col min="6" max="6" width="13.33203125" style="302" customWidth="1"/>
    <col min="7" max="7" width="14.109375" style="302" bestFit="1" customWidth="1"/>
    <col min="8" max="8" width="11.6640625" style="302" customWidth="1"/>
    <col min="9" max="9" width="13.88671875" style="302" customWidth="1"/>
    <col min="10" max="10" width="1.44140625" style="302" customWidth="1"/>
    <col min="11" max="11" width="12.33203125" style="302" customWidth="1"/>
    <col min="12" max="12" width="14.109375" style="302" bestFit="1" customWidth="1"/>
    <col min="13" max="13" width="10.5546875" style="302" customWidth="1"/>
    <col min="14" max="14" width="15" style="302" bestFit="1" customWidth="1"/>
    <col min="15" max="15" width="1.44140625" style="302" customWidth="1"/>
    <col min="16" max="16" width="10.6640625" style="302" customWidth="1"/>
    <col min="17" max="17" width="14.109375" style="302" customWidth="1"/>
    <col min="18" max="18" width="10.5546875" style="302" customWidth="1"/>
    <col min="19" max="19" width="15" style="302" customWidth="1"/>
    <col min="20" max="20" width="1.5546875" style="302" customWidth="1"/>
    <col min="21" max="21" width="10.44140625" style="302" customWidth="1"/>
    <col min="22" max="22" width="14.109375" style="302" customWidth="1"/>
    <col min="23" max="23" width="9.44140625" style="302" customWidth="1"/>
    <col min="24" max="24" width="15" style="302" customWidth="1"/>
    <col min="25" max="25" width="9.44140625" style="302" customWidth="1"/>
    <col min="26" max="16384" width="11.44140625" style="302"/>
  </cols>
  <sheetData>
    <row r="1" spans="1:25" s="308" customFormat="1" ht="10.199999999999999">
      <c r="F1" s="367"/>
      <c r="G1" s="368"/>
      <c r="H1" s="368"/>
      <c r="I1" s="368"/>
      <c r="K1" s="367"/>
      <c r="L1" s="368"/>
      <c r="M1" s="368"/>
      <c r="N1" s="368"/>
      <c r="P1" s="367"/>
      <c r="Q1" s="368"/>
      <c r="R1" s="368"/>
      <c r="S1" s="368"/>
      <c r="T1" s="368"/>
      <c r="U1" s="368"/>
      <c r="V1" s="368"/>
      <c r="W1" s="368"/>
      <c r="X1" s="368"/>
      <c r="Y1" s="368"/>
    </row>
    <row r="2" spans="1:25" s="308" customFormat="1" ht="10.199999999999999">
      <c r="F2" s="368"/>
      <c r="G2" s="368"/>
      <c r="H2" s="368"/>
      <c r="I2" s="368"/>
      <c r="K2" s="368"/>
      <c r="L2" s="368"/>
      <c r="M2" s="368"/>
      <c r="N2" s="368"/>
      <c r="P2" s="368"/>
      <c r="Q2" s="368"/>
      <c r="R2" s="368"/>
      <c r="S2" s="368"/>
      <c r="T2" s="368"/>
      <c r="U2" s="368"/>
      <c r="V2" s="368"/>
      <c r="W2" s="368"/>
      <c r="X2" s="368"/>
      <c r="Y2" s="368"/>
    </row>
    <row r="3" spans="1:25" s="308" customFormat="1" ht="10.199999999999999">
      <c r="F3" s="368"/>
      <c r="G3" s="368"/>
      <c r="H3" s="368"/>
      <c r="I3" s="368"/>
      <c r="K3" s="368"/>
      <c r="L3" s="368"/>
      <c r="M3" s="368"/>
      <c r="N3" s="368"/>
      <c r="P3" s="368"/>
      <c r="Q3" s="368"/>
      <c r="R3" s="368"/>
      <c r="S3" s="368"/>
      <c r="T3" s="368"/>
      <c r="U3" s="368"/>
      <c r="V3" s="368"/>
      <c r="W3" s="368"/>
      <c r="X3" s="368"/>
      <c r="Y3" s="368"/>
    </row>
    <row r="4" spans="1:25" s="273" customFormat="1" ht="80.25" customHeight="1">
      <c r="D4" s="272"/>
      <c r="I4" s="275"/>
      <c r="N4" s="275"/>
      <c r="S4" s="275"/>
      <c r="T4" s="275"/>
      <c r="X4" s="275"/>
      <c r="Y4" s="275"/>
    </row>
    <row r="5" spans="1:25" s="303" customFormat="1" ht="19.350000000000001" customHeight="1"/>
    <row r="6" spans="1:25" s="220" customFormat="1" ht="25.8">
      <c r="D6" s="186" t="s">
        <v>268</v>
      </c>
      <c r="E6" s="222"/>
      <c r="F6" s="223"/>
      <c r="G6" s="250"/>
      <c r="H6" s="224"/>
      <c r="I6" s="224"/>
      <c r="J6" s="224"/>
      <c r="K6" s="223"/>
      <c r="L6" s="250"/>
      <c r="M6" s="224"/>
      <c r="N6" s="224"/>
      <c r="O6" s="224"/>
      <c r="P6" s="223"/>
      <c r="Q6" s="250"/>
      <c r="R6" s="224"/>
      <c r="S6" s="224"/>
      <c r="T6" s="224"/>
      <c r="U6" s="223"/>
      <c r="V6" s="250"/>
      <c r="W6" s="224"/>
      <c r="X6" s="224"/>
      <c r="Y6" s="224"/>
    </row>
    <row r="7" spans="1:25" s="220" customFormat="1" ht="16.5" customHeight="1">
      <c r="D7" s="190" t="s">
        <v>77</v>
      </c>
      <c r="E7" s="222"/>
      <c r="F7" s="223"/>
      <c r="G7" s="223"/>
      <c r="H7" s="223"/>
      <c r="I7" s="223"/>
      <c r="J7" s="223"/>
      <c r="K7" s="223" t="s">
        <v>3</v>
      </c>
      <c r="L7" s="332"/>
      <c r="M7" s="332"/>
      <c r="N7" s="223"/>
      <c r="O7" s="223"/>
      <c r="P7" s="223" t="s">
        <v>3</v>
      </c>
      <c r="Q7" s="332"/>
      <c r="R7" s="332"/>
      <c r="S7" s="223"/>
      <c r="T7" s="223"/>
      <c r="U7" s="223" t="s">
        <v>3</v>
      </c>
      <c r="V7" s="223"/>
      <c r="W7" s="223"/>
      <c r="X7" s="223"/>
      <c r="Y7" s="223"/>
    </row>
    <row r="8" spans="1:25" s="303" customFormat="1">
      <c r="C8" s="369"/>
      <c r="D8" s="370"/>
      <c r="E8" s="304"/>
      <c r="F8" s="304"/>
      <c r="G8" s="304"/>
      <c r="H8" s="304"/>
      <c r="I8" s="304"/>
      <c r="J8" s="371"/>
      <c r="K8" s="304"/>
      <c r="L8" s="304"/>
      <c r="M8" s="304"/>
      <c r="N8" s="304"/>
      <c r="O8" s="371"/>
      <c r="P8" s="304"/>
      <c r="Q8" s="304"/>
      <c r="R8" s="304"/>
      <c r="S8" s="304"/>
      <c r="T8" s="223"/>
      <c r="U8" s="304"/>
      <c r="V8" s="304"/>
      <c r="W8" s="304"/>
      <c r="X8" s="304"/>
      <c r="Y8" s="223"/>
    </row>
    <row r="9" spans="1:25" s="303" customFormat="1" ht="15" customHeight="1">
      <c r="D9" s="304"/>
      <c r="F9" s="426">
        <v>45930</v>
      </c>
      <c r="G9" s="427"/>
      <c r="H9" s="427"/>
      <c r="I9" s="427"/>
      <c r="J9" s="371"/>
      <c r="K9" s="426">
        <v>45838</v>
      </c>
      <c r="L9" s="427"/>
      <c r="M9" s="427"/>
      <c r="N9" s="427"/>
      <c r="O9" s="371"/>
      <c r="P9" s="426">
        <v>45565</v>
      </c>
      <c r="Q9" s="427"/>
      <c r="R9" s="427"/>
      <c r="S9" s="427"/>
      <c r="T9" s="223"/>
      <c r="U9" s="426">
        <v>45657</v>
      </c>
      <c r="V9" s="427"/>
      <c r="W9" s="427"/>
      <c r="X9" s="427"/>
      <c r="Y9" s="223"/>
    </row>
    <row r="10" spans="1:25" s="303" customFormat="1" ht="27.6">
      <c r="D10" s="304"/>
      <c r="F10" s="372" t="s">
        <v>73</v>
      </c>
      <c r="G10" s="373" t="s">
        <v>74</v>
      </c>
      <c r="H10" s="372" t="s">
        <v>75</v>
      </c>
      <c r="I10" s="373" t="s">
        <v>76</v>
      </c>
      <c r="J10" s="371" t="s">
        <v>3</v>
      </c>
      <c r="K10" s="372" t="s">
        <v>73</v>
      </c>
      <c r="L10" s="373" t="s">
        <v>74</v>
      </c>
      <c r="M10" s="372" t="s">
        <v>75</v>
      </c>
      <c r="N10" s="373" t="s">
        <v>76</v>
      </c>
      <c r="O10" s="371" t="s">
        <v>3</v>
      </c>
      <c r="P10" s="372" t="s">
        <v>73</v>
      </c>
      <c r="Q10" s="373" t="s">
        <v>74</v>
      </c>
      <c r="R10" s="372" t="s">
        <v>75</v>
      </c>
      <c r="S10" s="373" t="s">
        <v>76</v>
      </c>
      <c r="T10" s="223"/>
      <c r="U10" s="372" t="s">
        <v>73</v>
      </c>
      <c r="V10" s="373" t="s">
        <v>74</v>
      </c>
      <c r="W10" s="372" t="s">
        <v>75</v>
      </c>
      <c r="X10" s="373" t="s">
        <v>76</v>
      </c>
      <c r="Y10" s="223"/>
    </row>
    <row r="11" spans="1:25" ht="6.75" customHeight="1">
      <c r="D11" s="305"/>
      <c r="E11" s="303"/>
      <c r="F11" s="305"/>
      <c r="G11" s="305"/>
      <c r="H11" s="305"/>
      <c r="I11" s="305"/>
      <c r="J11" s="371"/>
      <c r="K11" s="305"/>
      <c r="L11" s="305"/>
      <c r="M11" s="305"/>
      <c r="N11" s="305"/>
      <c r="O11" s="371"/>
      <c r="P11" s="305"/>
      <c r="Q11" s="305"/>
      <c r="R11" s="305"/>
      <c r="S11" s="305"/>
      <c r="T11" s="223"/>
      <c r="U11" s="305"/>
      <c r="V11" s="305"/>
      <c r="W11" s="305"/>
      <c r="X11" s="305"/>
      <c r="Y11" s="223"/>
    </row>
    <row r="12" spans="1:25" s="310" customFormat="1" ht="14.25" customHeight="1">
      <c r="A12" s="374"/>
      <c r="D12" s="306" t="s">
        <v>78</v>
      </c>
      <c r="F12" s="375">
        <v>5347082.8140874999</v>
      </c>
      <c r="G12" s="376">
        <v>8.4496205437018884E-2</v>
      </c>
      <c r="H12" s="375">
        <v>79817.915099999998</v>
      </c>
      <c r="I12" s="376">
        <v>1.9957846890687473E-2</v>
      </c>
      <c r="J12" s="377" t="s">
        <v>3</v>
      </c>
      <c r="K12" s="378">
        <v>5717281.7960000001</v>
      </c>
      <c r="L12" s="379">
        <v>9.0385451822813545E-2</v>
      </c>
      <c r="M12" s="378">
        <v>57711.632100000003</v>
      </c>
      <c r="N12" s="379">
        <v>2.0355794019077559E-2</v>
      </c>
      <c r="O12" s="377" t="s">
        <v>3</v>
      </c>
      <c r="P12" s="378">
        <v>5349965.9735000003</v>
      </c>
      <c r="Q12" s="379">
        <v>8.8305453999052638E-2</v>
      </c>
      <c r="R12" s="378">
        <v>126847.50200000001</v>
      </c>
      <c r="S12" s="379">
        <v>3.1670974151550672E-2</v>
      </c>
      <c r="T12" s="223"/>
      <c r="U12" s="378">
        <v>5383288.2469999995</v>
      </c>
      <c r="V12" s="379">
        <v>8.8383097121803575E-2</v>
      </c>
      <c r="W12" s="378">
        <v>164772.45231999998</v>
      </c>
      <c r="X12" s="379">
        <v>3.0608142228279237E-2</v>
      </c>
      <c r="Y12" s="223"/>
    </row>
    <row r="13" spans="1:25" s="310" customFormat="1" ht="14.25" customHeight="1">
      <c r="A13" s="374"/>
      <c r="D13" s="306" t="s">
        <v>194</v>
      </c>
      <c r="F13" s="375">
        <v>39560353.835000001</v>
      </c>
      <c r="G13" s="376">
        <v>0.62514456967013754</v>
      </c>
      <c r="H13" s="375">
        <v>999552.9399</v>
      </c>
      <c r="I13" s="376">
        <v>3.378126052295001E-2</v>
      </c>
      <c r="J13" s="377"/>
      <c r="K13" s="378">
        <v>39141768.936666667</v>
      </c>
      <c r="L13" s="379">
        <v>0.6187986873342467</v>
      </c>
      <c r="M13" s="378">
        <v>679024.67090000003</v>
      </c>
      <c r="N13" s="379">
        <v>3.4983188842894551E-2</v>
      </c>
      <c r="O13" s="377"/>
      <c r="P13" s="378">
        <v>37179773.597499996</v>
      </c>
      <c r="Q13" s="379">
        <v>0.61368180720621313</v>
      </c>
      <c r="R13" s="378">
        <v>1169628.1039999998</v>
      </c>
      <c r="S13" s="379">
        <v>4.2021502498975405E-2</v>
      </c>
      <c r="T13" s="223"/>
      <c r="U13" s="378">
        <v>37446308.482000001</v>
      </c>
      <c r="V13" s="379">
        <v>0.61479537553316221</v>
      </c>
      <c r="W13" s="378">
        <v>1540191.21068</v>
      </c>
      <c r="X13" s="379">
        <v>4.1130655413479593E-2</v>
      </c>
      <c r="Y13" s="223"/>
    </row>
    <row r="14" spans="1:25" s="310" customFormat="1" ht="14.25" customHeight="1">
      <c r="A14" s="374"/>
      <c r="D14" s="306" t="s">
        <v>79</v>
      </c>
      <c r="F14" s="375">
        <v>13189083.25</v>
      </c>
      <c r="G14" s="376">
        <v>0.20841784699534827</v>
      </c>
      <c r="H14" s="375">
        <v>303777.42300000001</v>
      </c>
      <c r="I14" s="376">
        <v>3.0794354248479462E-2</v>
      </c>
      <c r="J14" s="377"/>
      <c r="K14" s="378">
        <v>13026793</v>
      </c>
      <c r="L14" s="379">
        <v>0.20594272123004947</v>
      </c>
      <c r="M14" s="378">
        <v>205624.79100000003</v>
      </c>
      <c r="N14" s="379">
        <v>3.1831144296772224E-2</v>
      </c>
      <c r="O14" s="377"/>
      <c r="P14" s="378">
        <v>12652593</v>
      </c>
      <c r="Q14" s="379">
        <v>0.20884113556320272</v>
      </c>
      <c r="R14" s="378">
        <v>376671.43299999996</v>
      </c>
      <c r="S14" s="379">
        <v>3.9766161200270655E-2</v>
      </c>
      <c r="T14" s="223"/>
      <c r="U14" s="378">
        <v>12740120.800000001</v>
      </c>
      <c r="V14" s="379">
        <v>0.20916794389329121</v>
      </c>
      <c r="W14" s="378">
        <v>495138.79800000001</v>
      </c>
      <c r="X14" s="379">
        <v>3.8864529290805465E-2</v>
      </c>
      <c r="Y14" s="223"/>
    </row>
    <row r="15" spans="1:25" s="310" customFormat="1" ht="14.25" customHeight="1">
      <c r="A15" s="374"/>
      <c r="D15" s="306" t="s">
        <v>80</v>
      </c>
      <c r="F15" s="375">
        <v>5185408.4009125009</v>
      </c>
      <c r="G15" s="376">
        <v>8.1941377897495268E-2</v>
      </c>
      <c r="H15" s="375">
        <v>7901.1739999999409</v>
      </c>
      <c r="I15" s="376">
        <v>2.0372244342628147E-3</v>
      </c>
      <c r="J15" s="377"/>
      <c r="K15" s="378">
        <v>5368603.5340000018</v>
      </c>
      <c r="L15" s="379">
        <v>8.4873139612890211E-2</v>
      </c>
      <c r="M15" s="378">
        <v>5521.9629999999306</v>
      </c>
      <c r="N15" s="379">
        <v>2.0741800317524879E-3</v>
      </c>
      <c r="O15" s="377"/>
      <c r="P15" s="378">
        <v>5402441.4290000014</v>
      </c>
      <c r="Q15" s="379">
        <v>8.9171603231531435E-2</v>
      </c>
      <c r="R15" s="378">
        <v>9570.7320000000764</v>
      </c>
      <c r="S15" s="379">
        <v>2.366386127562558E-3</v>
      </c>
      <c r="T15" s="223"/>
      <c r="U15" s="378">
        <v>5338854.6110000014</v>
      </c>
      <c r="V15" s="379">
        <v>8.7653583451743039E-2</v>
      </c>
      <c r="W15" s="378">
        <v>12466.701999999757</v>
      </c>
      <c r="X15" s="379">
        <v>2.3350892482282195E-3</v>
      </c>
      <c r="Y15" s="223"/>
    </row>
    <row r="16" spans="1:25" ht="6" customHeight="1">
      <c r="A16" s="374"/>
      <c r="D16" s="341"/>
      <c r="E16" s="303"/>
      <c r="F16" s="380"/>
      <c r="G16" s="381"/>
      <c r="H16" s="380"/>
      <c r="I16" s="381"/>
      <c r="J16" s="371"/>
      <c r="K16" s="380"/>
      <c r="L16" s="381"/>
      <c r="M16" s="380"/>
      <c r="N16" s="381"/>
      <c r="O16" s="371"/>
      <c r="P16" s="380"/>
      <c r="Q16" s="381"/>
      <c r="R16" s="380"/>
      <c r="S16" s="381"/>
      <c r="T16" s="223"/>
      <c r="U16" s="380"/>
      <c r="V16" s="381"/>
      <c r="W16" s="380"/>
      <c r="X16" s="381"/>
      <c r="Y16" s="223"/>
    </row>
    <row r="17" spans="1:25" ht="15.75" customHeight="1">
      <c r="A17" s="374"/>
      <c r="C17" s="382"/>
      <c r="D17" s="150" t="s">
        <v>120</v>
      </c>
      <c r="E17" s="303"/>
      <c r="F17" s="383">
        <v>63281928.300000004</v>
      </c>
      <c r="G17" s="384">
        <v>0.99999999999999989</v>
      </c>
      <c r="H17" s="383">
        <v>1391049.452</v>
      </c>
      <c r="I17" s="384">
        <v>2.9389559892800579E-2</v>
      </c>
      <c r="J17" s="371" t="s">
        <v>3</v>
      </c>
      <c r="K17" s="383">
        <v>63254447.266666673</v>
      </c>
      <c r="L17" s="384">
        <v>0.99999999999999989</v>
      </c>
      <c r="M17" s="383">
        <v>947883.05700000003</v>
      </c>
      <c r="N17" s="384">
        <v>3.0218853622136506E-2</v>
      </c>
      <c r="O17" s="371" t="s">
        <v>3</v>
      </c>
      <c r="P17" s="383">
        <v>60584774</v>
      </c>
      <c r="Q17" s="384">
        <v>0.99999999999999989</v>
      </c>
      <c r="R17" s="383">
        <v>1682717.7709999999</v>
      </c>
      <c r="S17" s="384">
        <v>3.7100376053050076E-2</v>
      </c>
      <c r="T17" s="223"/>
      <c r="U17" s="383">
        <v>60908572.140000001</v>
      </c>
      <c r="V17" s="384">
        <v>1</v>
      </c>
      <c r="W17" s="383">
        <v>2212569.1629999997</v>
      </c>
      <c r="X17" s="384">
        <v>3.6326071770560464E-2</v>
      </c>
      <c r="Y17" s="223"/>
    </row>
    <row r="18" spans="1:25" ht="6" customHeight="1">
      <c r="A18" s="374"/>
      <c r="D18" s="341"/>
      <c r="E18" s="303"/>
      <c r="F18" s="305"/>
      <c r="G18" s="305"/>
      <c r="H18" s="305"/>
      <c r="I18" s="305"/>
      <c r="J18" s="371"/>
      <c r="K18" s="305"/>
      <c r="L18" s="305"/>
      <c r="M18" s="305"/>
      <c r="N18" s="305"/>
      <c r="O18" s="371"/>
      <c r="P18" s="305"/>
      <c r="Q18" s="305"/>
      <c r="R18" s="305"/>
      <c r="S18" s="305"/>
      <c r="T18" s="223"/>
      <c r="U18" s="305"/>
      <c r="V18" s="305"/>
      <c r="W18" s="305"/>
      <c r="X18" s="305"/>
      <c r="Y18" s="223"/>
    </row>
    <row r="19" spans="1:25" s="310" customFormat="1" ht="14.25" customHeight="1">
      <c r="A19" s="374"/>
      <c r="D19" s="306" t="s">
        <v>127</v>
      </c>
      <c r="F19" s="385">
        <v>47641435.644999996</v>
      </c>
      <c r="G19" s="386">
        <v>0.7528442467673665</v>
      </c>
      <c r="H19" s="385">
        <v>315327.44799999997</v>
      </c>
      <c r="I19" s="386">
        <v>8.8492640329290578E-3</v>
      </c>
      <c r="J19" s="377" t="s">
        <v>3</v>
      </c>
      <c r="K19" s="378">
        <v>47470784</v>
      </c>
      <c r="L19" s="379">
        <v>0.7504734615713855</v>
      </c>
      <c r="M19" s="378">
        <v>222157.04499999998</v>
      </c>
      <c r="N19" s="379">
        <v>9.4373046580998286E-3</v>
      </c>
      <c r="O19" s="377" t="s">
        <v>3</v>
      </c>
      <c r="P19" s="378">
        <v>44212900.25</v>
      </c>
      <c r="Q19" s="379">
        <v>0.7297691702208875</v>
      </c>
      <c r="R19" s="378">
        <v>380743.57</v>
      </c>
      <c r="S19" s="379">
        <v>1.1503078826305416E-2</v>
      </c>
      <c r="T19" s="223"/>
      <c r="U19" s="378">
        <v>44804306.600000001</v>
      </c>
      <c r="V19" s="379">
        <v>0.73559935860942682</v>
      </c>
      <c r="W19" s="378">
        <v>515569.87099999998</v>
      </c>
      <c r="X19" s="379">
        <v>1.1507149872954399E-2</v>
      </c>
      <c r="Y19" s="332"/>
    </row>
    <row r="20" spans="1:25" s="388" customFormat="1" ht="14.25" customHeight="1">
      <c r="A20" s="387"/>
      <c r="D20" s="216" t="s">
        <v>128</v>
      </c>
      <c r="F20" s="389">
        <v>39333345.427500002</v>
      </c>
      <c r="G20" s="390">
        <v>0.62155731476817211</v>
      </c>
      <c r="H20" s="389">
        <v>184306.84899999999</v>
      </c>
      <c r="I20" s="390">
        <v>6.2648518532586739E-3</v>
      </c>
      <c r="J20" s="391" t="s">
        <v>3</v>
      </c>
      <c r="K20" s="392">
        <v>38979623</v>
      </c>
      <c r="L20" s="393">
        <v>0.61623529545156852</v>
      </c>
      <c r="M20" s="392">
        <v>127758.049</v>
      </c>
      <c r="N20" s="393">
        <v>6.6094439836875008E-3</v>
      </c>
      <c r="O20" s="391" t="s">
        <v>3</v>
      </c>
      <c r="P20" s="392">
        <v>35924276</v>
      </c>
      <c r="Q20" s="393">
        <v>0.59295881833280417</v>
      </c>
      <c r="R20" s="392">
        <v>220767.18400000001</v>
      </c>
      <c r="S20" s="393">
        <v>8.2087497536881011E-3</v>
      </c>
      <c r="T20" s="223"/>
      <c r="U20" s="392">
        <v>36442778.200000003</v>
      </c>
      <c r="V20" s="393">
        <v>0.5983193649037658</v>
      </c>
      <c r="W20" s="392">
        <v>300000.75699999998</v>
      </c>
      <c r="X20" s="393">
        <v>8.2321044612345164E-3</v>
      </c>
      <c r="Y20" s="223"/>
    </row>
    <row r="21" spans="1:25" s="388" customFormat="1" ht="14.25" customHeight="1">
      <c r="A21" s="387"/>
      <c r="D21" s="216" t="s">
        <v>129</v>
      </c>
      <c r="F21" s="389">
        <v>8308090.2175000003</v>
      </c>
      <c r="G21" s="390">
        <v>0.13128693199919447</v>
      </c>
      <c r="H21" s="389">
        <v>131020.59899999999</v>
      </c>
      <c r="I21" s="390">
        <v>2.1084756706791975E-2</v>
      </c>
      <c r="J21" s="391" t="s">
        <v>3</v>
      </c>
      <c r="K21" s="392">
        <v>8491161</v>
      </c>
      <c r="L21" s="393">
        <v>0.13423816611981693</v>
      </c>
      <c r="M21" s="392">
        <v>94398.995999999999</v>
      </c>
      <c r="N21" s="393">
        <v>2.2418914944975596E-2</v>
      </c>
      <c r="O21" s="391" t="s">
        <v>3</v>
      </c>
      <c r="P21" s="392">
        <v>8288624.25</v>
      </c>
      <c r="Q21" s="393">
        <v>0.1368103518880833</v>
      </c>
      <c r="R21" s="392">
        <v>159976.386</v>
      </c>
      <c r="S21" s="393">
        <v>2.5781248914607886E-2</v>
      </c>
      <c r="T21" s="223"/>
      <c r="U21" s="392">
        <v>8361528.4000000004</v>
      </c>
      <c r="V21" s="393">
        <v>0.13727999370566102</v>
      </c>
      <c r="W21" s="392">
        <v>215569.114</v>
      </c>
      <c r="X21" s="393">
        <v>2.5781065815670731E-2</v>
      </c>
      <c r="Y21" s="223"/>
    </row>
    <row r="22" spans="1:25" s="310" customFormat="1" ht="14.25" customHeight="1">
      <c r="A22" s="374"/>
      <c r="D22" s="306" t="s">
        <v>182</v>
      </c>
      <c r="F22" s="385">
        <v>6807119.9812499993</v>
      </c>
      <c r="G22" s="394">
        <v>0.10756815040432323</v>
      </c>
      <c r="H22" s="395">
        <v>199195.88900000005</v>
      </c>
      <c r="I22" s="394">
        <v>3.9124354304215396E-2</v>
      </c>
      <c r="J22" s="377" t="s">
        <v>3</v>
      </c>
      <c r="K22" s="378">
        <v>6834531.711666666</v>
      </c>
      <c r="L22" s="396">
        <v>0.10804824019493525</v>
      </c>
      <c r="M22" s="397">
        <v>138990.103</v>
      </c>
      <c r="N22" s="396">
        <v>4.10099654503309E-2</v>
      </c>
      <c r="O22" s="377" t="s">
        <v>3</v>
      </c>
      <c r="P22" s="378">
        <v>7904199.25</v>
      </c>
      <c r="Q22" s="396">
        <v>0.1304651107553855</v>
      </c>
      <c r="R22" s="397">
        <v>274510.26300000009</v>
      </c>
      <c r="S22" s="396">
        <v>4.6390732392339665E-2</v>
      </c>
      <c r="T22" s="223"/>
      <c r="U22" s="378">
        <v>7683023.4000000004</v>
      </c>
      <c r="V22" s="396">
        <v>0.12614026449906532</v>
      </c>
      <c r="W22" s="397">
        <v>353905.12900000002</v>
      </c>
      <c r="X22" s="396">
        <v>4.6063263194018128E-2</v>
      </c>
      <c r="Y22" s="332"/>
    </row>
    <row r="23" spans="1:25" s="310" customFormat="1" ht="14.25" customHeight="1">
      <c r="A23" s="374"/>
      <c r="D23" s="306" t="s">
        <v>81</v>
      </c>
      <c r="F23" s="385">
        <v>4331954.1487500016</v>
      </c>
      <c r="G23" s="394">
        <v>6.8454837978601885E-2</v>
      </c>
      <c r="H23" s="395">
        <v>66489.709999999992</v>
      </c>
      <c r="I23" s="394">
        <v>2.0521107949307373E-2</v>
      </c>
      <c r="J23" s="377" t="s">
        <v>3</v>
      </c>
      <c r="K23" s="378">
        <v>4490622.2216666685</v>
      </c>
      <c r="L23" s="396">
        <v>7.0992988093551826E-2</v>
      </c>
      <c r="M23" s="397">
        <v>46082.228999999999</v>
      </c>
      <c r="N23" s="396">
        <v>2.0693847592536729E-2</v>
      </c>
      <c r="O23" s="377" t="s">
        <v>3</v>
      </c>
      <c r="P23" s="378">
        <v>4326924.75</v>
      </c>
      <c r="Q23" s="396">
        <v>7.1419342919394238E-2</v>
      </c>
      <c r="R23" s="397">
        <v>101842.41500000001</v>
      </c>
      <c r="S23" s="396">
        <v>3.1439806858359842E-2</v>
      </c>
      <c r="T23" s="223"/>
      <c r="U23" s="378">
        <v>4239059.1400000006</v>
      </c>
      <c r="V23" s="396">
        <v>6.959708610893732E-2</v>
      </c>
      <c r="W23" s="397">
        <v>127792.49</v>
      </c>
      <c r="X23" s="396">
        <v>3.0146427728300104E-2</v>
      </c>
      <c r="Y23" s="223"/>
    </row>
    <row r="24" spans="1:25" s="310" customFormat="1" ht="14.25" customHeight="1">
      <c r="A24" s="374"/>
      <c r="B24" s="152"/>
      <c r="D24" s="306" t="s">
        <v>38</v>
      </c>
      <c r="E24" s="311"/>
      <c r="F24" s="385">
        <v>4501418.5250000004</v>
      </c>
      <c r="G24" s="386">
        <v>7.1132764849708291E-2</v>
      </c>
      <c r="H24" s="312">
        <v>0</v>
      </c>
      <c r="I24" s="386">
        <v>0</v>
      </c>
      <c r="J24" s="377" t="s">
        <v>3</v>
      </c>
      <c r="K24" s="378">
        <v>4458509.333333333</v>
      </c>
      <c r="L24" s="379">
        <v>7.0485310140127377E-2</v>
      </c>
      <c r="M24" s="398">
        <v>0</v>
      </c>
      <c r="N24" s="379">
        <v>0</v>
      </c>
      <c r="O24" s="377" t="s">
        <v>3</v>
      </c>
      <c r="P24" s="378">
        <v>4140749.75</v>
      </c>
      <c r="Q24" s="379">
        <v>6.8346376104332751E-2</v>
      </c>
      <c r="R24" s="398">
        <v>0</v>
      </c>
      <c r="S24" s="379">
        <v>0</v>
      </c>
      <c r="T24" s="223"/>
      <c r="U24" s="378">
        <v>4182183</v>
      </c>
      <c r="V24" s="379">
        <v>6.8663290782570621E-2</v>
      </c>
      <c r="W24" s="398">
        <v>0</v>
      </c>
      <c r="X24" s="379">
        <v>0</v>
      </c>
      <c r="Y24" s="223"/>
    </row>
    <row r="25" spans="1:25" ht="6" customHeight="1">
      <c r="A25" s="374"/>
      <c r="D25" s="341"/>
      <c r="E25" s="303"/>
      <c r="F25" s="305"/>
      <c r="G25" s="305"/>
      <c r="H25" s="305"/>
      <c r="I25" s="305"/>
      <c r="J25" s="371" t="s">
        <v>3</v>
      </c>
      <c r="K25" s="305"/>
      <c r="L25" s="305"/>
      <c r="M25" s="305"/>
      <c r="N25" s="305"/>
      <c r="O25" s="371" t="s">
        <v>3</v>
      </c>
      <c r="P25" s="305"/>
      <c r="Q25" s="305"/>
      <c r="R25" s="305"/>
      <c r="S25" s="305"/>
      <c r="T25" s="223"/>
      <c r="U25" s="305"/>
      <c r="V25" s="305"/>
      <c r="W25" s="305"/>
      <c r="X25" s="305"/>
      <c r="Y25" s="223"/>
    </row>
    <row r="26" spans="1:25" ht="15.75" customHeight="1">
      <c r="A26" s="374"/>
      <c r="C26" s="382"/>
      <c r="D26" s="150" t="s">
        <v>121</v>
      </c>
      <c r="E26" s="303"/>
      <c r="F26" s="383">
        <v>63281928.300000004</v>
      </c>
      <c r="G26" s="384">
        <v>0.99999999999999989</v>
      </c>
      <c r="H26" s="383">
        <v>581013.04799999995</v>
      </c>
      <c r="I26" s="384">
        <v>1.227542108452275E-2</v>
      </c>
      <c r="J26" s="371" t="s">
        <v>3</v>
      </c>
      <c r="K26" s="383">
        <v>63254447.266666673</v>
      </c>
      <c r="L26" s="384">
        <v>0.99999999999999989</v>
      </c>
      <c r="M26" s="383">
        <v>407229.37599999993</v>
      </c>
      <c r="N26" s="384">
        <v>1.2982619335897661E-2</v>
      </c>
      <c r="O26" s="371" t="s">
        <v>3</v>
      </c>
      <c r="P26" s="383">
        <v>60584774</v>
      </c>
      <c r="Q26" s="384">
        <v>1</v>
      </c>
      <c r="R26" s="383">
        <v>757096.2429999999</v>
      </c>
      <c r="S26" s="384">
        <v>1.6692374566745678E-2</v>
      </c>
      <c r="T26" s="223"/>
      <c r="U26" s="383">
        <v>60908572.140000001</v>
      </c>
      <c r="V26" s="384">
        <v>1.0000000000000002</v>
      </c>
      <c r="W26" s="383">
        <v>997267.48699999996</v>
      </c>
      <c r="X26" s="384">
        <v>1.6373187746180514E-2</v>
      </c>
      <c r="Y26" s="223"/>
    </row>
    <row r="27" spans="1:25" ht="6" customHeight="1">
      <c r="D27" s="341"/>
      <c r="E27" s="303"/>
      <c r="F27" s="380"/>
      <c r="G27" s="381"/>
      <c r="H27" s="380"/>
      <c r="I27" s="381"/>
      <c r="J27" s="371" t="s">
        <v>3</v>
      </c>
      <c r="K27" s="380"/>
      <c r="L27" s="381"/>
      <c r="M27" s="380"/>
      <c r="N27" s="381"/>
      <c r="O27" s="371" t="s">
        <v>3</v>
      </c>
      <c r="P27" s="380"/>
      <c r="Q27" s="381"/>
      <c r="R27" s="380"/>
      <c r="S27" s="381"/>
      <c r="T27" s="223"/>
      <c r="U27" s="380"/>
      <c r="V27" s="381"/>
      <c r="W27" s="380"/>
      <c r="X27" s="381"/>
      <c r="Y27" s="223"/>
    </row>
    <row r="28" spans="1:25" ht="15.75" customHeight="1">
      <c r="C28" s="382"/>
      <c r="D28" s="150" t="s">
        <v>132</v>
      </c>
      <c r="E28" s="303"/>
      <c r="F28" s="383"/>
      <c r="G28" s="384"/>
      <c r="H28" s="383"/>
      <c r="I28" s="399">
        <v>2.4931996490020953</v>
      </c>
      <c r="J28" s="371" t="s">
        <v>3</v>
      </c>
      <c r="K28" s="383"/>
      <c r="L28" s="384"/>
      <c r="M28" s="383"/>
      <c r="N28" s="399">
        <v>2.5545884184794723</v>
      </c>
      <c r="O28" s="371" t="s">
        <v>3</v>
      </c>
      <c r="P28" s="383"/>
      <c r="Q28" s="384"/>
      <c r="R28" s="383"/>
      <c r="S28" s="399">
        <v>3.0518423672669988</v>
      </c>
      <c r="T28" s="223"/>
      <c r="U28" s="383"/>
      <c r="V28" s="384"/>
      <c r="W28" s="383"/>
      <c r="X28" s="399">
        <v>2.9623505540525197</v>
      </c>
      <c r="Y28" s="223"/>
    </row>
    <row r="29" spans="1:25" ht="15.75" customHeight="1">
      <c r="C29" s="382"/>
      <c r="D29" s="150" t="s">
        <v>126</v>
      </c>
      <c r="E29" s="303"/>
      <c r="F29" s="383"/>
      <c r="G29" s="384"/>
      <c r="H29" s="383">
        <v>810036.4040000001</v>
      </c>
      <c r="I29" s="399">
        <v>1.7114138808277828</v>
      </c>
      <c r="J29" s="371"/>
      <c r="K29" s="383"/>
      <c r="L29" s="384"/>
      <c r="M29" s="383">
        <v>540653.6810000001</v>
      </c>
      <c r="N29" s="399">
        <v>1.7236234286238845</v>
      </c>
      <c r="O29" s="371"/>
      <c r="P29" s="383"/>
      <c r="Q29" s="384"/>
      <c r="R29" s="383">
        <v>925621.52800000005</v>
      </c>
      <c r="S29" s="399">
        <v>2.0408001486304399</v>
      </c>
      <c r="T29" s="223"/>
      <c r="U29" s="383"/>
      <c r="V29" s="384"/>
      <c r="W29" s="383">
        <v>1215301.6759999997</v>
      </c>
      <c r="X29" s="399">
        <v>1.9952884024379951</v>
      </c>
      <c r="Y29" s="223"/>
    </row>
    <row r="30" spans="1:25">
      <c r="E30" s="303"/>
      <c r="J30" s="371"/>
      <c r="O30" s="371"/>
      <c r="T30" s="223"/>
      <c r="Y30" s="223"/>
    </row>
    <row r="31" spans="1:25">
      <c r="E31" s="303"/>
      <c r="F31" s="400"/>
      <c r="J31" s="371"/>
      <c r="O31" s="371"/>
      <c r="S31" s="176"/>
      <c r="T31" s="223"/>
      <c r="X31" s="176" t="s">
        <v>303</v>
      </c>
      <c r="Y31" s="223"/>
    </row>
    <row r="32" spans="1:25">
      <c r="E32" s="303"/>
      <c r="F32" s="401"/>
      <c r="G32" s="401"/>
      <c r="H32" s="401"/>
      <c r="I32" s="401"/>
      <c r="J32" s="371"/>
      <c r="K32" s="401"/>
      <c r="L32" s="401"/>
      <c r="M32" s="401"/>
      <c r="N32" s="401"/>
      <c r="O32" s="371"/>
      <c r="P32" s="401"/>
      <c r="Q32" s="401"/>
      <c r="R32" s="401"/>
      <c r="S32" s="401"/>
      <c r="T32" s="401"/>
      <c r="U32" s="401"/>
      <c r="V32" s="401"/>
      <c r="W32" s="401"/>
      <c r="X32" s="401"/>
      <c r="Y32" s="401"/>
    </row>
  </sheetData>
  <mergeCells count="4">
    <mergeCell ref="K9:N9"/>
    <mergeCell ref="P9:S9"/>
    <mergeCell ref="F9:I9"/>
    <mergeCell ref="U9:X9"/>
  </mergeCells>
  <phoneticPr fontId="0" type="noConversion"/>
  <pageMargins left="0.41" right="0.23622047244094491" top="0.15748031496062992" bottom="0.15748031496062992" header="0" footer="0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Front page</vt:lpstr>
      <vt:lpstr>Most significant figures</vt:lpstr>
      <vt:lpstr>Balance sheet</vt:lpstr>
      <vt:lpstr>Managed funds</vt:lpstr>
      <vt:lpstr>Lending</vt:lpstr>
      <vt:lpstr>Risk management</vt:lpstr>
      <vt:lpstr>Solvency</vt:lpstr>
      <vt:lpstr>P&amp;L</vt:lpstr>
      <vt:lpstr>Quarterly yields &amp; costs</vt:lpstr>
      <vt:lpstr>P&amp;L q-y-q</vt:lpstr>
      <vt:lpstr>Foreclosed assets1</vt:lpstr>
      <vt:lpstr>Foreclosed assets_ant</vt:lpstr>
      <vt:lpstr>'Balance sheet'!Área_de_impresión</vt:lpstr>
      <vt:lpstr>'Foreclosed assets_ant'!Área_de_impresión</vt:lpstr>
      <vt:lpstr>'Foreclosed assets1'!Área_de_impresión</vt:lpstr>
      <vt:lpstr>Lending!Área_de_impresión</vt:lpstr>
      <vt:lpstr>'Managed funds'!Área_de_impresión</vt:lpstr>
      <vt:lpstr>'Most significant figures'!Área_de_impresión</vt:lpstr>
      <vt:lpstr>'P&amp;L'!Área_de_impresión</vt:lpstr>
      <vt:lpstr>'P&amp;L q-y-q'!Área_de_impresión</vt:lpstr>
      <vt:lpstr>'Quarterly yields &amp; costs'!Área_de_impresión</vt:lpstr>
      <vt:lpstr>'Risk management'!Área_de_impresión</vt:lpstr>
      <vt:lpstr>Solvency!Área_de_impresión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2025-11-04T08:57:01Z</dcterms:created>
  <dcterms:modified xsi:type="dcterms:W3CDTF">2025-11-04T08:57:07Z</dcterms:modified>
</cp:coreProperties>
</file>