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24226"/>
  <xr:revisionPtr revIDLastSave="0" documentId="13_ncr:1_{0AF62B88-256B-4B35-97F4-540C2002FF7D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Portada" sheetId="32" r:id="rId1"/>
    <sheet name="Datos significativos" sheetId="1" r:id="rId2"/>
    <sheet name="Balance" sheetId="39" r:id="rId3"/>
    <sheet name="Recursos gestionados" sheetId="19" r:id="rId4"/>
    <sheet name="Credito a la clientela" sheetId="38" r:id="rId5"/>
    <sheet name="Gestion del riesgo" sheetId="5" r:id="rId6"/>
    <sheet name="Activos adjudicados" sheetId="41" r:id="rId7"/>
    <sheet name="Solvencia" sheetId="31" r:id="rId8"/>
    <sheet name="Rdos consolidados y rentab" sheetId="8" r:id="rId9"/>
    <sheet name="Rendimientos y costes" sheetId="26" r:id="rId10"/>
  </sheets>
  <externalReferences>
    <externalReference r:id="rId11"/>
    <externalReference r:id="rId12"/>
  </externalReferences>
  <definedNames>
    <definedName name="_xlnm.Print_Area" localSheetId="6">'Activos adjudicados'!$C$3:$T$72</definedName>
    <definedName name="_xlnm.Print_Area" localSheetId="2">Balance!$C$3:$T$55</definedName>
    <definedName name="_xlnm.Print_Area" localSheetId="4">'Credito a la clientela'!$C$3:$T$33</definedName>
    <definedName name="_xlnm.Print_Area" localSheetId="1">'Datos significativos'!$C$3:$T$73</definedName>
    <definedName name="_xlnm.Print_Area" localSheetId="5">'Gestion del riesgo'!$C$3:$T$93</definedName>
    <definedName name="_xlnm.Print_Area" localSheetId="8">'Rdos consolidados y rentab'!$C$3:$O$36</definedName>
    <definedName name="_xlnm.Print_Area" localSheetId="3">'Recursos gestionados'!$C$3:$T$31</definedName>
    <definedName name="_xlnm.Print_Area" localSheetId="9">'Rendimientos y costes'!$C$4:$X$31</definedName>
    <definedName name="_xlnm.Print_Area" localSheetId="7">Solvencia!$C$3:$T$60</definedName>
    <definedName name="_xlnm.Database" localSheetId="6">#REF!</definedName>
    <definedName name="_xlnm.Database">#REF!</definedName>
    <definedName name="dATOSSFINAL2003X">[1]CargaSfinal!$A$3:$G$1115</definedName>
    <definedName name="dtal1">"[cuadrosispamarmensual2004.xls]rentbdtal2004!af96"</definedName>
    <definedName name="rango4">[2]Datos!$E$150:$J$150,[2]Datos!$E$157:$J$157,[2]Datos!$E$164:$J$164,[2]Datos!$E$171:$J$171,[2]Datos!$E$178:$J$178,[2]Datos!$E$185:$J$185,[2]Datos!$B$212:$I$212,[2]Datos!$B$221:$I$221,[2]Datos!$B$229:$D$240,[2]Datos!$B$245:$C$254</definedName>
    <definedName name="RangoCompleto" localSheetId="6">#REF!</definedName>
    <definedName name="RangoCompleto">#REF!</definedName>
    <definedName name="RangoPrimeraColumna" localSheetId="6">#REF!</definedName>
    <definedName name="RangoPrimeraColumna">#REF!</definedName>
    <definedName name="RangoPrimeraFila" localSheetId="6">#REF!</definedName>
    <definedName name="RangoPrimeraFil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" l="1"/>
  <c r="G36" i="41"/>
  <c r="G37" i="41"/>
  <c r="G33" i="41"/>
  <c r="G34" i="41"/>
  <c r="G31" i="41"/>
  <c r="G30" i="41"/>
  <c r="G35" i="41"/>
  <c r="G38" i="41"/>
  <c r="G27" i="5"/>
  <c r="G32" i="41"/>
  <c r="G11" i="41"/>
  <c r="G23" i="5"/>
  <c r="G21" i="5"/>
  <c r="G22" i="5" l="1"/>
  <c r="G70" i="5" l="1"/>
  <c r="G76" i="5"/>
  <c r="G82" i="5"/>
  <c r="G88" i="5" l="1"/>
  <c r="K70" i="5" l="1"/>
  <c r="K38" i="41"/>
  <c r="K37" i="41"/>
  <c r="K35" i="41"/>
  <c r="K31" i="41"/>
  <c r="K36" i="41"/>
  <c r="K32" i="41"/>
  <c r="K34" i="41"/>
  <c r="K33" i="41"/>
  <c r="K82" i="5" l="1"/>
  <c r="K76" i="5" l="1"/>
  <c r="K21" i="5"/>
  <c r="K88" i="5" l="1"/>
  <c r="K23" i="5"/>
  <c r="K11" i="41"/>
  <c r="K30" i="41"/>
  <c r="K22" i="5" l="1"/>
  <c r="K25" i="5"/>
  <c r="K27" i="5" l="1"/>
  <c r="I32" i="41" l="1"/>
  <c r="I34" i="41"/>
  <c r="I35" i="41"/>
  <c r="I37" i="41"/>
  <c r="I36" i="41"/>
  <c r="I33" i="41"/>
  <c r="I31" i="41"/>
  <c r="I82" i="5" l="1"/>
  <c r="I23" i="5" l="1"/>
  <c r="I38" i="41" l="1"/>
  <c r="I70" i="5"/>
  <c r="I76" i="5" l="1"/>
  <c r="I88" i="5" l="1"/>
  <c r="I11" i="41" l="1"/>
  <c r="I30" i="41"/>
  <c r="I21" i="5"/>
  <c r="I22" i="5" l="1"/>
  <c r="I25" i="5" l="1"/>
  <c r="I27" i="5" l="1"/>
  <c r="T10" i="39" l="1"/>
  <c r="T23" i="39"/>
  <c r="T27" i="39"/>
  <c r="T17" i="39"/>
  <c r="T14" i="39"/>
  <c r="T19" i="39"/>
  <c r="T45" i="39"/>
  <c r="T12" i="39"/>
  <c r="T25" i="39"/>
  <c r="T37" i="39"/>
  <c r="T40" i="39"/>
  <c r="T15" i="39"/>
  <c r="T53" i="39"/>
  <c r="T11" i="39"/>
  <c r="T29" i="39"/>
  <c r="T50" i="39"/>
  <c r="T39" i="39"/>
  <c r="T22" i="39"/>
  <c r="T38" i="39"/>
  <c r="T24" i="39"/>
  <c r="T26" i="39"/>
  <c r="T31" i="39"/>
  <c r="T51" i="39"/>
  <c r="T43" i="39"/>
  <c r="T32" i="39"/>
  <c r="T21" i="39"/>
  <c r="T41" i="39"/>
  <c r="T18" i="39"/>
  <c r="T49" i="39"/>
  <c r="T22" i="1"/>
  <c r="T52" i="39"/>
  <c r="T28" i="39"/>
  <c r="N25" i="39"/>
  <c r="Q25" i="39"/>
  <c r="N37" i="39"/>
  <c r="Q37" i="39"/>
  <c r="N15" i="39"/>
  <c r="Q15" i="39"/>
  <c r="N40" i="39"/>
  <c r="Q40" i="39"/>
  <c r="N10" i="39"/>
  <c r="Q10" i="39"/>
  <c r="N12" i="39"/>
  <c r="Q12" i="39"/>
  <c r="N22" i="39"/>
  <c r="Q22" i="39"/>
  <c r="N38" i="39"/>
  <c r="Q38" i="39"/>
  <c r="N24" i="39"/>
  <c r="Q24" i="39"/>
  <c r="N26" i="39"/>
  <c r="Q26" i="39"/>
  <c r="N42" i="39"/>
  <c r="Q42" i="39"/>
  <c r="N31" i="39"/>
  <c r="Q31" i="39"/>
  <c r="N51" i="39"/>
  <c r="Q51" i="39"/>
  <c r="N43" i="39"/>
  <c r="Q43" i="39"/>
  <c r="N32" i="39"/>
  <c r="Q32" i="39"/>
  <c r="T42" i="39"/>
  <c r="N21" i="39"/>
  <c r="Q21" i="39"/>
  <c r="N41" i="39"/>
  <c r="Q41" i="39"/>
  <c r="N18" i="39"/>
  <c r="Q18" i="39"/>
  <c r="N49" i="39"/>
  <c r="Q49" i="39"/>
  <c r="N22" i="1"/>
  <c r="Q22" i="1"/>
  <c r="N52" i="39"/>
  <c r="Q52" i="39"/>
  <c r="N28" i="39"/>
  <c r="Q28" i="39"/>
  <c r="N53" i="39"/>
  <c r="Q53" i="39"/>
  <c r="N11" i="39"/>
  <c r="Q11" i="39"/>
  <c r="N29" i="39"/>
  <c r="Q29" i="39"/>
  <c r="N50" i="39"/>
  <c r="Q50" i="39"/>
  <c r="N39" i="39"/>
  <c r="Q39" i="39"/>
  <c r="N17" i="39"/>
  <c r="Q17" i="39"/>
  <c r="N14" i="39"/>
  <c r="Q14" i="39"/>
  <c r="N19" i="39"/>
  <c r="Q19" i="39"/>
  <c r="N45" i="39"/>
  <c r="Q45" i="39"/>
  <c r="N27" i="39"/>
  <c r="Q27" i="39"/>
  <c r="N23" i="39"/>
  <c r="Q23" i="39"/>
  <c r="S42" i="39"/>
  <c r="M42" i="39"/>
  <c r="P42" i="39"/>
  <c r="S21" i="39"/>
  <c r="M21" i="39"/>
  <c r="P21" i="39"/>
  <c r="M22" i="39"/>
  <c r="P22" i="39"/>
  <c r="S22" i="39"/>
  <c r="S31" i="39"/>
  <c r="M31" i="39"/>
  <c r="P31" i="39"/>
  <c r="P25" i="39"/>
  <c r="M25" i="39"/>
  <c r="S25" i="39"/>
  <c r="M38" i="39"/>
  <c r="S38" i="39"/>
  <c r="P38" i="39"/>
  <c r="P41" i="39"/>
  <c r="S41" i="39"/>
  <c r="M41" i="39"/>
  <c r="S37" i="39"/>
  <c r="M37" i="39"/>
  <c r="P37" i="39"/>
  <c r="P15" i="39"/>
  <c r="S15" i="39"/>
  <c r="M15" i="39"/>
  <c r="P18" i="39"/>
  <c r="M18" i="39"/>
  <c r="S18" i="39"/>
  <c r="M53" i="39"/>
  <c r="P53" i="39"/>
  <c r="S53" i="39"/>
  <c r="P14" i="39"/>
  <c r="S14" i="39"/>
  <c r="M14" i="39"/>
  <c r="P51" i="39"/>
  <c r="M51" i="39"/>
  <c r="S51" i="39"/>
  <c r="P49" i="39"/>
  <c r="M49" i="39"/>
  <c r="S49" i="39"/>
  <c r="S11" i="39"/>
  <c r="M11" i="39"/>
  <c r="P11" i="39"/>
  <c r="M19" i="39"/>
  <c r="P19" i="39"/>
  <c r="S19" i="39"/>
  <c r="P43" i="39"/>
  <c r="S43" i="39"/>
  <c r="M43" i="39"/>
  <c r="S22" i="1"/>
  <c r="P22" i="1"/>
  <c r="M22" i="1"/>
  <c r="P29" i="39"/>
  <c r="S29" i="39"/>
  <c r="M29" i="39"/>
  <c r="P45" i="39"/>
  <c r="S45" i="39"/>
  <c r="M45" i="39"/>
  <c r="M24" i="39"/>
  <c r="P24" i="39"/>
  <c r="S24" i="39"/>
  <c r="P32" i="39"/>
  <c r="S32" i="39"/>
  <c r="M32" i="39"/>
  <c r="M50" i="39"/>
  <c r="S50" i="39"/>
  <c r="P50" i="39"/>
  <c r="S52" i="39"/>
  <c r="M52" i="39"/>
  <c r="P52" i="39"/>
  <c r="M40" i="39"/>
  <c r="S40" i="39"/>
  <c r="P40" i="39"/>
  <c r="M10" i="39"/>
  <c r="S10" i="39"/>
  <c r="P10" i="39"/>
  <c r="P27" i="39"/>
  <c r="S27" i="39"/>
  <c r="M27" i="39"/>
  <c r="S39" i="39"/>
  <c r="M39" i="39"/>
  <c r="P39" i="39"/>
  <c r="S23" i="39"/>
  <c r="P23" i="39"/>
  <c r="M23" i="39"/>
  <c r="S12" i="39"/>
  <c r="P12" i="39"/>
  <c r="M12" i="39"/>
  <c r="M26" i="39"/>
  <c r="S26" i="39"/>
  <c r="P26" i="39"/>
  <c r="M28" i="39"/>
  <c r="S28" i="39"/>
  <c r="P28" i="39"/>
  <c r="S17" i="39"/>
  <c r="P17" i="39"/>
  <c r="M17" i="39"/>
  <c r="S47" i="39" l="1"/>
  <c r="P47" i="39"/>
  <c r="P48" i="39"/>
  <c r="M48" i="39"/>
  <c r="S48" i="39"/>
  <c r="M47" i="39"/>
  <c r="N48" i="39"/>
  <c r="Q48" i="39"/>
  <c r="T48" i="39"/>
  <c r="N47" i="39"/>
  <c r="Q47" i="39"/>
  <c r="T47" i="39"/>
  <c r="T59" i="5" l="1"/>
  <c r="T16" i="38"/>
  <c r="N16" i="38"/>
  <c r="Q16" i="38"/>
  <c r="N59" i="5"/>
  <c r="Q59" i="5"/>
  <c r="S16" i="38"/>
  <c r="P16" i="38"/>
  <c r="M16" i="38"/>
  <c r="M59" i="5"/>
  <c r="P59" i="5"/>
  <c r="S59" i="5"/>
  <c r="P83" i="5" l="1"/>
  <c r="M83" i="5"/>
  <c r="T83" i="5"/>
  <c r="S83" i="5"/>
  <c r="Q83" i="5"/>
  <c r="N83" i="5"/>
  <c r="E82" i="5" l="1"/>
  <c r="Q72" i="5"/>
  <c r="N72" i="5"/>
  <c r="T72" i="5"/>
  <c r="S72" i="5"/>
  <c r="P72" i="5"/>
  <c r="M72" i="5"/>
  <c r="P25" i="41"/>
  <c r="N25" i="41"/>
  <c r="T25" i="41"/>
  <c r="M25" i="41"/>
  <c r="S25" i="41"/>
  <c r="Q25" i="41"/>
  <c r="Q71" i="5"/>
  <c r="N71" i="5"/>
  <c r="M71" i="5"/>
  <c r="T71" i="5"/>
  <c r="S71" i="5"/>
  <c r="P71" i="5"/>
  <c r="E70" i="5"/>
  <c r="T73" i="5"/>
  <c r="S73" i="5"/>
  <c r="P73" i="5"/>
  <c r="Q73" i="5"/>
  <c r="M73" i="5"/>
  <c r="N73" i="5"/>
  <c r="M28" i="41"/>
  <c r="Q28" i="41"/>
  <c r="N28" i="41"/>
  <c r="S28" i="41"/>
  <c r="T28" i="41"/>
  <c r="P28" i="41"/>
  <c r="P49" i="41"/>
  <c r="E38" i="41"/>
  <c r="T49" i="41"/>
  <c r="Q49" i="41"/>
  <c r="N49" i="41"/>
  <c r="M49" i="41"/>
  <c r="S49" i="41"/>
  <c r="N21" i="41"/>
  <c r="S21" i="41"/>
  <c r="P21" i="41"/>
  <c r="M21" i="41"/>
  <c r="T21" i="41"/>
  <c r="Q21" i="41"/>
  <c r="P27" i="41"/>
  <c r="T27" i="41"/>
  <c r="Q27" i="41"/>
  <c r="S27" i="41"/>
  <c r="M27" i="41"/>
  <c r="N27" i="41"/>
  <c r="P85" i="5"/>
  <c r="S85" i="5"/>
  <c r="Q85" i="5"/>
  <c r="M85" i="5"/>
  <c r="N85" i="5"/>
  <c r="T85" i="5"/>
  <c r="T24" i="41"/>
  <c r="N24" i="41"/>
  <c r="S24" i="41"/>
  <c r="M24" i="41"/>
  <c r="P24" i="41"/>
  <c r="Q24" i="41"/>
  <c r="T43" i="41"/>
  <c r="E32" i="41"/>
  <c r="Q43" i="41"/>
  <c r="M43" i="41"/>
  <c r="P43" i="41"/>
  <c r="N43" i="41"/>
  <c r="S43" i="41"/>
  <c r="E36" i="41"/>
  <c r="N47" i="41"/>
  <c r="Q47" i="41"/>
  <c r="S47" i="41"/>
  <c r="T47" i="41"/>
  <c r="M47" i="41"/>
  <c r="P47" i="41"/>
  <c r="E34" i="41"/>
  <c r="N45" i="41"/>
  <c r="M45" i="41"/>
  <c r="P45" i="41"/>
  <c r="S45" i="41"/>
  <c r="Q45" i="41"/>
  <c r="T45" i="41"/>
  <c r="M22" i="41"/>
  <c r="S22" i="41"/>
  <c r="Q22" i="41"/>
  <c r="P22" i="41"/>
  <c r="N22" i="41"/>
  <c r="T22" i="41"/>
  <c r="P46" i="41"/>
  <c r="S46" i="41"/>
  <c r="Q46" i="41"/>
  <c r="E35" i="41"/>
  <c r="N46" i="41"/>
  <c r="T46" i="41"/>
  <c r="M46" i="41"/>
  <c r="M44" i="41"/>
  <c r="Q44" i="41"/>
  <c r="N44" i="41"/>
  <c r="E33" i="41"/>
  <c r="P44" i="41"/>
  <c r="S44" i="41"/>
  <c r="T44" i="41"/>
  <c r="T84" i="5"/>
  <c r="Q84" i="5"/>
  <c r="M84" i="5"/>
  <c r="N84" i="5"/>
  <c r="S84" i="5"/>
  <c r="P84" i="5"/>
  <c r="E31" i="41"/>
  <c r="N42" i="41"/>
  <c r="M42" i="41"/>
  <c r="Q42" i="41"/>
  <c r="S42" i="41"/>
  <c r="T42" i="41"/>
  <c r="P42" i="41"/>
  <c r="S26" i="41"/>
  <c r="P26" i="41"/>
  <c r="N26" i="41"/>
  <c r="M26" i="41"/>
  <c r="T26" i="41"/>
  <c r="Q26" i="41"/>
  <c r="N48" i="41"/>
  <c r="S48" i="41"/>
  <c r="M48" i="41"/>
  <c r="T48" i="41"/>
  <c r="Q48" i="41"/>
  <c r="E37" i="41"/>
  <c r="P48" i="41"/>
  <c r="Q23" i="41"/>
  <c r="P23" i="41"/>
  <c r="N23" i="41"/>
  <c r="T23" i="41"/>
  <c r="M23" i="41"/>
  <c r="S23" i="41"/>
  <c r="T82" i="5" l="1"/>
  <c r="Q82" i="5"/>
  <c r="N82" i="5"/>
  <c r="P82" i="5"/>
  <c r="S82" i="5"/>
  <c r="M82" i="5"/>
  <c r="S33" i="41"/>
  <c r="M33" i="41"/>
  <c r="T33" i="41"/>
  <c r="P33" i="41"/>
  <c r="Q33" i="41"/>
  <c r="N33" i="41"/>
  <c r="M35" i="41"/>
  <c r="T35" i="41"/>
  <c r="Q35" i="41"/>
  <c r="P35" i="41"/>
  <c r="N35" i="41"/>
  <c r="S35" i="41"/>
  <c r="P77" i="5"/>
  <c r="T77" i="5"/>
  <c r="S77" i="5"/>
  <c r="N77" i="5"/>
  <c r="E76" i="5"/>
  <c r="M77" i="5"/>
  <c r="Q77" i="5"/>
  <c r="P38" i="41"/>
  <c r="T38" i="41"/>
  <c r="M38" i="41"/>
  <c r="N38" i="41"/>
  <c r="S38" i="41"/>
  <c r="Q38" i="41"/>
  <c r="T70" i="5"/>
  <c r="Q70" i="5"/>
  <c r="S70" i="5"/>
  <c r="N70" i="5"/>
  <c r="M70" i="5"/>
  <c r="P70" i="5"/>
  <c r="T37" i="41"/>
  <c r="S37" i="41"/>
  <c r="Q37" i="41"/>
  <c r="N37" i="41"/>
  <c r="M37" i="41"/>
  <c r="P37" i="41"/>
  <c r="P31" i="41"/>
  <c r="M31" i="41"/>
  <c r="S31" i="41"/>
  <c r="T31" i="41"/>
  <c r="N31" i="41"/>
  <c r="Q31" i="41"/>
  <c r="T78" i="5"/>
  <c r="M78" i="5"/>
  <c r="Q78" i="5"/>
  <c r="N78" i="5"/>
  <c r="S78" i="5"/>
  <c r="P78" i="5"/>
  <c r="Q32" i="41"/>
  <c r="P32" i="41"/>
  <c r="S32" i="41"/>
  <c r="M32" i="41"/>
  <c r="N32" i="41"/>
  <c r="T32" i="41"/>
  <c r="Q79" i="5"/>
  <c r="M79" i="5"/>
  <c r="S79" i="5"/>
  <c r="P79" i="5"/>
  <c r="N79" i="5"/>
  <c r="T79" i="5"/>
  <c r="N81" i="5"/>
  <c r="Q81" i="5"/>
  <c r="M81" i="5"/>
  <c r="T81" i="5"/>
  <c r="S81" i="5"/>
  <c r="P81" i="5"/>
  <c r="S34" i="41"/>
  <c r="Q34" i="41"/>
  <c r="P34" i="41"/>
  <c r="M34" i="41"/>
  <c r="N34" i="41"/>
  <c r="T34" i="41"/>
  <c r="T36" i="41"/>
  <c r="P36" i="41"/>
  <c r="Q36" i="41"/>
  <c r="N36" i="41"/>
  <c r="S36" i="41"/>
  <c r="M36" i="41"/>
  <c r="T69" i="5"/>
  <c r="M69" i="5"/>
  <c r="Q69" i="5"/>
  <c r="N69" i="5"/>
  <c r="S69" i="5"/>
  <c r="P69" i="5"/>
  <c r="S89" i="5" l="1"/>
  <c r="M89" i="5"/>
  <c r="P89" i="5"/>
  <c r="P55" i="41"/>
  <c r="S55" i="41"/>
  <c r="M55" i="41"/>
  <c r="S54" i="41"/>
  <c r="M54" i="41"/>
  <c r="P54" i="41"/>
  <c r="P59" i="41"/>
  <c r="M59" i="41"/>
  <c r="S59" i="41"/>
  <c r="M53" i="41"/>
  <c r="S53" i="41"/>
  <c r="P53" i="41"/>
  <c r="S57" i="41"/>
  <c r="M57" i="41"/>
  <c r="P57" i="41"/>
  <c r="M75" i="5"/>
  <c r="S75" i="5"/>
  <c r="P75" i="5"/>
  <c r="N75" i="5"/>
  <c r="T75" i="5"/>
  <c r="Q75" i="5"/>
  <c r="P76" i="5"/>
  <c r="T76" i="5"/>
  <c r="E88" i="5"/>
  <c r="S76" i="5"/>
  <c r="Q76" i="5"/>
  <c r="N76" i="5"/>
  <c r="M76" i="5"/>
  <c r="M56" i="41"/>
  <c r="P56" i="41"/>
  <c r="S56" i="41"/>
  <c r="M91" i="5"/>
  <c r="P91" i="5"/>
  <c r="S91" i="5"/>
  <c r="P90" i="5"/>
  <c r="S90" i="5"/>
  <c r="M90" i="5"/>
  <c r="S58" i="41"/>
  <c r="M58" i="41"/>
  <c r="P58" i="41"/>
  <c r="S60" i="41"/>
  <c r="P60" i="41"/>
  <c r="M60" i="41"/>
  <c r="P88" i="5" l="1"/>
  <c r="S88" i="5"/>
  <c r="M88" i="5"/>
  <c r="N10" i="41"/>
  <c r="P10" i="41"/>
  <c r="Q10" i="41"/>
  <c r="T10" i="41"/>
  <c r="E21" i="5"/>
  <c r="S10" i="41"/>
  <c r="M10" i="41"/>
  <c r="S12" i="41"/>
  <c r="E11" i="41"/>
  <c r="M12" i="41"/>
  <c r="Q12" i="41"/>
  <c r="T12" i="41"/>
  <c r="E23" i="5"/>
  <c r="N12" i="41"/>
  <c r="P12" i="41"/>
  <c r="M65" i="41"/>
  <c r="P65" i="41"/>
  <c r="S65" i="41"/>
  <c r="M71" i="41"/>
  <c r="S71" i="41"/>
  <c r="P71" i="41"/>
  <c r="M87" i="5"/>
  <c r="P87" i="5"/>
  <c r="S87" i="5"/>
  <c r="S70" i="41"/>
  <c r="M70" i="41"/>
  <c r="P70" i="41"/>
  <c r="Q41" i="41"/>
  <c r="M41" i="41"/>
  <c r="S41" i="41"/>
  <c r="N41" i="41"/>
  <c r="P41" i="41"/>
  <c r="E30" i="41"/>
  <c r="T41" i="41"/>
  <c r="P69" i="41"/>
  <c r="M69" i="41"/>
  <c r="S69" i="41"/>
  <c r="P64" i="41"/>
  <c r="M64" i="41"/>
  <c r="S64" i="41"/>
  <c r="M20" i="41"/>
  <c r="Q20" i="41"/>
  <c r="P20" i="41"/>
  <c r="N20" i="41"/>
  <c r="S20" i="41"/>
  <c r="T20" i="41"/>
  <c r="S68" i="41"/>
  <c r="P68" i="41"/>
  <c r="M68" i="41"/>
  <c r="P67" i="41"/>
  <c r="S67" i="41"/>
  <c r="M67" i="41"/>
  <c r="S66" i="41"/>
  <c r="M66" i="41"/>
  <c r="P66" i="41"/>
  <c r="Q11" i="41" l="1"/>
  <c r="E22" i="5"/>
  <c r="M11" i="41"/>
  <c r="P11" i="41"/>
  <c r="T11" i="41"/>
  <c r="N11" i="41"/>
  <c r="S11" i="41"/>
  <c r="S30" i="41"/>
  <c r="T30" i="41"/>
  <c r="Q30" i="41"/>
  <c r="P30" i="41"/>
  <c r="M30" i="41"/>
  <c r="N30" i="41"/>
  <c r="S21" i="5"/>
  <c r="M21" i="5"/>
  <c r="P21" i="5"/>
  <c r="N21" i="5"/>
  <c r="Q21" i="5"/>
  <c r="T21" i="5"/>
  <c r="Q23" i="5"/>
  <c r="N23" i="5"/>
  <c r="M23" i="5"/>
  <c r="P23" i="5"/>
  <c r="S23" i="5"/>
  <c r="T23" i="5"/>
  <c r="E25" i="5" l="1"/>
  <c r="P14" i="41"/>
  <c r="M14" i="41"/>
  <c r="S14" i="41"/>
  <c r="S22" i="5"/>
  <c r="Q22" i="5"/>
  <c r="T22" i="5"/>
  <c r="N22" i="5"/>
  <c r="M22" i="5"/>
  <c r="P22" i="5"/>
  <c r="S52" i="41"/>
  <c r="M52" i="41"/>
  <c r="P52" i="41"/>
  <c r="P25" i="5" l="1"/>
  <c r="M25" i="5"/>
  <c r="S25" i="5"/>
  <c r="E27" i="5" l="1"/>
  <c r="M15" i="41"/>
  <c r="S15" i="41"/>
  <c r="P15" i="41"/>
  <c r="S63" i="41" l="1"/>
  <c r="M63" i="41"/>
  <c r="M27" i="5"/>
  <c r="P27" i="5"/>
  <c r="S27" i="5"/>
  <c r="P63" i="41"/>
  <c r="M65" i="5" l="1"/>
  <c r="P65" i="5"/>
  <c r="S65" i="5"/>
  <c r="N65" i="5"/>
  <c r="T65" i="5"/>
  <c r="Q65" i="5"/>
  <c r="S64" i="5"/>
  <c r="M64" i="5"/>
  <c r="P64" i="5"/>
  <c r="N64" i="5"/>
  <c r="Q64" i="5"/>
  <c r="T64" i="5"/>
  <c r="M63" i="5"/>
  <c r="S63" i="5"/>
  <c r="P63" i="5"/>
  <c r="Q63" i="5"/>
  <c r="T63" i="5"/>
  <c r="N63" i="5"/>
  <c r="M49" i="5"/>
  <c r="S49" i="5"/>
  <c r="P49" i="5"/>
  <c r="Q49" i="5"/>
  <c r="N49" i="5"/>
  <c r="T49" i="5"/>
  <c r="T45" i="5" l="1"/>
  <c r="S45" i="5"/>
  <c r="Q45" i="5" l="1"/>
  <c r="P45" i="5"/>
  <c r="N45" i="5" l="1"/>
  <c r="M45" i="5"/>
  <c r="M58" i="31" l="1"/>
  <c r="M56" i="31"/>
  <c r="N53" i="31"/>
  <c r="M53" i="31"/>
  <c r="N54" i="31"/>
  <c r="M54" i="31"/>
  <c r="N55" i="31"/>
  <c r="M55" i="31"/>
  <c r="N57" i="31"/>
  <c r="M57" i="31"/>
  <c r="N52" i="31"/>
  <c r="M52" i="31"/>
  <c r="E28" i="19"/>
  <c r="S56" i="31" l="1"/>
  <c r="S58" i="31"/>
  <c r="T54" i="31"/>
  <c r="S54" i="31"/>
  <c r="T53" i="31"/>
  <c r="S53" i="31"/>
  <c r="T57" i="31"/>
  <c r="S57" i="31"/>
  <c r="T52" i="31"/>
  <c r="S52" i="31"/>
  <c r="S55" i="31"/>
  <c r="T55" i="31"/>
  <c r="P56" i="31" l="1"/>
  <c r="P58" i="31"/>
  <c r="Q57" i="31"/>
  <c r="P57" i="31"/>
  <c r="Q55" i="31"/>
  <c r="P55" i="31"/>
  <c r="Q53" i="31"/>
  <c r="P53" i="31"/>
  <c r="Q52" i="31"/>
  <c r="P52" i="31"/>
  <c r="Q54" i="31"/>
  <c r="P54" i="31"/>
  <c r="T17" i="31" l="1"/>
  <c r="S17" i="31"/>
  <c r="T38" i="31"/>
  <c r="S38" i="31"/>
  <c r="T31" i="31"/>
  <c r="S31" i="31"/>
  <c r="S49" i="1"/>
  <c r="T35" i="31"/>
  <c r="S35" i="31"/>
  <c r="S15" i="31"/>
  <c r="S55" i="1"/>
  <c r="T14" i="31"/>
  <c r="S14" i="31"/>
  <c r="T41" i="31"/>
  <c r="S41" i="31"/>
  <c r="S46" i="1"/>
  <c r="S42" i="31"/>
  <c r="S39" i="31"/>
  <c r="T23" i="31"/>
  <c r="S23" i="31"/>
  <c r="S36" i="31"/>
  <c r="T10" i="31"/>
  <c r="S10" i="31"/>
  <c r="S21" i="31"/>
  <c r="T13" i="31"/>
  <c r="S13" i="31"/>
  <c r="S18" i="31"/>
  <c r="S54" i="1"/>
  <c r="S53" i="1"/>
  <c r="S48" i="1"/>
  <c r="S47" i="1"/>
  <c r="T33" i="31"/>
  <c r="S33" i="31"/>
  <c r="T12" i="31"/>
  <c r="S12" i="31"/>
  <c r="S56" i="1"/>
  <c r="T44" i="31"/>
  <c r="S44" i="31"/>
  <c r="T20" i="31"/>
  <c r="S20" i="31"/>
  <c r="T34" i="31"/>
  <c r="S34" i="31"/>
  <c r="T68" i="1" l="1"/>
  <c r="S68" i="1"/>
  <c r="T69" i="1"/>
  <c r="S69" i="1"/>
  <c r="T32" i="31"/>
  <c r="S32" i="31"/>
  <c r="T11" i="31"/>
  <c r="S11" i="31"/>
  <c r="S39" i="1" l="1"/>
  <c r="S40" i="1"/>
  <c r="S35" i="1"/>
  <c r="T20" i="38"/>
  <c r="S20" i="38"/>
  <c r="T25" i="31"/>
  <c r="S25" i="31"/>
  <c r="T45" i="31"/>
  <c r="S45" i="31"/>
  <c r="T46" i="31"/>
  <c r="S46" i="31"/>
  <c r="T27" i="19"/>
  <c r="S27" i="19"/>
  <c r="T42" i="1"/>
  <c r="S42" i="1"/>
  <c r="T24" i="19"/>
  <c r="S24" i="19"/>
  <c r="T25" i="19"/>
  <c r="S25" i="19"/>
  <c r="T24" i="1"/>
  <c r="S24" i="1"/>
  <c r="T26" i="19"/>
  <c r="S26" i="19"/>
  <c r="T23" i="19"/>
  <c r="S23" i="19"/>
  <c r="T67" i="1" l="1"/>
  <c r="S67" i="1"/>
  <c r="T24" i="31"/>
  <c r="S24" i="31"/>
  <c r="T26" i="31" l="1"/>
  <c r="S26" i="31"/>
  <c r="Q20" i="38" l="1"/>
  <c r="P20" i="38"/>
  <c r="Q69" i="1"/>
  <c r="P69" i="1"/>
  <c r="Q68" i="1"/>
  <c r="P68" i="1"/>
  <c r="P40" i="1"/>
  <c r="P39" i="1"/>
  <c r="Q67" i="1" l="1"/>
  <c r="P67" i="1"/>
  <c r="M40" i="1" l="1"/>
  <c r="M39" i="1"/>
  <c r="N20" i="38" l="1"/>
  <c r="M20" i="38"/>
  <c r="N69" i="1"/>
  <c r="M69" i="1"/>
  <c r="N68" i="1"/>
  <c r="M68" i="1"/>
  <c r="N67" i="1" l="1"/>
  <c r="M67" i="1"/>
  <c r="N30" i="1" l="1"/>
  <c r="M30" i="1"/>
  <c r="N32" i="1"/>
  <c r="M32" i="1"/>
  <c r="N27" i="38"/>
  <c r="M27" i="38"/>
  <c r="N53" i="5"/>
  <c r="M53" i="5"/>
  <c r="N54" i="5"/>
  <c r="M54" i="5"/>
  <c r="N28" i="38"/>
  <c r="M28" i="38"/>
  <c r="N15" i="5" l="1"/>
  <c r="M15" i="5"/>
  <c r="N19" i="38"/>
  <c r="M19" i="38"/>
  <c r="N16" i="19"/>
  <c r="M16" i="19"/>
  <c r="N35" i="39"/>
  <c r="M35" i="39"/>
  <c r="N11" i="38"/>
  <c r="M11" i="38"/>
  <c r="N40" i="5"/>
  <c r="M40" i="5"/>
  <c r="Q32" i="1" l="1"/>
  <c r="P32" i="1"/>
  <c r="Q54" i="5"/>
  <c r="P54" i="5"/>
  <c r="M10" i="19"/>
  <c r="N10" i="19"/>
  <c r="N10" i="38"/>
  <c r="M10" i="38"/>
  <c r="N39" i="5"/>
  <c r="M39" i="5"/>
  <c r="N23" i="38"/>
  <c r="M23" i="38"/>
  <c r="Q53" i="5"/>
  <c r="P53" i="5"/>
  <c r="Q28" i="38"/>
  <c r="P28" i="38"/>
  <c r="N18" i="19"/>
  <c r="M18" i="19"/>
  <c r="Q30" i="1"/>
  <c r="P30" i="1"/>
  <c r="N17" i="19"/>
  <c r="M17" i="19"/>
  <c r="Q27" i="38"/>
  <c r="P27" i="38"/>
  <c r="N41" i="5"/>
  <c r="M41" i="5"/>
  <c r="P35" i="39" l="1"/>
  <c r="Q35" i="39"/>
  <c r="P15" i="5"/>
  <c r="Q15" i="5"/>
  <c r="T53" i="5"/>
  <c r="S53" i="5"/>
  <c r="T30" i="1"/>
  <c r="S30" i="1"/>
  <c r="Q19" i="38"/>
  <c r="P19" i="38"/>
  <c r="T27" i="38"/>
  <c r="S27" i="38"/>
  <c r="Q11" i="38"/>
  <c r="P11" i="38"/>
  <c r="T54" i="5"/>
  <c r="S54" i="5"/>
  <c r="T32" i="1"/>
  <c r="S32" i="1"/>
  <c r="T28" i="38"/>
  <c r="S28" i="38"/>
  <c r="T19" i="38" l="1"/>
  <c r="S19" i="38"/>
  <c r="Q16" i="19"/>
  <c r="P16" i="19"/>
  <c r="Q10" i="19"/>
  <c r="P10" i="19"/>
  <c r="Q17" i="19"/>
  <c r="P17" i="19"/>
  <c r="T35" i="39"/>
  <c r="S35" i="39"/>
  <c r="Q10" i="38"/>
  <c r="P10" i="38"/>
  <c r="Q23" i="38"/>
  <c r="P23" i="38"/>
  <c r="Q18" i="19"/>
  <c r="P18" i="19"/>
  <c r="T15" i="5"/>
  <c r="S15" i="5"/>
  <c r="Q39" i="5"/>
  <c r="P39" i="5"/>
  <c r="T11" i="38"/>
  <c r="S11" i="38"/>
  <c r="T40" i="5"/>
  <c r="S40" i="5"/>
  <c r="S39" i="5" l="1"/>
  <c r="T39" i="5"/>
  <c r="S16" i="19"/>
  <c r="T16" i="19"/>
  <c r="T18" i="19"/>
  <c r="S18" i="19"/>
  <c r="T23" i="38"/>
  <c r="S23" i="38"/>
  <c r="T17" i="19"/>
  <c r="S17" i="19"/>
  <c r="T10" i="19"/>
  <c r="S10" i="19"/>
  <c r="T10" i="38"/>
  <c r="S10" i="38"/>
  <c r="L19" i="8" l="1"/>
  <c r="K19" i="8"/>
  <c r="L33" i="8"/>
  <c r="K33" i="8"/>
  <c r="N17" i="1"/>
  <c r="M17" i="1"/>
  <c r="L10" i="8"/>
  <c r="K10" i="8"/>
  <c r="L30" i="8"/>
  <c r="K30" i="8"/>
  <c r="L23" i="8"/>
  <c r="K23" i="8"/>
  <c r="L29" i="8"/>
  <c r="K29" i="8"/>
  <c r="L24" i="8"/>
  <c r="K24" i="8"/>
  <c r="N15" i="1"/>
  <c r="M15" i="1"/>
  <c r="L21" i="8"/>
  <c r="K21" i="8"/>
  <c r="L14" i="8"/>
  <c r="K14" i="8"/>
  <c r="L27" i="8"/>
  <c r="K27" i="8"/>
  <c r="N16" i="1"/>
  <c r="M16" i="1"/>
  <c r="L17" i="8"/>
  <c r="K17" i="8"/>
  <c r="L26" i="8"/>
  <c r="K26" i="8"/>
  <c r="L13" i="8"/>
  <c r="K13" i="8"/>
  <c r="L31" i="8"/>
  <c r="K31" i="8"/>
  <c r="L34" i="8"/>
  <c r="K34" i="8"/>
  <c r="L11" i="8"/>
  <c r="K11" i="8"/>
  <c r="L32" i="8"/>
  <c r="K32" i="8"/>
  <c r="L22" i="8"/>
  <c r="K22" i="8"/>
  <c r="L15" i="8" l="1"/>
  <c r="K15" i="8"/>
  <c r="L12" i="8"/>
  <c r="K12" i="8"/>
  <c r="L16" i="8"/>
  <c r="K16" i="8"/>
  <c r="N12" i="1"/>
  <c r="M12" i="1"/>
  <c r="L18" i="8"/>
  <c r="K18" i="8"/>
  <c r="L20" i="8" l="1"/>
  <c r="K20" i="8"/>
  <c r="N13" i="1"/>
  <c r="M13" i="1"/>
  <c r="M63" i="1" l="1"/>
  <c r="N21" i="1"/>
  <c r="M21" i="1"/>
  <c r="N14" i="1"/>
  <c r="M14" i="1"/>
  <c r="L25" i="8"/>
  <c r="K25" i="8"/>
  <c r="L28" i="8"/>
  <c r="K28" i="8"/>
  <c r="Q21" i="1" l="1"/>
  <c r="P21" i="1"/>
  <c r="T21" i="1"/>
  <c r="S21" i="1"/>
  <c r="N24" i="38"/>
  <c r="M24" i="38"/>
  <c r="M60" i="1" l="1"/>
  <c r="Q24" i="38"/>
  <c r="P24" i="38"/>
  <c r="P62" i="1"/>
  <c r="S62" i="1"/>
  <c r="M62" i="1"/>
  <c r="T24" i="38"/>
  <c r="S24" i="38"/>
  <c r="P63" i="1"/>
  <c r="S63" i="1" l="1"/>
  <c r="P60" i="1"/>
  <c r="S60" i="1"/>
  <c r="N56" i="5" l="1"/>
  <c r="M56" i="5"/>
  <c r="N55" i="5"/>
  <c r="M55" i="5"/>
  <c r="N18" i="38" l="1"/>
  <c r="M18" i="38"/>
  <c r="T56" i="5"/>
  <c r="S56" i="5"/>
  <c r="N47" i="5"/>
  <c r="M47" i="5"/>
  <c r="N31" i="1"/>
  <c r="M31" i="1"/>
  <c r="T55" i="5"/>
  <c r="S55" i="5"/>
  <c r="N57" i="5"/>
  <c r="M57" i="5"/>
  <c r="Q55" i="5"/>
  <c r="P55" i="5"/>
  <c r="Q56" i="5"/>
  <c r="P56" i="5"/>
  <c r="T57" i="5" l="1"/>
  <c r="S57" i="5"/>
  <c r="S13" i="38"/>
  <c r="T13" i="38"/>
  <c r="Q18" i="38"/>
  <c r="P18" i="38"/>
  <c r="N13" i="38"/>
  <c r="M13" i="38"/>
  <c r="N19" i="19"/>
  <c r="M19" i="19"/>
  <c r="N11" i="5"/>
  <c r="M11" i="5"/>
  <c r="T31" i="1"/>
  <c r="S31" i="1"/>
  <c r="Q47" i="5"/>
  <c r="P47" i="5"/>
  <c r="N30" i="38"/>
  <c r="M30" i="38"/>
  <c r="T47" i="5"/>
  <c r="S47" i="5"/>
  <c r="Q57" i="5"/>
  <c r="P57" i="5"/>
  <c r="N34" i="39"/>
  <c r="M34" i="39"/>
  <c r="M16" i="5"/>
  <c r="T18" i="38"/>
  <c r="S18" i="38"/>
  <c r="Q31" i="1"/>
  <c r="P31" i="1"/>
  <c r="M34" i="1"/>
  <c r="Q34" i="39" l="1"/>
  <c r="P34" i="39"/>
  <c r="T11" i="19"/>
  <c r="S11" i="19"/>
  <c r="T11" i="5"/>
  <c r="S11" i="5"/>
  <c r="S34" i="1"/>
  <c r="N20" i="19"/>
  <c r="M20" i="19"/>
  <c r="T19" i="19"/>
  <c r="S19" i="19"/>
  <c r="Q12" i="38"/>
  <c r="P12" i="38"/>
  <c r="P34" i="1"/>
  <c r="T34" i="39"/>
  <c r="S34" i="39"/>
  <c r="Q11" i="5"/>
  <c r="P11" i="5"/>
  <c r="T30" i="38"/>
  <c r="S30" i="38"/>
  <c r="N12" i="38"/>
  <c r="M12" i="38"/>
  <c r="S15" i="19"/>
  <c r="T15" i="19"/>
  <c r="Q11" i="19"/>
  <c r="P11" i="19"/>
  <c r="N15" i="19"/>
  <c r="M15" i="19"/>
  <c r="T12" i="38"/>
  <c r="S12" i="38"/>
  <c r="P13" i="38"/>
  <c r="Q13" i="38"/>
  <c r="P16" i="5"/>
  <c r="Q30" i="38"/>
  <c r="P30" i="38"/>
  <c r="Q19" i="19"/>
  <c r="P19" i="19"/>
  <c r="S16" i="5"/>
  <c r="N46" i="5"/>
  <c r="M46" i="5"/>
  <c r="M31" i="5"/>
  <c r="M33" i="5"/>
  <c r="P13" i="19" l="1"/>
  <c r="Q13" i="19"/>
  <c r="T20" i="19"/>
  <c r="S20" i="19"/>
  <c r="N29" i="1"/>
  <c r="M29" i="1"/>
  <c r="N11" i="19"/>
  <c r="M11" i="19"/>
  <c r="S17" i="38"/>
  <c r="T17" i="38"/>
  <c r="T14" i="38"/>
  <c r="S14" i="38"/>
  <c r="Q15" i="19"/>
  <c r="P15" i="19"/>
  <c r="S23" i="1"/>
  <c r="T23" i="1"/>
  <c r="Q20" i="19"/>
  <c r="P20" i="19"/>
  <c r="N14" i="38"/>
  <c r="M14" i="38"/>
  <c r="S12" i="19"/>
  <c r="T12" i="19"/>
  <c r="T21" i="38"/>
  <c r="S21" i="38"/>
  <c r="Q36" i="39"/>
  <c r="P36" i="39"/>
  <c r="Q21" i="38"/>
  <c r="P21" i="38"/>
  <c r="T13" i="19"/>
  <c r="S13" i="19"/>
  <c r="G28" i="19"/>
  <c r="T29" i="1"/>
  <c r="S29" i="1"/>
  <c r="N21" i="38"/>
  <c r="M21" i="38"/>
  <c r="Q29" i="1"/>
  <c r="P29" i="1"/>
  <c r="P23" i="1"/>
  <c r="Q23" i="1"/>
  <c r="Q14" i="38"/>
  <c r="P14" i="38"/>
  <c r="S36" i="39"/>
  <c r="T36" i="39"/>
  <c r="Q12" i="19"/>
  <c r="P12" i="19"/>
  <c r="T46" i="5"/>
  <c r="S46" i="5"/>
  <c r="S31" i="5"/>
  <c r="Q46" i="5"/>
  <c r="P46" i="5"/>
  <c r="S33" i="5"/>
  <c r="N23" i="1" l="1"/>
  <c r="M23" i="1"/>
  <c r="N29" i="38"/>
  <c r="M29" i="38"/>
  <c r="Q22" i="19"/>
  <c r="P22" i="19"/>
  <c r="Q29" i="38"/>
  <c r="P29" i="38"/>
  <c r="T25" i="1"/>
  <c r="S25" i="1"/>
  <c r="T28" i="19"/>
  <c r="N22" i="38"/>
  <c r="M22" i="38"/>
  <c r="Q25" i="1"/>
  <c r="P25" i="1"/>
  <c r="Q17" i="38"/>
  <c r="P17" i="38"/>
  <c r="T29" i="38"/>
  <c r="S29" i="38"/>
  <c r="T22" i="38"/>
  <c r="S22" i="38"/>
  <c r="N17" i="38"/>
  <c r="M17" i="38"/>
  <c r="N25" i="1"/>
  <c r="M25" i="1"/>
  <c r="Q22" i="38"/>
  <c r="P22" i="38"/>
  <c r="S28" i="19"/>
  <c r="N12" i="19"/>
  <c r="M12" i="19"/>
  <c r="Q12" i="5"/>
  <c r="P12" i="5"/>
  <c r="T12" i="5"/>
  <c r="S12" i="5"/>
  <c r="N13" i="19"/>
  <c r="M13" i="19"/>
  <c r="N12" i="5"/>
  <c r="M12" i="5"/>
  <c r="M36" i="39"/>
  <c r="N36" i="39"/>
  <c r="S22" i="19"/>
  <c r="T22" i="19"/>
  <c r="M18" i="5"/>
  <c r="P18" i="5"/>
  <c r="S18" i="5"/>
  <c r="S35" i="5"/>
  <c r="M35" i="5"/>
  <c r="S29" i="5"/>
  <c r="M29" i="5"/>
  <c r="P14" i="5" l="1"/>
  <c r="S33" i="1"/>
  <c r="P33" i="1"/>
  <c r="S14" i="5"/>
  <c r="M33" i="1"/>
  <c r="M14" i="5"/>
  <c r="N22" i="19"/>
  <c r="M22" i="19"/>
  <c r="T29" i="19"/>
  <c r="S29" i="19"/>
  <c r="Q41" i="5" l="1"/>
  <c r="P41" i="5"/>
  <c r="Q40" i="5"/>
  <c r="P40" i="5"/>
  <c r="P35" i="5" l="1"/>
  <c r="P29" i="5" l="1"/>
  <c r="P31" i="5" l="1"/>
  <c r="P33" i="5"/>
  <c r="T41" i="5" l="1"/>
  <c r="S41" i="5"/>
  <c r="N24" i="19" l="1"/>
  <c r="M24" i="19"/>
  <c r="N25" i="19"/>
  <c r="M25" i="19"/>
  <c r="Q24" i="19"/>
  <c r="P24" i="19"/>
  <c r="N23" i="19"/>
  <c r="M23" i="19"/>
  <c r="Q23" i="19"/>
  <c r="P23" i="19"/>
  <c r="Q25" i="19"/>
  <c r="P25" i="19"/>
  <c r="N26" i="19" l="1"/>
  <c r="M26" i="19"/>
  <c r="N24" i="1" l="1"/>
  <c r="M24" i="1"/>
  <c r="K28" i="19"/>
  <c r="N27" i="19"/>
  <c r="M27" i="19"/>
  <c r="N29" i="19" l="1"/>
  <c r="M29" i="19"/>
  <c r="M28" i="19"/>
  <c r="N28" i="19"/>
  <c r="N42" i="1" l="1"/>
  <c r="M42" i="1"/>
  <c r="M35" i="1" l="1"/>
  <c r="Q26" i="19"/>
  <c r="P26" i="19"/>
  <c r="Q24" i="1" l="1"/>
  <c r="P24" i="1"/>
  <c r="I28" i="19"/>
  <c r="Q27" i="19"/>
  <c r="P27" i="19"/>
  <c r="P28" i="19" l="1"/>
  <c r="Q29" i="19"/>
  <c r="P29" i="19"/>
  <c r="Q28" i="19"/>
  <c r="Q42" i="1" l="1"/>
  <c r="P42" i="1"/>
  <c r="P35" i="1" l="1"/>
  <c r="P36" i="31" l="1"/>
  <c r="P56" i="1"/>
  <c r="Q31" i="31"/>
  <c r="P31" i="31"/>
  <c r="P42" i="31"/>
  <c r="Q41" i="31"/>
  <c r="P41" i="31"/>
  <c r="Q34" i="31"/>
  <c r="P34" i="31"/>
  <c r="Q46" i="31"/>
  <c r="P46" i="31"/>
  <c r="Q33" i="31"/>
  <c r="P33" i="31"/>
  <c r="Q35" i="31"/>
  <c r="P35" i="31"/>
  <c r="P39" i="31"/>
  <c r="Q38" i="31"/>
  <c r="P38" i="31"/>
  <c r="Q45" i="31"/>
  <c r="P45" i="31"/>
  <c r="Q44" i="31"/>
  <c r="P44" i="31"/>
  <c r="M56" i="1"/>
  <c r="M54" i="1" l="1"/>
  <c r="N31" i="31"/>
  <c r="M31" i="31"/>
  <c r="N41" i="31"/>
  <c r="M41" i="31"/>
  <c r="N45" i="31"/>
  <c r="M45" i="31"/>
  <c r="P53" i="1"/>
  <c r="M42" i="31"/>
  <c r="N34" i="31"/>
  <c r="M34" i="31"/>
  <c r="Q32" i="31"/>
  <c r="P32" i="31"/>
  <c r="P54" i="1"/>
  <c r="M36" i="31"/>
  <c r="N35" i="31"/>
  <c r="M35" i="31"/>
  <c r="M55" i="1"/>
  <c r="M53" i="1"/>
  <c r="P55" i="1"/>
  <c r="N46" i="31"/>
  <c r="M46" i="31"/>
  <c r="M39" i="31"/>
  <c r="N44" i="31"/>
  <c r="M44" i="31"/>
  <c r="N33" i="31"/>
  <c r="M33" i="31"/>
  <c r="N38" i="31"/>
  <c r="M38" i="31"/>
  <c r="N32" i="31" l="1"/>
  <c r="M32" i="31"/>
  <c r="N17" i="31" l="1"/>
  <c r="M17" i="31"/>
  <c r="M47" i="1"/>
  <c r="N12" i="31"/>
  <c r="M12" i="31"/>
  <c r="M46" i="1"/>
  <c r="N24" i="31"/>
  <c r="M24" i="31"/>
  <c r="M18" i="31"/>
  <c r="M15" i="31"/>
  <c r="M21" i="31"/>
  <c r="M49" i="1"/>
  <c r="N20" i="31"/>
  <c r="M20" i="31"/>
  <c r="M48" i="1"/>
  <c r="N10" i="31"/>
  <c r="M10" i="31"/>
  <c r="N23" i="31"/>
  <c r="M23" i="31"/>
  <c r="N13" i="31"/>
  <c r="M13" i="31"/>
  <c r="N14" i="31"/>
  <c r="M14" i="31"/>
  <c r="N25" i="31"/>
  <c r="M25" i="31"/>
  <c r="N26" i="31" l="1"/>
  <c r="M26" i="31"/>
  <c r="N11" i="31"/>
  <c r="M11" i="31"/>
  <c r="Q20" i="31" l="1"/>
  <c r="P20" i="31"/>
  <c r="P21" i="31"/>
  <c r="P49" i="1"/>
  <c r="Q23" i="31"/>
  <c r="P23" i="31"/>
  <c r="Q12" i="31"/>
  <c r="P12" i="31"/>
  <c r="Q14" i="31"/>
  <c r="P14" i="31"/>
  <c r="Q10" i="31"/>
  <c r="P10" i="31"/>
  <c r="Q17" i="31"/>
  <c r="P17" i="31"/>
  <c r="P15" i="31"/>
  <c r="Q13" i="31"/>
  <c r="P13" i="31"/>
  <c r="P18" i="31"/>
  <c r="Q11" i="31" l="1"/>
  <c r="P11" i="31"/>
  <c r="P47" i="1"/>
  <c r="P46" i="1"/>
  <c r="Q24" i="31"/>
  <c r="P24" i="31"/>
  <c r="Q25" i="31"/>
  <c r="P25" i="31"/>
  <c r="P48" i="1"/>
  <c r="Q26" i="31" l="1"/>
  <c r="P26" i="31"/>
  <c r="M61" i="1"/>
  <c r="S61" i="1"/>
  <c r="P61" i="1"/>
</calcChain>
</file>

<file path=xl/sharedStrings.xml><?xml version="1.0" encoding="utf-8"?>
<sst xmlns="http://schemas.openxmlformats.org/spreadsheetml/2006/main" count="631" uniqueCount="252">
  <si>
    <t>Activos totales en balance</t>
  </si>
  <si>
    <t>Margen de intereses</t>
  </si>
  <si>
    <t>Margen bruto</t>
  </si>
  <si>
    <t>Resultado antes de impuestos</t>
  </si>
  <si>
    <t>Resultado atribuido a la entidad dominante</t>
  </si>
  <si>
    <t>ROA (%)</t>
  </si>
  <si>
    <t>ROE (%)</t>
  </si>
  <si>
    <t>Depósitos con entidades de contrapartida central</t>
  </si>
  <si>
    <t>Depósitos a plazo</t>
  </si>
  <si>
    <t>Fondos propios</t>
  </si>
  <si>
    <t>Rendimientos y costes</t>
  </si>
  <si>
    <t>(Datos en miles de euros y tipos elevados al año)</t>
  </si>
  <si>
    <t>Saldos medios</t>
  </si>
  <si>
    <t>Peso (%)</t>
  </si>
  <si>
    <t>Productos o costes</t>
  </si>
  <si>
    <t>Tipos (%)</t>
  </si>
  <si>
    <t>Comisiones netas</t>
  </si>
  <si>
    <t xml:space="preserve">           </t>
  </si>
  <si>
    <t xml:space="preserve">  </t>
  </si>
  <si>
    <t>%</t>
  </si>
  <si>
    <t xml:space="preserve"> </t>
  </si>
  <si>
    <t>Datos significativos</t>
  </si>
  <si>
    <t>(Datos en miles de €)</t>
  </si>
  <si>
    <t>Volumen de negocio</t>
  </si>
  <si>
    <t>Gestión del riesgo</t>
  </si>
  <si>
    <t>Resultados</t>
  </si>
  <si>
    <t>Rentabilidad y eficiencia</t>
  </si>
  <si>
    <t>Otros datos</t>
  </si>
  <si>
    <t>Balance</t>
  </si>
  <si>
    <t>Recursos gestionados</t>
  </si>
  <si>
    <t>Resultados consolidados y rentabilidad</t>
  </si>
  <si>
    <t>Intermediarios financieros</t>
  </si>
  <si>
    <t>Cartera de valores</t>
  </si>
  <si>
    <t>Otros activos</t>
  </si>
  <si>
    <t xml:space="preserve">    Total empleos (b)</t>
  </si>
  <si>
    <t>Otros recursos</t>
  </si>
  <si>
    <t>Recursos propios</t>
  </si>
  <si>
    <t xml:space="preserve">        Total recursos (d)</t>
  </si>
  <si>
    <t>Margen con clientes (a-c)</t>
  </si>
  <si>
    <t>Margen de intereses (b-d)</t>
  </si>
  <si>
    <t>Capital</t>
  </si>
  <si>
    <t>RORWA (%)</t>
  </si>
  <si>
    <t>Deducciones capital ordinario</t>
  </si>
  <si>
    <t>Capital de nivel 1 ordinario</t>
  </si>
  <si>
    <t>Recursos fuera de balance</t>
  </si>
  <si>
    <t>Interanual</t>
  </si>
  <si>
    <t xml:space="preserve">Margen explotación </t>
  </si>
  <si>
    <t>Anual</t>
  </si>
  <si>
    <t>PASIVO</t>
  </si>
  <si>
    <t>Abs.</t>
  </si>
  <si>
    <t>ACTIVO</t>
  </si>
  <si>
    <t>Recursos propios computables</t>
  </si>
  <si>
    <t>Capital de nivel 2</t>
  </si>
  <si>
    <t>%ATM</t>
  </si>
  <si>
    <t>Oficinas</t>
  </si>
  <si>
    <t>Empleados</t>
  </si>
  <si>
    <t>Socios</t>
  </si>
  <si>
    <t>MARGEN DE INTERESES</t>
  </si>
  <si>
    <t>Resultado entidades valoradas por método de la participación</t>
  </si>
  <si>
    <t>Otros Productos/Cargas de explotación</t>
  </si>
  <si>
    <t>MARGEN BRUTO</t>
  </si>
  <si>
    <t>Gastos de Administración</t>
  </si>
  <si>
    <t xml:space="preserve">Gastos de personal </t>
  </si>
  <si>
    <t xml:space="preserve">Otros gastos generales de administración </t>
  </si>
  <si>
    <t xml:space="preserve">Amortización </t>
  </si>
  <si>
    <t>MARGEN DE EXPLOTACIÓN</t>
  </si>
  <si>
    <t xml:space="preserve">Dotaciones a provisiones (neto) </t>
  </si>
  <si>
    <t>RESULTADO DE LA ACTIVIDAD DE EXPLOTACIÓN</t>
  </si>
  <si>
    <t xml:space="preserve">RESULTADO ANTES DE IMPUESTOS </t>
  </si>
  <si>
    <t xml:space="preserve">Impuesto sobre beneficios </t>
  </si>
  <si>
    <t xml:space="preserve">RESULTADO CONSOLIDADO DEL EJERCICIO </t>
  </si>
  <si>
    <t>Activos dudosos de la Inversión Crediticia</t>
  </si>
  <si>
    <t>Subasta BCE</t>
  </si>
  <si>
    <t>LTD (%)</t>
  </si>
  <si>
    <t>CET 1 (%)</t>
  </si>
  <si>
    <t>Tier 2 (%)</t>
  </si>
  <si>
    <t>Coeficiente de solvencia (%)</t>
  </si>
  <si>
    <t>Ratio de Eficiencia (%)</t>
  </si>
  <si>
    <t>Resultado consolidado del ejercicio</t>
  </si>
  <si>
    <t>Depósitos de clientes</t>
  </si>
  <si>
    <t>Coeficiente de Solvencia (%)</t>
  </si>
  <si>
    <t>Liquidez</t>
  </si>
  <si>
    <t>NSFR (%)</t>
  </si>
  <si>
    <t>Diferencias de cambio</t>
  </si>
  <si>
    <t>Pérdidas por deterioro de activos financieros</t>
  </si>
  <si>
    <t>Pérdidas por deterioro del resto de activos</t>
  </si>
  <si>
    <t>Fondos de inversión</t>
  </si>
  <si>
    <t>Planes de pensiones</t>
  </si>
  <si>
    <t>Seguros de ahorro</t>
  </si>
  <si>
    <t>Renta fija y variable</t>
  </si>
  <si>
    <t>Efectivo, saldos en efectivo en bancos centrales y otros depósitos a la vista</t>
  </si>
  <si>
    <t>Activos financieros designados a valor razonable con cambios en resultados</t>
  </si>
  <si>
    <t>Derivados - contabilidad de coberturas</t>
  </si>
  <si>
    <t>Inversiones en negocios conjuntos y asociadas</t>
  </si>
  <si>
    <t>Activos tangibles</t>
  </si>
  <si>
    <t>Activos intangibles</t>
  </si>
  <si>
    <t>Activos por impuestos</t>
  </si>
  <si>
    <t>Pasivos financieros a coste amortizado</t>
  </si>
  <si>
    <t>Provisiones</t>
  </si>
  <si>
    <t>Pasivos por impuestos</t>
  </si>
  <si>
    <t>Otros pasivos</t>
  </si>
  <si>
    <t xml:space="preserve">  De los cuales: fondo de la obra social (solo cajas de ahorros y cooperativas de crédito)</t>
  </si>
  <si>
    <t>Resultados atribuibles a los propietarios de la dominante</t>
  </si>
  <si>
    <t>Otro resultado global acumulado</t>
  </si>
  <si>
    <t>Intereses minoritarios [participaciones no dominantes]</t>
  </si>
  <si>
    <t xml:space="preserve">  Administraciones públicas</t>
  </si>
  <si>
    <t xml:space="preserve">  Otras sociedades financieras</t>
  </si>
  <si>
    <t xml:space="preserve">  Sociedades no financieras</t>
  </si>
  <si>
    <t xml:space="preserve">  Hogares</t>
  </si>
  <si>
    <t>Corrección por Riesgo de Crédito de la clientela</t>
  </si>
  <si>
    <t>Ingresos por intereses</t>
  </si>
  <si>
    <t>Gastos por intereses</t>
  </si>
  <si>
    <t>Ingresos por dividendos</t>
  </si>
  <si>
    <t>Ganancias/Pérdidas por activos y pasivos financieros</t>
  </si>
  <si>
    <t>De los que: Contribución al FEP</t>
  </si>
  <si>
    <t>Ganancias/pérdidas al dar de baja en cuentas activos no financieros y participaciones, netas</t>
  </si>
  <si>
    <t>Ganancias/pérdidas procedentes de activos no corrientes</t>
  </si>
  <si>
    <t>Recursos mayoristas</t>
  </si>
  <si>
    <t>Inversión Crediticia Bruta</t>
  </si>
  <si>
    <t>Inversión Crediticia Sana</t>
  </si>
  <si>
    <t xml:space="preserve">    Vista</t>
  </si>
  <si>
    <t xml:space="preserve">    Plazo</t>
  </si>
  <si>
    <t>Entidades de crédito pasivas</t>
  </si>
  <si>
    <t>Dividendos a cuenta</t>
  </si>
  <si>
    <t>De los que:</t>
  </si>
  <si>
    <t>Préstamos y anticipos de la clientela</t>
  </si>
  <si>
    <t>Depósitos en bancos centrales</t>
  </si>
  <si>
    <t>Valores representativos de deuda emitidos</t>
  </si>
  <si>
    <t>Ganancias acumuladas/Reservas de revalorización/otras reservas</t>
  </si>
  <si>
    <t>Capital/Instrumentos de capital/prima de emisión/valores propios</t>
  </si>
  <si>
    <t>Recursos minoristas de balance</t>
  </si>
  <si>
    <t>Participaciones emitidas + cédulas *</t>
  </si>
  <si>
    <t>* Cédulas =  cédulas hipotecarias + cédulas territoriales</t>
  </si>
  <si>
    <t>Ratio de Apalancamiento (%)</t>
  </si>
  <si>
    <t>Cobertura de dudosos</t>
  </si>
  <si>
    <t>Cobertura de no dudosos</t>
  </si>
  <si>
    <t>Total coberturas</t>
  </si>
  <si>
    <t>Dudosos &gt; 90 días</t>
  </si>
  <si>
    <t>Total</t>
  </si>
  <si>
    <t>Promotores inmobiliarios</t>
  </si>
  <si>
    <t>Cobertura de la Inversión Crediticia</t>
  </si>
  <si>
    <t>Préstamos reestructurados</t>
  </si>
  <si>
    <t>Total préstamos reestructurados</t>
  </si>
  <si>
    <t>Solvencia</t>
  </si>
  <si>
    <t>Phased in</t>
  </si>
  <si>
    <t>Fully loaded</t>
  </si>
  <si>
    <t>Cobertura (%)</t>
  </si>
  <si>
    <t>Dudosos subjetivos</t>
  </si>
  <si>
    <t>Detalle de crédito dudoso</t>
  </si>
  <si>
    <t>Detalle de crédito dudoso por segmento</t>
  </si>
  <si>
    <t>Dudoso</t>
  </si>
  <si>
    <t>No dudoso</t>
  </si>
  <si>
    <t xml:space="preserve">Detalle coberturas </t>
  </si>
  <si>
    <t>Activos adjudicados</t>
  </si>
  <si>
    <t>Pág. 1/9</t>
  </si>
  <si>
    <t>Pág. 2/9</t>
  </si>
  <si>
    <t>Pág. 3/9</t>
  </si>
  <si>
    <t>Pág. 4/9</t>
  </si>
  <si>
    <t>Pág. 7/9</t>
  </si>
  <si>
    <t>Pág. 8/9</t>
  </si>
  <si>
    <t>Pág. 9/9</t>
  </si>
  <si>
    <t>Pág. 6/9</t>
  </si>
  <si>
    <t>Pág.5/9</t>
  </si>
  <si>
    <t>* Principalmente adquisición temporal de activos.</t>
  </si>
  <si>
    <t>Riesgos dudosos totales</t>
  </si>
  <si>
    <t>Riesgos contingentes</t>
  </si>
  <si>
    <t>Riesgos totales</t>
  </si>
  <si>
    <t>Tasa de cobertura de la morosidad (%)</t>
  </si>
  <si>
    <t>Activos adjudicados (netos)</t>
  </si>
  <si>
    <t>Activos adjudicados (brutos)</t>
  </si>
  <si>
    <t>Coberturas</t>
  </si>
  <si>
    <t xml:space="preserve">Cobertura con Quitas (%) </t>
  </si>
  <si>
    <t>Tasa de morosidad (%)</t>
  </si>
  <si>
    <t>Total Inversión Crediticia</t>
  </si>
  <si>
    <t>Riesgos fuera de balance</t>
  </si>
  <si>
    <t>de los que: riesgos contingentes dudosos</t>
  </si>
  <si>
    <t>Activos financieros mantenidos para negociar</t>
  </si>
  <si>
    <t>Activos financieros no destinados a negociación valorados obligatoriamente a valor razonable con cambios en resultados</t>
  </si>
  <si>
    <t>Activos financieros a coste amortizado</t>
  </si>
  <si>
    <t>Activos financieros a valor razonable con cambios en otro resultado global</t>
  </si>
  <si>
    <t>Activos no corrientes y grupos enajenables de elementos que se han clasificado como mantenidos para la venta</t>
  </si>
  <si>
    <t>Pasivos financieros mantenidos para negociar</t>
  </si>
  <si>
    <t>Inversión Crediticia</t>
  </si>
  <si>
    <t>Crédito a la clientela minorista bruto (a)</t>
  </si>
  <si>
    <t>Riesgos contingentes dudosos</t>
  </si>
  <si>
    <t>Crédito a la clientela minorista (bruto)</t>
  </si>
  <si>
    <t>Cartera de renta fija de clientes</t>
  </si>
  <si>
    <t>Total recursos en balance</t>
  </si>
  <si>
    <t>Recursos gestionados minoristas</t>
  </si>
  <si>
    <t>Total Recursos gestionados</t>
  </si>
  <si>
    <t>Activos ponderados por riesgo</t>
  </si>
  <si>
    <t>Por riesgo de crédito</t>
  </si>
  <si>
    <t>Por riesgo operacional</t>
  </si>
  <si>
    <t>Por otros riesgos</t>
  </si>
  <si>
    <t>Crédito a la clientela sano minorista</t>
  </si>
  <si>
    <t>Otros créditos *</t>
  </si>
  <si>
    <t>Trimestral</t>
  </si>
  <si>
    <t>Gap de Negocio</t>
  </si>
  <si>
    <t>LCR (%)</t>
  </si>
  <si>
    <t>Solvencia phased In</t>
  </si>
  <si>
    <t>Solvencia fully loaded</t>
  </si>
  <si>
    <t>Reservas y Resultados</t>
  </si>
  <si>
    <t>Plusvalías AFDV/Otros</t>
  </si>
  <si>
    <t>Operaciones del mercado monetario</t>
  </si>
  <si>
    <t>Activos no corrientes en venta</t>
  </si>
  <si>
    <t>Existencias</t>
  </si>
  <si>
    <t>Inversiones Inmobiliarias</t>
  </si>
  <si>
    <t>Desglose por tipo de bien</t>
  </si>
  <si>
    <t>Tasa de cobertura (%)</t>
  </si>
  <si>
    <t>Ratio de activo irregular (%)</t>
  </si>
  <si>
    <t>Tasa de cobertura activo irregular (%)</t>
  </si>
  <si>
    <t>Tasa de cobertura activo irregular con quitas (%)</t>
  </si>
  <si>
    <t>Activo Irregular</t>
  </si>
  <si>
    <t>Detalle Préstamos reestructurados</t>
  </si>
  <si>
    <t xml:space="preserve">Activos adjudicados (brutos) </t>
  </si>
  <si>
    <t>Cobertura de Activos adjudicados</t>
  </si>
  <si>
    <t>Activos inmobiliarios con origen adjudicado</t>
  </si>
  <si>
    <t>Coberturas de activos adjudicados</t>
  </si>
  <si>
    <t>Activos inmobiliarios con origen adjudicado (brutos)</t>
  </si>
  <si>
    <t>Activos inmobiliarios con origen adjudicado (Cobertura)</t>
  </si>
  <si>
    <t>Activos inmobiliarios con origen adjudicado (% Cobertura)</t>
  </si>
  <si>
    <t>Bienes inmuebles de uso residencial</t>
  </si>
  <si>
    <t>Bienes inmuebles comerciales</t>
  </si>
  <si>
    <t xml:space="preserve">Otros </t>
  </si>
  <si>
    <t>De los que: En construcción</t>
  </si>
  <si>
    <t>De los que: Suelo Urbano</t>
  </si>
  <si>
    <t>De los que: Suelo Urbanizable</t>
  </si>
  <si>
    <t>De los que: Suelo Rustico</t>
  </si>
  <si>
    <t>Depósitos a la vista</t>
  </si>
  <si>
    <t>Recursos minoristas: (c)</t>
  </si>
  <si>
    <t>Texas ratio</t>
  </si>
  <si>
    <r>
      <t xml:space="preserve">Activos adjudicados </t>
    </r>
    <r>
      <rPr>
        <b/>
        <vertAlign val="superscript"/>
        <sz val="12"/>
        <color rgb="FF006A78"/>
        <rFont val="Calibri"/>
        <family val="2"/>
        <scheme val="minor"/>
      </rPr>
      <t>(*)</t>
    </r>
  </si>
  <si>
    <r>
      <t>Tasa de cobertura con Quitas (%)</t>
    </r>
    <r>
      <rPr>
        <b/>
        <vertAlign val="superscript"/>
        <sz val="10"/>
        <color indexed="9"/>
        <rFont val="Calibri"/>
        <family val="2"/>
        <scheme val="minor"/>
      </rPr>
      <t xml:space="preserve"> </t>
    </r>
  </si>
  <si>
    <r>
      <rPr>
        <vertAlign val="superscript"/>
        <sz val="9"/>
        <color rgb="FF006A78"/>
        <rFont val="Calibri"/>
        <family val="2"/>
        <scheme val="minor"/>
      </rPr>
      <t>(*)</t>
    </r>
    <r>
      <rPr>
        <sz val="9"/>
        <color rgb="FF006A78"/>
        <rFont val="Calibri"/>
        <family val="2"/>
        <scheme val="minor"/>
      </rPr>
      <t xml:space="preserve"> No incluye las inversiones inmobiliarias.</t>
    </r>
  </si>
  <si>
    <r>
      <t xml:space="preserve">Activo Adjudicados </t>
    </r>
    <r>
      <rPr>
        <b/>
        <vertAlign val="superscript"/>
        <sz val="11"/>
        <color rgb="FF006A78"/>
        <rFont val="Calibri"/>
        <family val="2"/>
        <scheme val="minor"/>
      </rPr>
      <t>(*)</t>
    </r>
  </si>
  <si>
    <r>
      <t>Tasa de cobertura activos adjudicados (%)</t>
    </r>
    <r>
      <rPr>
        <b/>
        <vertAlign val="superscript"/>
        <sz val="10"/>
        <color indexed="9"/>
        <rFont val="Calibri"/>
        <family val="2"/>
        <scheme val="minor"/>
      </rPr>
      <t xml:space="preserve"> </t>
    </r>
  </si>
  <si>
    <r>
      <t>Tasa de cobertura activos adjudicados con quitas (%)</t>
    </r>
    <r>
      <rPr>
        <b/>
        <vertAlign val="superscript"/>
        <sz val="10"/>
        <color indexed="9"/>
        <rFont val="Calibri"/>
        <family val="2"/>
        <scheme val="minor"/>
      </rPr>
      <t xml:space="preserve"> </t>
    </r>
  </si>
  <si>
    <t>Activos inmobiliarios con origen adjudicado (Neto)</t>
  </si>
  <si>
    <t xml:space="preserve">Activos adjudicados (netos) </t>
  </si>
  <si>
    <t xml:space="preserve"> PATRIMONIO NETO</t>
  </si>
  <si>
    <t>Pasivos subordinados/ Deuda senior preferred</t>
  </si>
  <si>
    <t>Tasa de morosidad neta (%)</t>
  </si>
  <si>
    <t>Ratio de activo irregular neta (%)</t>
  </si>
  <si>
    <t>Reservas y Resultados (*)</t>
  </si>
  <si>
    <t>(*) Reservas y resultados (phased in): incluye IFRS9</t>
  </si>
  <si>
    <t>MREL</t>
  </si>
  <si>
    <t>Pasivos computables MREL</t>
  </si>
  <si>
    <t>Deuda senior preferred (DSP)</t>
  </si>
  <si>
    <t>Otros pasivos MREL</t>
  </si>
  <si>
    <t>MREL TREA disponible (%)</t>
  </si>
  <si>
    <t>MREL LRE disponible (%)</t>
  </si>
  <si>
    <t>Exposición (LRE)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</si>
</sst>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_);\(#,##0\);\ &quot; - &quot;"/>
    <numFmt numFmtId="166" formatCode="#,##0.0_);\(#,##0.0\);\ &quot; - &quot;"/>
    <numFmt numFmtId="167" formatCode="#,##0.00_);\(#,##0.00\);\ &quot; - &quot;"/>
    <numFmt numFmtId="168" formatCode="_-* #,##0.00\ _P_t_a_-;\-* #,##0.00\ _P_t_a_-;_-* &quot;-&quot;??\ _P_t_a_-;_-@_-"/>
    <numFmt numFmtId="169" formatCode="#,##0;\(#,##0\)"/>
    <numFmt numFmtId="170" formatCode="#,##0.00;\(#,##0.00\)"/>
    <numFmt numFmtId="171" formatCode="#,##0;\(#,##0\);\ &quot; - &quot;"/>
    <numFmt numFmtId="172" formatCode="0.00%;\(0.00%\);\-"/>
    <numFmt numFmtId="173" formatCode="0.0%;\(0.0%\);\-"/>
    <numFmt numFmtId="174" formatCode="#,##0.00;\(#,##0.00\);\ &quot; - &quot;"/>
    <numFmt numFmtId="175" formatCode="#,##0.00%\ ;\(#,##0.00%\);\-"/>
    <numFmt numFmtId="176" formatCode="#,##0;\(#,##0\);\-"/>
    <numFmt numFmtId="177" formatCode="#,"/>
    <numFmt numFmtId="178" formatCode="_-* #,##0.00\ [$€]_-;\-* #,##0.00\ [$€]_-;_-* &quot;-&quot;??\ [$€]_-;_-@_-"/>
    <numFmt numFmtId="179" formatCode="#,#00"/>
    <numFmt numFmtId="180" formatCode="#.##000"/>
    <numFmt numFmtId="181" formatCode="\$#,#00"/>
    <numFmt numFmtId="182" formatCode="0.0%"/>
    <numFmt numFmtId="183" formatCode="&quot;$&quot;#,##0_);[Red]\(&quot;$&quot;#,##0\)"/>
    <numFmt numFmtId="184" formatCode="dd\ mmmyy"/>
    <numFmt numFmtId="185" formatCode="dd\ mmmyy\ hh:mm"/>
    <numFmt numFmtId="186" formatCode="0.000%;\(0.000%\);\-"/>
    <numFmt numFmtId="187" formatCode="0.000"/>
  </numFmts>
  <fonts count="1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0"/>
      <color theme="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6"/>
      <color theme="1"/>
      <name val="Calibri"/>
      <family val="2"/>
      <scheme val="minor"/>
    </font>
    <font>
      <sz val="8"/>
      <color rgb="FF096A8D"/>
      <name val="Calibri"/>
      <family val="2"/>
      <scheme val="minor"/>
    </font>
    <font>
      <b/>
      <sz val="8"/>
      <color rgb="FF0A749A"/>
      <name val="Calibri"/>
      <family val="2"/>
      <scheme val="minor"/>
    </font>
    <font>
      <sz val="8"/>
      <color theme="1"/>
      <name val="Arial"/>
      <family val="2"/>
    </font>
    <font>
      <sz val="8"/>
      <color indexed="12"/>
      <name val="Arial"/>
      <family val="2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Arial"/>
      <family val="2"/>
    </font>
    <font>
      <sz val="9"/>
      <name val="Tahoma"/>
      <family val="2"/>
    </font>
    <font>
      <b/>
      <sz val="12"/>
      <color indexed="61"/>
      <name val="Tahoma"/>
      <family val="2"/>
    </font>
    <font>
      <b/>
      <sz val="9"/>
      <color indexed="12"/>
      <name val="Tahoma"/>
      <family val="2"/>
    </font>
    <font>
      <sz val="11"/>
      <name val="??"/>
      <family val="3"/>
      <charset val="129"/>
    </font>
    <font>
      <b/>
      <sz val="9"/>
      <name val="Tahoma"/>
      <family val="2"/>
    </font>
    <font>
      <b/>
      <u/>
      <sz val="11"/>
      <color indexed="37"/>
      <name val="Arial"/>
      <family val="2"/>
    </font>
    <font>
      <b/>
      <sz val="9"/>
      <color indexed="42"/>
      <name val="Tahoma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8.4"/>
      <color indexed="12"/>
      <name val="Arial"/>
      <family val="2"/>
    </font>
    <font>
      <b/>
      <sz val="9"/>
      <color indexed="20"/>
      <name val="Tahoma"/>
      <family val="2"/>
    </font>
    <font>
      <b/>
      <sz val="10"/>
      <color indexed="12"/>
      <name val="Arial Super"/>
      <family val="2"/>
    </font>
    <font>
      <b/>
      <sz val="9"/>
      <color indexed="63"/>
      <name val="Tahoma"/>
      <family val="2"/>
    </font>
    <font>
      <b/>
      <sz val="12"/>
      <color indexed="20"/>
      <name val="Tahoma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2"/>
      <name val="Arial MT"/>
    </font>
    <font>
      <b/>
      <i/>
      <sz val="16"/>
      <name val="Helv"/>
    </font>
    <font>
      <sz val="10"/>
      <name val="Book Antiqua"/>
      <family val="1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  <scheme val="minor"/>
    </font>
    <font>
      <sz val="9"/>
      <color indexed="60"/>
      <name val="Calibri"/>
      <family val="2"/>
      <scheme val="minor"/>
    </font>
    <font>
      <b/>
      <sz val="9"/>
      <color indexed="60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20"/>
      <color rgb="FF006A78"/>
      <name val="Calibri"/>
      <family val="2"/>
      <scheme val="minor"/>
    </font>
    <font>
      <b/>
      <sz val="10"/>
      <color indexed="6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006A78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6A78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sz val="8"/>
      <color rgb="FF006A78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color rgb="FF006A78"/>
      <name val="Calibri"/>
      <family val="2"/>
      <scheme val="minor"/>
    </font>
    <font>
      <sz val="10"/>
      <color indexed="23"/>
      <name val="Calibri"/>
      <family val="2"/>
      <scheme val="minor"/>
    </font>
    <font>
      <sz val="9"/>
      <color rgb="FF006A78"/>
      <name val="Calibri"/>
      <family val="2"/>
      <scheme val="minor"/>
    </font>
    <font>
      <sz val="8"/>
      <color rgb="FF006A78"/>
      <name val="Calibri"/>
      <family val="2"/>
      <scheme val="minor"/>
    </font>
    <font>
      <sz val="7"/>
      <color indexed="60"/>
      <name val="Calibri"/>
      <family val="2"/>
      <scheme val="minor"/>
    </font>
    <font>
      <b/>
      <sz val="7"/>
      <color indexed="6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rgb="FF006A78"/>
      <name val="Calibri"/>
      <family val="2"/>
      <scheme val="minor"/>
    </font>
    <font>
      <b/>
      <i/>
      <sz val="10"/>
      <color rgb="FF006A7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8"/>
      <color indexed="60"/>
      <name val="Calibri"/>
      <family val="2"/>
      <scheme val="minor"/>
    </font>
    <font>
      <b/>
      <sz val="16"/>
      <color rgb="FF006A78"/>
      <name val="Calibri"/>
      <family val="2"/>
      <scheme val="minor"/>
    </font>
    <font>
      <b/>
      <sz val="12"/>
      <color indexed="2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b/>
      <vertAlign val="superscript"/>
      <sz val="12"/>
      <color rgb="FF006A78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color indexed="9"/>
      <name val="Calibri"/>
      <family val="2"/>
      <scheme val="minor"/>
    </font>
    <font>
      <b/>
      <u/>
      <sz val="14"/>
      <color rgb="FF006A78"/>
      <name val="Calibri"/>
      <family val="2"/>
      <scheme val="minor"/>
    </font>
    <font>
      <b/>
      <sz val="12"/>
      <color indexed="60"/>
      <name val="Calibri"/>
      <family val="2"/>
      <scheme val="minor"/>
    </font>
    <font>
      <vertAlign val="superscript"/>
      <sz val="9"/>
      <color rgb="FF006A78"/>
      <name val="Calibri"/>
      <family val="2"/>
      <scheme val="minor"/>
    </font>
    <font>
      <b/>
      <sz val="14"/>
      <color rgb="FF006A78"/>
      <name val="Calibri"/>
      <family val="2"/>
      <scheme val="minor"/>
    </font>
    <font>
      <b/>
      <vertAlign val="superscript"/>
      <sz val="11"/>
      <color rgb="FF006A78"/>
      <name val="Calibri"/>
      <family val="2"/>
      <scheme val="minor"/>
    </font>
    <font>
      <sz val="6"/>
      <color theme="0" tint="-0.34998626667073579"/>
      <name val="Calibri"/>
      <family val="2"/>
      <scheme val="minor"/>
    </font>
    <font>
      <sz val="6"/>
      <color theme="9" tint="-0.499984740745262"/>
      <name val="Arial Narrow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8A9B"/>
        <bgColor indexed="64"/>
      </patternFill>
    </fill>
    <fill>
      <patternFill patternType="solid">
        <fgColor rgb="FFE0EEF0"/>
        <bgColor indexed="64"/>
      </patternFill>
    </fill>
    <fill>
      <patternFill patternType="solid">
        <fgColor rgb="FFE0EEF3"/>
        <bgColor indexed="64"/>
      </patternFill>
    </fill>
    <fill>
      <patternFill patternType="solid">
        <fgColor rgb="FFB9DBDF"/>
        <bgColor indexed="64"/>
      </patternFill>
    </fill>
    <fill>
      <patternFill patternType="solid">
        <fgColor rgb="FF006A7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 tint="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rgb="FF1D5B8F"/>
      </right>
      <top style="thin">
        <color rgb="FF1D5B8F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81C2CA"/>
      </left>
      <right style="thin">
        <color rgb="FF81C2CA"/>
      </right>
      <top style="thin">
        <color rgb="FF81C2CA"/>
      </top>
      <bottom/>
      <diagonal/>
    </border>
    <border>
      <left/>
      <right style="thin">
        <color rgb="FF1D5B8F"/>
      </right>
      <top/>
      <bottom style="thin">
        <color rgb="FF1D5B8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1D5B8F"/>
      </top>
      <bottom/>
      <diagonal/>
    </border>
    <border>
      <left/>
      <right/>
      <top/>
      <bottom style="thin">
        <color rgb="FF1D5B8F"/>
      </bottom>
      <diagonal/>
    </border>
    <border>
      <left style="thin">
        <color rgb="FF006A78"/>
      </left>
      <right style="thin">
        <color rgb="FF006A78"/>
      </right>
      <top style="thin">
        <color rgb="FF006A78"/>
      </top>
      <bottom/>
      <diagonal/>
    </border>
    <border>
      <left style="thin">
        <color rgb="FF006A78"/>
      </left>
      <right style="thin">
        <color rgb="FF006A78"/>
      </right>
      <top/>
      <bottom style="thin">
        <color rgb="FF006A7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8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7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22" borderId="7" applyNumberFormat="0" applyFont="0" applyAlignment="0" applyProtection="0"/>
    <xf numFmtId="0" fontId="22" fillId="20" borderId="8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31" borderId="0" applyNumberFormat="0" applyBorder="0" applyAlignment="0" applyProtection="0"/>
    <xf numFmtId="0" fontId="33" fillId="32" borderId="23" applyNumberFormat="0" applyAlignment="0" applyProtection="0"/>
    <xf numFmtId="0" fontId="34" fillId="33" borderId="24" applyNumberFormat="0" applyAlignment="0" applyProtection="0"/>
    <xf numFmtId="0" fontId="35" fillId="33" borderId="23" applyNumberFormat="0" applyAlignment="0" applyProtection="0"/>
    <xf numFmtId="0" fontId="36" fillId="0" borderId="25" applyNumberFormat="0" applyFill="0" applyAlignment="0" applyProtection="0"/>
    <xf numFmtId="0" fontId="37" fillId="34" borderId="26" applyNumberFormat="0" applyAlignment="0" applyProtection="0"/>
    <xf numFmtId="0" fontId="38" fillId="0" borderId="0" applyNumberFormat="0" applyFill="0" applyBorder="0" applyAlignment="0" applyProtection="0"/>
    <xf numFmtId="0" fontId="39" fillId="35" borderId="27" applyNumberFormat="0" applyFont="0" applyAlignment="0" applyProtection="0"/>
    <xf numFmtId="0" fontId="40" fillId="0" borderId="0" applyNumberFormat="0" applyFill="0" applyBorder="0" applyAlignment="0" applyProtection="0"/>
    <xf numFmtId="0" fontId="41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1" fillId="59" borderId="0" applyNumberFormat="0" applyBorder="0" applyAlignment="0" applyProtection="0"/>
    <xf numFmtId="0" fontId="4" fillId="0" borderId="0"/>
    <xf numFmtId="0" fontId="43" fillId="0" borderId="0"/>
    <xf numFmtId="0" fontId="4" fillId="0" borderId="0"/>
    <xf numFmtId="0" fontId="5" fillId="0" borderId="0"/>
    <xf numFmtId="0" fontId="3" fillId="0" borderId="0"/>
    <xf numFmtId="9" fontId="5" fillId="0" borderId="0" applyFont="0" applyFill="0" applyBorder="0" applyAlignment="0" applyProtection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38" borderId="0" applyNumberFormat="0" applyBorder="0" applyAlignment="0" applyProtection="0"/>
    <xf numFmtId="0" fontId="3" fillId="42" borderId="0" applyNumberFormat="0" applyBorder="0" applyAlignment="0" applyProtection="0"/>
    <xf numFmtId="0" fontId="3" fillId="46" borderId="0" applyNumberFormat="0" applyBorder="0" applyAlignment="0" applyProtection="0"/>
    <xf numFmtId="0" fontId="3" fillId="50" borderId="0" applyNumberFormat="0" applyBorder="0" applyAlignment="0" applyProtection="0"/>
    <xf numFmtId="0" fontId="3" fillId="54" borderId="0" applyNumberFormat="0" applyBorder="0" applyAlignment="0" applyProtection="0"/>
    <xf numFmtId="0" fontId="3" fillId="58" borderId="0" applyNumberFormat="0" applyBorder="0" applyAlignment="0" applyProtection="0"/>
    <xf numFmtId="0" fontId="52" fillId="0" borderId="0">
      <protection locked="0"/>
    </xf>
    <xf numFmtId="177" fontId="53" fillId="0" borderId="0">
      <protection locked="0"/>
    </xf>
    <xf numFmtId="177" fontId="53" fillId="0" borderId="0">
      <protection locked="0"/>
    </xf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2" fillId="0" borderId="0">
      <protection locked="0"/>
    </xf>
    <xf numFmtId="180" fontId="52" fillId="0" borderId="0">
      <protection locked="0"/>
    </xf>
    <xf numFmtId="0" fontId="6" fillId="0" borderId="0" applyNumberFormat="0" applyFill="0" applyBorder="0" applyAlignment="0" applyProtection="0"/>
    <xf numFmtId="181" fontId="52" fillId="0" borderId="0">
      <protection locked="0"/>
    </xf>
    <xf numFmtId="0" fontId="5" fillId="0" borderId="0"/>
    <xf numFmtId="0" fontId="3" fillId="0" borderId="0"/>
    <xf numFmtId="0" fontId="3" fillId="0" borderId="0"/>
    <xf numFmtId="0" fontId="9" fillId="35" borderId="27" applyNumberFormat="0" applyFont="0" applyAlignment="0" applyProtection="0"/>
    <xf numFmtId="0" fontId="3" fillId="35" borderId="27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43" fillId="0" borderId="0"/>
    <xf numFmtId="0" fontId="1" fillId="0" borderId="0"/>
    <xf numFmtId="0" fontId="1" fillId="0" borderId="0"/>
    <xf numFmtId="0" fontId="2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5" fillId="61" borderId="29">
      <alignment horizontal="center" vertical="center"/>
    </xf>
    <xf numFmtId="0" fontId="54" fillId="62" borderId="0" applyNumberFormat="0" applyFont="0" applyAlignment="0" applyProtection="0">
      <protection locked="0"/>
    </xf>
    <xf numFmtId="0" fontId="55" fillId="63" borderId="0"/>
    <xf numFmtId="0" fontId="56" fillId="64" borderId="0">
      <alignment vertical="center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57" fillId="65" borderId="0"/>
    <xf numFmtId="0" fontId="57" fillId="65" borderId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5" fillId="66" borderId="0">
      <protection locked="0"/>
    </xf>
    <xf numFmtId="183" fontId="58" fillId="0" borderId="0">
      <protection locked="0"/>
    </xf>
    <xf numFmtId="184" fontId="55" fillId="0" borderId="0" applyFont="0" applyFill="0" applyBorder="0" applyAlignment="0" applyProtection="0"/>
    <xf numFmtId="185" fontId="59" fillId="65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67" borderId="0" applyNumberFormat="0" applyFont="0" applyBorder="0" applyAlignment="0" applyProtection="0">
      <protection locked="0"/>
    </xf>
    <xf numFmtId="0" fontId="5" fillId="0" borderId="0">
      <protection locked="0"/>
    </xf>
    <xf numFmtId="38" fontId="6" fillId="63" borderId="0" applyNumberFormat="0" applyBorder="0" applyAlignment="0" applyProtection="0"/>
    <xf numFmtId="38" fontId="6" fillId="63" borderId="0" applyNumberFormat="0" applyBorder="0" applyAlignment="0" applyProtection="0"/>
    <xf numFmtId="38" fontId="6" fillId="63" borderId="0" applyNumberFormat="0" applyBorder="0" applyAlignment="0" applyProtection="0"/>
    <xf numFmtId="38" fontId="6" fillId="63" borderId="0" applyNumberFormat="0" applyBorder="0" applyAlignment="0" applyProtection="0"/>
    <xf numFmtId="38" fontId="6" fillId="63" borderId="0" applyNumberFormat="0" applyBorder="0" applyAlignment="0" applyProtection="0"/>
    <xf numFmtId="38" fontId="6" fillId="63" borderId="0" applyNumberFormat="0" applyBorder="0" applyAlignment="0" applyProtection="0"/>
    <xf numFmtId="38" fontId="6" fillId="63" borderId="0" applyNumberFormat="0" applyBorder="0" applyAlignment="0" applyProtection="0"/>
    <xf numFmtId="38" fontId="6" fillId="63" borderId="0" applyNumberFormat="0" applyBorder="0" applyAlignment="0" applyProtection="0"/>
    <xf numFmtId="38" fontId="6" fillId="63" borderId="0" applyNumberFormat="0" applyBorder="0" applyAlignment="0" applyProtection="0"/>
    <xf numFmtId="38" fontId="6" fillId="63" borderId="0" applyNumberFormat="0" applyBorder="0" applyAlignment="0" applyProtection="0"/>
    <xf numFmtId="38" fontId="6" fillId="63" borderId="0" applyNumberFormat="0" applyBorder="0" applyAlignment="0" applyProtection="0"/>
    <xf numFmtId="38" fontId="6" fillId="63" borderId="0" applyNumberFormat="0" applyBorder="0" applyAlignment="0" applyProtection="0"/>
    <xf numFmtId="38" fontId="6" fillId="63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68" borderId="0"/>
    <xf numFmtId="0" fontId="62" fillId="0" borderId="30" applyNumberFormat="0" applyAlignment="0" applyProtection="0">
      <alignment horizontal="left" vertical="center"/>
    </xf>
    <xf numFmtId="0" fontId="62" fillId="0" borderId="31">
      <alignment horizontal="left" vertical="center"/>
    </xf>
    <xf numFmtId="0" fontId="5" fillId="0" borderId="0">
      <protection locked="0"/>
    </xf>
    <xf numFmtId="0" fontId="5" fillId="0" borderId="0">
      <protection locked="0"/>
    </xf>
    <xf numFmtId="0" fontId="63" fillId="0" borderId="32" applyNumberFormat="0" applyFill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10" fontId="6" fillId="62" borderId="33" applyNumberFormat="0" applyBorder="0" applyAlignment="0" applyProtection="0"/>
    <xf numFmtId="10" fontId="6" fillId="62" borderId="33" applyNumberFormat="0" applyBorder="0" applyAlignment="0" applyProtection="0"/>
    <xf numFmtId="10" fontId="6" fillId="62" borderId="33" applyNumberFormat="0" applyBorder="0" applyAlignment="0" applyProtection="0"/>
    <xf numFmtId="10" fontId="6" fillId="62" borderId="33" applyNumberFormat="0" applyBorder="0" applyAlignment="0" applyProtection="0"/>
    <xf numFmtId="10" fontId="6" fillId="62" borderId="33" applyNumberFormat="0" applyBorder="0" applyAlignment="0" applyProtection="0"/>
    <xf numFmtId="10" fontId="6" fillId="62" borderId="33" applyNumberFormat="0" applyBorder="0" applyAlignment="0" applyProtection="0"/>
    <xf numFmtId="10" fontId="6" fillId="62" borderId="33" applyNumberFormat="0" applyBorder="0" applyAlignment="0" applyProtection="0"/>
    <xf numFmtId="10" fontId="6" fillId="62" borderId="33" applyNumberFormat="0" applyBorder="0" applyAlignment="0" applyProtection="0"/>
    <xf numFmtId="10" fontId="6" fillId="62" borderId="33" applyNumberFormat="0" applyBorder="0" applyAlignment="0" applyProtection="0"/>
    <xf numFmtId="10" fontId="6" fillId="62" borderId="33" applyNumberFormat="0" applyBorder="0" applyAlignment="0" applyProtection="0"/>
    <xf numFmtId="10" fontId="6" fillId="62" borderId="33" applyNumberFormat="0" applyBorder="0" applyAlignment="0" applyProtection="0"/>
    <xf numFmtId="10" fontId="6" fillId="62" borderId="33" applyNumberFormat="0" applyBorder="0" applyAlignment="0" applyProtection="0"/>
    <xf numFmtId="10" fontId="6" fillId="62" borderId="33" applyNumberFormat="0" applyBorder="0" applyAlignment="0" applyProtection="0"/>
    <xf numFmtId="0" fontId="65" fillId="23" borderId="34">
      <protection locked="0"/>
    </xf>
    <xf numFmtId="0" fontId="66" fillId="63" borderId="35" applyNumberFormat="0" applyFill="0" applyProtection="0">
      <protection locked="0"/>
    </xf>
    <xf numFmtId="0" fontId="67" fillId="63" borderId="0"/>
    <xf numFmtId="0" fontId="68" fillId="69" borderId="34">
      <protection locked="0"/>
    </xf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5" fillId="0" borderId="0" applyNumberFormat="0" applyFill="0" applyBorder="0" applyAlignment="0" applyProtection="0"/>
    <xf numFmtId="37" fontId="70" fillId="0" borderId="0"/>
    <xf numFmtId="0" fontId="71" fillId="0" borderId="0"/>
    <xf numFmtId="0" fontId="72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7" fillId="0" borderId="0"/>
    <xf numFmtId="0" fontId="47" fillId="0" borderId="0"/>
    <xf numFmtId="0" fontId="47" fillId="0" borderId="0"/>
    <xf numFmtId="0" fontId="5" fillId="0" borderId="0"/>
    <xf numFmtId="0" fontId="5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22" borderId="7" applyNumberFormat="0" applyFont="0" applyAlignment="0" applyProtection="0"/>
    <xf numFmtId="0" fontId="73" fillId="22" borderId="7" applyNumberFormat="0" applyFont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65" borderId="0"/>
    <xf numFmtId="0" fontId="57" fillId="71" borderId="0"/>
    <xf numFmtId="0" fontId="59" fillId="65" borderId="0"/>
    <xf numFmtId="0" fontId="22" fillId="20" borderId="8" applyNumberFormat="0" applyAlignment="0" applyProtection="0"/>
    <xf numFmtId="0" fontId="22" fillId="20" borderId="8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5" fillId="0" borderId="37">
      <protection locked="0"/>
    </xf>
    <xf numFmtId="0" fontId="5" fillId="0" borderId="37">
      <protection locked="0"/>
    </xf>
    <xf numFmtId="37" fontId="6" fillId="72" borderId="0" applyNumberFormat="0" applyBorder="0" applyAlignment="0" applyProtection="0"/>
    <xf numFmtId="37" fontId="6" fillId="72" borderId="0" applyNumberFormat="0" applyBorder="0" applyAlignment="0" applyProtection="0"/>
    <xf numFmtId="37" fontId="6" fillId="72" borderId="0" applyNumberFormat="0" applyBorder="0" applyAlignment="0" applyProtection="0"/>
    <xf numFmtId="37" fontId="6" fillId="72" borderId="0" applyNumberFormat="0" applyBorder="0" applyAlignment="0" applyProtection="0"/>
    <xf numFmtId="37" fontId="6" fillId="72" borderId="0" applyNumberFormat="0" applyBorder="0" applyAlignment="0" applyProtection="0"/>
    <xf numFmtId="37" fontId="6" fillId="72" borderId="0" applyNumberFormat="0" applyBorder="0" applyAlignment="0" applyProtection="0"/>
    <xf numFmtId="37" fontId="6" fillId="72" borderId="0" applyNumberFormat="0" applyBorder="0" applyAlignment="0" applyProtection="0"/>
    <xf numFmtId="37" fontId="6" fillId="72" borderId="0" applyNumberFormat="0" applyBorder="0" applyAlignment="0" applyProtection="0"/>
    <xf numFmtId="37" fontId="6" fillId="72" borderId="0" applyNumberFormat="0" applyBorder="0" applyAlignment="0" applyProtection="0"/>
    <xf numFmtId="37" fontId="6" fillId="72" borderId="0" applyNumberFormat="0" applyBorder="0" applyAlignment="0" applyProtection="0"/>
    <xf numFmtId="37" fontId="6" fillId="72" borderId="0" applyNumberFormat="0" applyBorder="0" applyAlignment="0" applyProtection="0"/>
    <xf numFmtId="37" fontId="6" fillId="72" borderId="0" applyNumberFormat="0" applyBorder="0" applyAlignment="0" applyProtection="0"/>
    <xf numFmtId="37" fontId="6" fillId="72" borderId="0" applyNumberFormat="0" applyBorder="0" applyAlignment="0" applyProtection="0"/>
    <xf numFmtId="37" fontId="6" fillId="0" borderId="0"/>
    <xf numFmtId="37" fontId="6" fillId="72" borderId="0" applyNumberFormat="0" applyBorder="0" applyAlignment="0" applyProtection="0"/>
    <xf numFmtId="3" fontId="48" fillId="0" borderId="32" applyProtection="0"/>
    <xf numFmtId="3" fontId="48" fillId="0" borderId="32" applyProtection="0"/>
    <xf numFmtId="3" fontId="48" fillId="0" borderId="32" applyProtection="0"/>
    <xf numFmtId="3" fontId="48" fillId="0" borderId="32" applyProtection="0"/>
    <xf numFmtId="3" fontId="48" fillId="0" borderId="32" applyProtection="0"/>
    <xf numFmtId="3" fontId="48" fillId="0" borderId="32" applyProtection="0"/>
    <xf numFmtId="3" fontId="48" fillId="0" borderId="32" applyProtection="0"/>
    <xf numFmtId="3" fontId="48" fillId="0" borderId="32" applyProtection="0"/>
    <xf numFmtId="3" fontId="48" fillId="0" borderId="32" applyProtection="0"/>
    <xf numFmtId="3" fontId="48" fillId="0" borderId="32" applyProtection="0"/>
    <xf numFmtId="3" fontId="48" fillId="0" borderId="32" applyProtection="0"/>
    <xf numFmtId="3" fontId="48" fillId="0" borderId="32" applyProtection="0"/>
    <xf numFmtId="3" fontId="48" fillId="0" borderId="32" applyProtection="0"/>
    <xf numFmtId="0" fontId="5" fillId="0" borderId="0"/>
  </cellStyleXfs>
  <cellXfs count="424">
    <xf numFmtId="0" fontId="0" fillId="0" borderId="0" xfId="0"/>
    <xf numFmtId="175" fontId="25" fillId="0" borderId="0" xfId="0" applyNumberFormat="1" applyFont="1" applyAlignment="1">
      <alignment horizontal="center"/>
    </xf>
    <xf numFmtId="0" fontId="46" fillId="0" borderId="0" xfId="94" applyFont="1" applyFill="1" applyBorder="1" applyAlignment="1" applyProtection="1">
      <alignment vertical="center"/>
    </xf>
    <xf numFmtId="0" fontId="45" fillId="0" borderId="0" xfId="94" applyFont="1" applyFill="1" applyBorder="1" applyAlignment="1" applyProtection="1">
      <alignment vertical="center" wrapText="1"/>
    </xf>
    <xf numFmtId="0" fontId="44" fillId="0" borderId="0" xfId="130" applyFont="1" applyFill="1" applyBorder="1" applyAlignment="1">
      <alignment horizontal="right"/>
    </xf>
    <xf numFmtId="0" fontId="25" fillId="0" borderId="0" xfId="128" applyFont="1" applyBorder="1"/>
    <xf numFmtId="14" fontId="25" fillId="0" borderId="0" xfId="128" applyNumberFormat="1" applyFont="1" applyBorder="1" applyAlignment="1">
      <alignment horizontal="right"/>
    </xf>
    <xf numFmtId="0" fontId="25" fillId="0" borderId="0" xfId="128" applyFont="1"/>
    <xf numFmtId="0" fontId="87" fillId="0" borderId="0" xfId="128" applyFont="1"/>
    <xf numFmtId="175" fontId="87" fillId="27" borderId="0" xfId="48" applyNumberFormat="1" applyFont="1" applyFill="1" applyBorder="1" applyAlignment="1">
      <alignment horizontal="right"/>
    </xf>
    <xf numFmtId="0" fontId="87" fillId="0" borderId="0" xfId="128" applyFont="1" applyFill="1" applyBorder="1"/>
    <xf numFmtId="175" fontId="87" fillId="0" borderId="0" xfId="48" applyNumberFormat="1" applyFont="1" applyFill="1" applyBorder="1" applyAlignment="1">
      <alignment horizontal="right"/>
    </xf>
    <xf numFmtId="173" fontId="87" fillId="0" borderId="0" xfId="48" applyNumberFormat="1" applyFont="1" applyFill="1" applyBorder="1" applyAlignment="1">
      <alignment horizontal="right"/>
    </xf>
    <xf numFmtId="175" fontId="87" fillId="26" borderId="0" xfId="48" applyNumberFormat="1" applyFont="1" applyFill="1" applyBorder="1" applyAlignment="1">
      <alignment horizontal="right"/>
    </xf>
    <xf numFmtId="10" fontId="25" fillId="0" borderId="0" xfId="48" applyNumberFormat="1" applyFont="1" applyBorder="1" applyAlignment="1">
      <alignment horizontal="right"/>
    </xf>
    <xf numFmtId="0" fontId="83" fillId="25" borderId="0" xfId="0" applyFont="1" applyFill="1" applyAlignment="1"/>
    <xf numFmtId="0" fontId="25" fillId="23" borderId="0" xfId="0" applyFont="1" applyFill="1" applyBorder="1"/>
    <xf numFmtId="0" fontId="25" fillId="0" borderId="0" xfId="0" applyFont="1" applyBorder="1"/>
    <xf numFmtId="14" fontId="88" fillId="0" borderId="0" xfId="0" applyNumberFormat="1" applyFont="1" applyBorder="1" applyAlignment="1">
      <alignment horizontal="right"/>
    </xf>
    <xf numFmtId="14" fontId="25" fillId="0" borderId="0" xfId="0" applyNumberFormat="1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91" fillId="0" borderId="0" xfId="0" applyNumberFormat="1" applyFont="1" applyFill="1" applyBorder="1" applyAlignment="1">
      <alignment horizontal="left"/>
    </xf>
    <xf numFmtId="182" fontId="25" fillId="0" borderId="0" xfId="0" applyNumberFormat="1" applyFont="1" applyBorder="1" applyAlignment="1">
      <alignment horizontal="right"/>
    </xf>
    <xf numFmtId="17" fontId="91" fillId="0" borderId="0" xfId="0" applyNumberFormat="1" applyFont="1" applyFill="1" applyBorder="1" applyAlignment="1">
      <alignment horizontal="right"/>
    </xf>
    <xf numFmtId="0" fontId="92" fillId="0" borderId="0" xfId="0" applyFont="1" applyBorder="1" applyAlignment="1">
      <alignment horizontal="right"/>
    </xf>
    <xf numFmtId="0" fontId="25" fillId="0" borderId="0" xfId="0" applyFont="1" applyFill="1" applyBorder="1"/>
    <xf numFmtId="0" fontId="93" fillId="0" borderId="0" xfId="0" applyNumberFormat="1" applyFont="1" applyFill="1" applyBorder="1" applyAlignment="1">
      <alignment horizontal="left"/>
    </xf>
    <xf numFmtId="0" fontId="85" fillId="0" borderId="0" xfId="0" quotePrefix="1" applyFont="1" applyFill="1" applyBorder="1"/>
    <xf numFmtId="182" fontId="25" fillId="0" borderId="0" xfId="48" applyNumberFormat="1" applyFont="1" applyBorder="1" applyAlignment="1">
      <alignment horizontal="right"/>
    </xf>
    <xf numFmtId="0" fontId="85" fillId="0" borderId="0" xfId="0" applyFont="1" applyFill="1" applyBorder="1" applyAlignment="1">
      <alignment horizontal="right"/>
    </xf>
    <xf numFmtId="0" fontId="94" fillId="0" borderId="0" xfId="0" applyFont="1" applyBorder="1" applyAlignment="1">
      <alignment horizontal="left"/>
    </xf>
    <xf numFmtId="0" fontId="91" fillId="0" borderId="0" xfId="0" applyFont="1" applyBorder="1" applyAlignment="1">
      <alignment horizontal="left"/>
    </xf>
    <xf numFmtId="0" fontId="88" fillId="0" borderId="0" xfId="0" applyFont="1"/>
    <xf numFmtId="0" fontId="88" fillId="0" borderId="0" xfId="0" applyFont="1" applyBorder="1"/>
    <xf numFmtId="0" fontId="88" fillId="0" borderId="0" xfId="0" applyFont="1" applyFill="1"/>
    <xf numFmtId="0" fontId="88" fillId="0" borderId="0" xfId="0" applyFont="1" applyFill="1" applyBorder="1"/>
    <xf numFmtId="0" fontId="87" fillId="23" borderId="0" xfId="0" applyFont="1" applyFill="1" applyBorder="1"/>
    <xf numFmtId="0" fontId="87" fillId="0" borderId="0" xfId="0" applyFont="1" applyFill="1" applyBorder="1"/>
    <xf numFmtId="165" fontId="87" fillId="0" borderId="0" xfId="0" applyNumberFormat="1" applyFont="1" applyFill="1" applyBorder="1" applyAlignment="1">
      <alignment horizontal="left"/>
    </xf>
    <xf numFmtId="0" fontId="87" fillId="0" borderId="0" xfId="0" applyFont="1"/>
    <xf numFmtId="171" fontId="87" fillId="27" borderId="0" xfId="42" applyNumberFormat="1" applyFont="1" applyFill="1" applyBorder="1" applyAlignment="1">
      <alignment horizontal="right"/>
    </xf>
    <xf numFmtId="171" fontId="87" fillId="0" borderId="0" xfId="42" applyNumberFormat="1" applyFont="1" applyFill="1" applyBorder="1" applyAlignment="1">
      <alignment horizontal="right"/>
    </xf>
    <xf numFmtId="0" fontId="87" fillId="0" borderId="0" xfId="0" applyFont="1" applyFill="1"/>
    <xf numFmtId="171" fontId="87" fillId="23" borderId="0" xfId="0" applyNumberFormat="1" applyFont="1" applyFill="1" applyBorder="1"/>
    <xf numFmtId="0" fontId="25" fillId="0" borderId="0" xfId="0" applyFont="1" applyFill="1" applyBorder="1" applyAlignment="1">
      <alignment horizontal="left"/>
    </xf>
    <xf numFmtId="0" fontId="87" fillId="0" borderId="0" xfId="0" applyFont="1" applyAlignment="1">
      <alignment horizontal="left"/>
    </xf>
    <xf numFmtId="171" fontId="87" fillId="0" borderId="0" xfId="0" applyNumberFormat="1" applyFont="1"/>
    <xf numFmtId="171" fontId="87" fillId="0" borderId="0" xfId="0" applyNumberFormat="1" applyFont="1" applyFill="1"/>
    <xf numFmtId="0" fontId="87" fillId="0" borderId="0" xfId="0" applyFont="1" applyBorder="1" applyAlignment="1">
      <alignment vertical="center"/>
    </xf>
    <xf numFmtId="0" fontId="87" fillId="0" borderId="0" xfId="0" applyFont="1" applyBorder="1"/>
    <xf numFmtId="172" fontId="87" fillId="27" borderId="0" xfId="48" applyNumberFormat="1" applyFont="1" applyFill="1" applyBorder="1" applyAlignment="1">
      <alignment horizontal="right"/>
    </xf>
    <xf numFmtId="172" fontId="87" fillId="0" borderId="0" xfId="0" applyNumberFormat="1" applyFont="1"/>
    <xf numFmtId="172" fontId="87" fillId="0" borderId="0" xfId="48" applyNumberFormat="1" applyFont="1" applyFill="1" applyBorder="1" applyAlignment="1">
      <alignment horizontal="right"/>
    </xf>
    <xf numFmtId="172" fontId="87" fillId="0" borderId="0" xfId="0" applyNumberFormat="1" applyFont="1" applyFill="1"/>
    <xf numFmtId="174" fontId="87" fillId="0" borderId="0" xfId="42" applyNumberFormat="1" applyFont="1" applyFill="1" applyBorder="1" applyAlignment="1">
      <alignment horizontal="right"/>
    </xf>
    <xf numFmtId="165" fontId="87" fillId="0" borderId="0" xfId="0" applyNumberFormat="1" applyFont="1" applyFill="1" applyBorder="1" applyAlignment="1">
      <alignment horizontal="right"/>
    </xf>
    <xf numFmtId="171" fontId="83" fillId="25" borderId="0" xfId="0" applyNumberFormat="1" applyFont="1" applyFill="1" applyAlignment="1"/>
    <xf numFmtId="172" fontId="25" fillId="0" borderId="0" xfId="0" applyNumberFormat="1" applyFont="1" applyFill="1" applyBorder="1"/>
    <xf numFmtId="172" fontId="88" fillId="0" borderId="0" xfId="0" applyNumberFormat="1" applyFont="1"/>
    <xf numFmtId="172" fontId="83" fillId="25" borderId="0" xfId="0" applyNumberFormat="1" applyFont="1" applyFill="1" applyAlignment="1"/>
    <xf numFmtId="0" fontId="95" fillId="23" borderId="0" xfId="0" applyFont="1" applyFill="1" applyBorder="1"/>
    <xf numFmtId="0" fontId="95" fillId="0" borderId="0" xfId="0" applyFont="1" applyBorder="1"/>
    <xf numFmtId="3" fontId="25" fillId="0" borderId="0" xfId="0" applyNumberFormat="1" applyFont="1" applyBorder="1"/>
    <xf numFmtId="0" fontId="25" fillId="0" borderId="0" xfId="0" quotePrefix="1" applyFont="1" applyBorder="1"/>
    <xf numFmtId="3" fontId="25" fillId="0" borderId="0" xfId="0" applyNumberFormat="1" applyFont="1" applyBorder="1" applyAlignment="1">
      <alignment horizontal="right"/>
    </xf>
    <xf numFmtId="0" fontId="84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76" fillId="0" borderId="0" xfId="39" applyFont="1" applyBorder="1"/>
    <xf numFmtId="14" fontId="76" fillId="0" borderId="0" xfId="0" applyNumberFormat="1" applyFont="1" applyBorder="1" applyAlignment="1">
      <alignment horizontal="right"/>
    </xf>
    <xf numFmtId="14" fontId="76" fillId="0" borderId="0" xfId="39" applyNumberFormat="1" applyFont="1" applyBorder="1"/>
    <xf numFmtId="0" fontId="77" fillId="0" borderId="0" xfId="0" applyFont="1" applyBorder="1"/>
    <xf numFmtId="0" fontId="78" fillId="0" borderId="0" xfId="0" applyNumberFormat="1" applyFont="1" applyFill="1" applyBorder="1" applyAlignment="1">
      <alignment horizontal="left"/>
    </xf>
    <xf numFmtId="17" fontId="78" fillId="0" borderId="0" xfId="0" applyNumberFormat="1" applyFont="1" applyFill="1" applyBorder="1" applyAlignment="1">
      <alignment horizontal="right"/>
    </xf>
    <xf numFmtId="0" fontId="79" fillId="0" borderId="0" xfId="39" applyFont="1" applyBorder="1"/>
    <xf numFmtId="0" fontId="79" fillId="0" borderId="0" xfId="0" applyFont="1" applyFill="1" applyBorder="1"/>
    <xf numFmtId="0" fontId="79" fillId="0" borderId="0" xfId="0" applyFont="1" applyBorder="1"/>
    <xf numFmtId="0" fontId="80" fillId="0" borderId="0" xfId="0" applyNumberFormat="1" applyFont="1" applyFill="1" applyBorder="1" applyAlignment="1">
      <alignment horizontal="left"/>
    </xf>
    <xf numFmtId="0" fontId="81" fillId="0" borderId="0" xfId="0" applyFont="1" applyFill="1" applyBorder="1"/>
    <xf numFmtId="0" fontId="81" fillId="0" borderId="0" xfId="0" applyFont="1" applyFill="1" applyBorder="1" applyAlignment="1">
      <alignment horizontal="right"/>
    </xf>
    <xf numFmtId="0" fontId="79" fillId="0" borderId="0" xfId="0" quotePrefix="1" applyFont="1" applyFill="1" applyBorder="1" applyAlignment="1">
      <alignment horizontal="right"/>
    </xf>
    <xf numFmtId="0" fontId="79" fillId="0" borderId="0" xfId="0" applyFont="1" applyFill="1" applyBorder="1" applyAlignment="1">
      <alignment horizontal="right"/>
    </xf>
    <xf numFmtId="0" fontId="82" fillId="0" borderId="0" xfId="0" applyFont="1" applyBorder="1" applyAlignment="1">
      <alignment horizontal="left"/>
    </xf>
    <xf numFmtId="0" fontId="81" fillId="0" borderId="0" xfId="0" applyFont="1" applyBorder="1"/>
    <xf numFmtId="0" fontId="81" fillId="0" borderId="0" xfId="0" applyNumberFormat="1" applyFont="1" applyFill="1" applyBorder="1" applyAlignment="1">
      <alignment horizontal="right"/>
    </xf>
    <xf numFmtId="182" fontId="81" fillId="0" borderId="0" xfId="48" applyNumberFormat="1" applyFont="1" applyFill="1" applyBorder="1" applyAlignment="1">
      <alignment horizontal="right"/>
    </xf>
    <xf numFmtId="0" fontId="97" fillId="0" borderId="0" xfId="39" applyFont="1" applyBorder="1"/>
    <xf numFmtId="0" fontId="98" fillId="0" borderId="0" xfId="39" applyFont="1" applyBorder="1"/>
    <xf numFmtId="0" fontId="81" fillId="0" borderId="0" xfId="39" applyFont="1" applyBorder="1"/>
    <xf numFmtId="0" fontId="79" fillId="0" borderId="0" xfId="39" quotePrefix="1" applyFont="1" applyBorder="1"/>
    <xf numFmtId="0" fontId="79" fillId="0" borderId="0" xfId="39" applyFont="1" applyFill="1" applyBorder="1"/>
    <xf numFmtId="14" fontId="84" fillId="28" borderId="13" xfId="0" applyNumberFormat="1" applyFont="1" applyFill="1" applyBorder="1" applyAlignment="1">
      <alignment horizontal="center" vertical="center" wrapText="1"/>
    </xf>
    <xf numFmtId="14" fontId="84" fillId="28" borderId="13" xfId="0" applyNumberFormat="1" applyFont="1" applyFill="1" applyBorder="1" applyAlignment="1">
      <alignment horizontal="center" vertical="center"/>
    </xf>
    <xf numFmtId="0" fontId="25" fillId="0" borderId="0" xfId="39" applyFont="1" applyBorder="1"/>
    <xf numFmtId="0" fontId="91" fillId="0" borderId="0" xfId="39" applyNumberFormat="1" applyFont="1" applyFill="1" applyBorder="1" applyAlignment="1">
      <alignment horizontal="left"/>
    </xf>
    <xf numFmtId="0" fontId="99" fillId="0" borderId="0" xfId="93" applyFont="1" applyBorder="1" applyAlignment="1">
      <alignment horizontal="left"/>
    </xf>
    <xf numFmtId="0" fontId="87" fillId="0" borderId="0" xfId="39" applyFont="1" applyBorder="1"/>
    <xf numFmtId="165" fontId="84" fillId="0" borderId="0" xfId="0" applyNumberFormat="1" applyFont="1" applyFill="1" applyBorder="1" applyAlignment="1">
      <alignment horizontal="left"/>
    </xf>
    <xf numFmtId="0" fontId="87" fillId="0" borderId="0" xfId="40" applyFont="1" applyFill="1" applyBorder="1"/>
    <xf numFmtId="169" fontId="84" fillId="26" borderId="0" xfId="42" applyNumberFormat="1" applyFont="1" applyFill="1" applyBorder="1" applyAlignment="1">
      <alignment horizontal="right"/>
    </xf>
    <xf numFmtId="172" fontId="84" fillId="26" borderId="0" xfId="48" applyNumberFormat="1" applyFont="1" applyFill="1" applyBorder="1" applyAlignment="1">
      <alignment horizontal="right"/>
    </xf>
    <xf numFmtId="0" fontId="87" fillId="0" borderId="0" xfId="39" quotePrefix="1" applyFont="1" applyBorder="1"/>
    <xf numFmtId="169" fontId="84" fillId="0" borderId="0" xfId="42" applyNumberFormat="1" applyFont="1" applyFill="1" applyBorder="1" applyAlignment="1">
      <alignment horizontal="right"/>
    </xf>
    <xf numFmtId="172" fontId="84" fillId="0" borderId="0" xfId="48" applyNumberFormat="1" applyFont="1" applyFill="1" applyBorder="1" applyAlignment="1">
      <alignment horizontal="right"/>
    </xf>
    <xf numFmtId="0" fontId="25" fillId="0" borderId="0" xfId="39" applyFont="1" applyFill="1" applyBorder="1"/>
    <xf numFmtId="165" fontId="88" fillId="0" borderId="0" xfId="0" applyNumberFormat="1" applyFont="1" applyFill="1" applyBorder="1" applyAlignment="1">
      <alignment horizontal="left"/>
    </xf>
    <xf numFmtId="0" fontId="79" fillId="0" borderId="0" xfId="40" applyFont="1" applyFill="1" applyBorder="1"/>
    <xf numFmtId="169" fontId="88" fillId="0" borderId="0" xfId="42" applyNumberFormat="1" applyFont="1" applyFill="1" applyBorder="1" applyAlignment="1">
      <alignment horizontal="right"/>
    </xf>
    <xf numFmtId="172" fontId="88" fillId="0" borderId="0" xfId="42" applyNumberFormat="1" applyFont="1" applyFill="1" applyBorder="1" applyAlignment="1">
      <alignment horizontal="right"/>
    </xf>
    <xf numFmtId="0" fontId="79" fillId="0" borderId="0" xfId="39" quotePrefix="1" applyFont="1" applyFill="1" applyBorder="1"/>
    <xf numFmtId="0" fontId="25" fillId="25" borderId="0" xfId="39" applyFont="1" applyFill="1" applyBorder="1"/>
    <xf numFmtId="169" fontId="83" fillId="25" borderId="0" xfId="42" applyNumberFormat="1" applyFont="1" applyFill="1" applyAlignment="1">
      <alignment horizontal="right"/>
    </xf>
    <xf numFmtId="172" fontId="83" fillId="25" borderId="0" xfId="42" applyNumberFormat="1" applyFont="1" applyFill="1" applyAlignment="1">
      <alignment horizontal="right"/>
    </xf>
    <xf numFmtId="0" fontId="91" fillId="0" borderId="0" xfId="40" applyNumberFormat="1" applyFont="1" applyFill="1" applyBorder="1" applyAlignment="1">
      <alignment horizontal="left"/>
    </xf>
    <xf numFmtId="0" fontId="87" fillId="0" borderId="0" xfId="39" applyFont="1" applyFill="1" applyBorder="1"/>
    <xf numFmtId="169" fontId="84" fillId="27" borderId="0" xfId="42" applyNumberFormat="1" applyFont="1" applyFill="1" applyBorder="1" applyAlignment="1">
      <alignment horizontal="right"/>
    </xf>
    <xf numFmtId="172" fontId="84" fillId="27" borderId="0" xfId="48" applyNumberFormat="1" applyFont="1" applyFill="1" applyBorder="1" applyAlignment="1">
      <alignment horizontal="right"/>
    </xf>
    <xf numFmtId="186" fontId="84" fillId="0" borderId="0" xfId="48" applyNumberFormat="1" applyFont="1" applyFill="1" applyBorder="1" applyAlignment="1">
      <alignment horizontal="right"/>
    </xf>
    <xf numFmtId="0" fontId="100" fillId="0" borderId="0" xfId="93" applyFont="1" applyBorder="1" applyAlignment="1">
      <alignment horizontal="left"/>
    </xf>
    <xf numFmtId="0" fontId="101" fillId="0" borderId="0" xfId="39" applyFont="1" applyBorder="1"/>
    <xf numFmtId="165" fontId="101" fillId="0" borderId="0" xfId="0" applyNumberFormat="1" applyFont="1" applyFill="1" applyBorder="1" applyAlignment="1">
      <alignment horizontal="left" indent="2"/>
    </xf>
    <xf numFmtId="0" fontId="101" fillId="0" borderId="0" xfId="40" applyFont="1" applyFill="1" applyBorder="1"/>
    <xf numFmtId="169" fontId="101" fillId="27" borderId="0" xfId="42" applyNumberFormat="1" applyFont="1" applyFill="1" applyBorder="1" applyAlignment="1">
      <alignment horizontal="right"/>
    </xf>
    <xf numFmtId="172" fontId="101" fillId="27" borderId="0" xfId="48" applyNumberFormat="1" applyFont="1" applyFill="1" applyBorder="1" applyAlignment="1">
      <alignment horizontal="right"/>
    </xf>
    <xf numFmtId="0" fontId="101" fillId="0" borderId="0" xfId="39" quotePrefix="1" applyFont="1" applyBorder="1"/>
    <xf numFmtId="169" fontId="101" fillId="0" borderId="0" xfId="42" applyNumberFormat="1" applyFont="1" applyFill="1" applyBorder="1" applyAlignment="1">
      <alignment horizontal="right"/>
    </xf>
    <xf numFmtId="172" fontId="101" fillId="0" borderId="0" xfId="48" applyNumberFormat="1" applyFont="1" applyFill="1" applyBorder="1" applyAlignment="1">
      <alignment horizontal="right"/>
    </xf>
    <xf numFmtId="172" fontId="102" fillId="27" borderId="0" xfId="48" applyNumberFormat="1" applyFont="1" applyFill="1" applyBorder="1" applyAlignment="1">
      <alignment horizontal="right"/>
    </xf>
    <xf numFmtId="169" fontId="102" fillId="27" borderId="0" xfId="42" applyNumberFormat="1" applyFont="1" applyFill="1" applyBorder="1" applyAlignment="1">
      <alignment horizontal="right"/>
    </xf>
    <xf numFmtId="172" fontId="102" fillId="0" borderId="0" xfId="48" applyNumberFormat="1" applyFont="1" applyFill="1" applyBorder="1" applyAlignment="1">
      <alignment horizontal="right"/>
    </xf>
    <xf numFmtId="169" fontId="102" fillId="0" borderId="0" xfId="42" applyNumberFormat="1" applyFont="1" applyFill="1" applyBorder="1" applyAlignment="1">
      <alignment horizontal="right"/>
    </xf>
    <xf numFmtId="0" fontId="84" fillId="0" borderId="0" xfId="40" applyFont="1" applyFill="1" applyBorder="1"/>
    <xf numFmtId="176" fontId="84" fillId="27" borderId="0" xfId="42" applyNumberFormat="1" applyFont="1" applyFill="1" applyBorder="1" applyAlignment="1">
      <alignment horizontal="right"/>
    </xf>
    <xf numFmtId="176" fontId="84" fillId="0" borderId="0" xfId="42" applyNumberFormat="1" applyFont="1" applyFill="1" applyBorder="1" applyAlignment="1">
      <alignment horizontal="right"/>
    </xf>
    <xf numFmtId="170" fontId="83" fillId="25" borderId="0" xfId="42" applyNumberFormat="1" applyFont="1" applyFill="1" applyAlignment="1">
      <alignment horizontal="right"/>
    </xf>
    <xf numFmtId="165" fontId="25" fillId="0" borderId="0" xfId="39" applyNumberFormat="1" applyFont="1" applyBorder="1"/>
    <xf numFmtId="182" fontId="25" fillId="0" borderId="0" xfId="48" applyNumberFormat="1" applyFont="1" applyBorder="1"/>
    <xf numFmtId="175" fontId="87" fillId="0" borderId="0" xfId="0" applyNumberFormat="1" applyFont="1" applyAlignment="1">
      <alignment horizontal="left"/>
    </xf>
    <xf numFmtId="0" fontId="87" fillId="0" borderId="0" xfId="0" applyFont="1" applyFill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77" fillId="0" borderId="0" xfId="0" applyFont="1" applyBorder="1" applyAlignment="1">
      <alignment horizontal="left"/>
    </xf>
    <xf numFmtId="0" fontId="25" fillId="0" borderId="0" xfId="0" applyFont="1"/>
    <xf numFmtId="0" fontId="77" fillId="0" borderId="0" xfId="0" applyFont="1" applyBorder="1" applyAlignment="1">
      <alignment horizontal="right"/>
    </xf>
    <xf numFmtId="3" fontId="77" fillId="0" borderId="0" xfId="0" applyNumberFormat="1" applyFont="1" applyBorder="1" applyAlignment="1">
      <alignment horizontal="right"/>
    </xf>
    <xf numFmtId="0" fontId="79" fillId="0" borderId="0" xfId="0" applyFont="1" applyBorder="1" applyAlignment="1">
      <alignment horizontal="left"/>
    </xf>
    <xf numFmtId="0" fontId="79" fillId="0" borderId="0" xfId="0" applyFont="1" applyBorder="1" applyAlignment="1">
      <alignment horizontal="right"/>
    </xf>
    <xf numFmtId="3" fontId="79" fillId="0" borderId="0" xfId="0" applyNumberFormat="1" applyFont="1" applyBorder="1" applyAlignment="1">
      <alignment horizontal="right"/>
    </xf>
    <xf numFmtId="0" fontId="79" fillId="0" borderId="0" xfId="0" applyFont="1" applyFill="1" applyBorder="1" applyAlignment="1">
      <alignment horizontal="left"/>
    </xf>
    <xf numFmtId="171" fontId="81" fillId="0" borderId="0" xfId="0" applyNumberFormat="1" applyFont="1" applyFill="1" applyBorder="1" applyAlignment="1">
      <alignment horizontal="right"/>
    </xf>
    <xf numFmtId="0" fontId="79" fillId="0" borderId="0" xfId="0" quotePrefix="1" applyFont="1" applyBorder="1"/>
    <xf numFmtId="0" fontId="103" fillId="0" borderId="0" xfId="0" applyFont="1" applyBorder="1"/>
    <xf numFmtId="171" fontId="87" fillId="27" borderId="0" xfId="42" applyNumberFormat="1" applyFont="1" applyFill="1" applyAlignment="1">
      <alignment horizontal="right"/>
    </xf>
    <xf numFmtId="171" fontId="87" fillId="0" borderId="0" xfId="42" applyNumberFormat="1" applyFont="1" applyAlignment="1">
      <alignment horizontal="right"/>
    </xf>
    <xf numFmtId="166" fontId="87" fillId="0" borderId="0" xfId="0" applyNumberFormat="1" applyFont="1" applyFill="1" applyBorder="1" applyAlignment="1">
      <alignment horizontal="right"/>
    </xf>
    <xf numFmtId="171" fontId="83" fillId="25" borderId="0" xfId="42" applyNumberFormat="1" applyFont="1" applyFill="1" applyAlignment="1">
      <alignment horizontal="right"/>
    </xf>
    <xf numFmtId="173" fontId="83" fillId="25" borderId="0" xfId="128" applyNumberFormat="1" applyFont="1" applyFill="1"/>
    <xf numFmtId="166" fontId="25" fillId="0" borderId="0" xfId="0" applyNumberFormat="1" applyFont="1" applyFill="1" applyBorder="1" applyAlignment="1">
      <alignment horizontal="right"/>
    </xf>
    <xf numFmtId="165" fontId="25" fillId="0" borderId="0" xfId="0" applyNumberFormat="1" applyFont="1" applyFill="1" applyBorder="1" applyAlignment="1">
      <alignment horizontal="right"/>
    </xf>
    <xf numFmtId="165" fontId="87" fillId="0" borderId="0" xfId="0" applyNumberFormat="1" applyFont="1" applyFill="1" applyBorder="1" applyAlignment="1">
      <alignment horizontal="left" indent="2"/>
    </xf>
    <xf numFmtId="173" fontId="101" fillId="0" borderId="0" xfId="48" applyNumberFormat="1" applyFont="1" applyFill="1" applyBorder="1" applyAlignment="1">
      <alignment horizontal="right"/>
    </xf>
    <xf numFmtId="171" fontId="87" fillId="26" borderId="0" xfId="42" applyNumberFormat="1" applyFont="1" applyFill="1" applyBorder="1" applyAlignment="1">
      <alignment horizontal="right"/>
    </xf>
    <xf numFmtId="0" fontId="87" fillId="0" borderId="0" xfId="0" applyFont="1" applyAlignment="1">
      <alignment horizontal="right"/>
    </xf>
    <xf numFmtId="0" fontId="89" fillId="0" borderId="0" xfId="0" applyFont="1"/>
    <xf numFmtId="0" fontId="50" fillId="0" borderId="0" xfId="0" applyFont="1" applyBorder="1"/>
    <xf numFmtId="3" fontId="87" fillId="0" borderId="0" xfId="0" applyNumberFormat="1" applyFont="1" applyFill="1" applyBorder="1" applyAlignment="1">
      <alignment horizontal="right"/>
    </xf>
    <xf numFmtId="171" fontId="87" fillId="0" borderId="0" xfId="0" applyNumberFormat="1" applyFont="1" applyFill="1" applyBorder="1"/>
    <xf numFmtId="175" fontId="83" fillId="25" borderId="0" xfId="0" applyNumberFormat="1" applyFont="1" applyFill="1" applyAlignment="1"/>
    <xf numFmtId="173" fontId="83" fillId="25" borderId="0" xfId="0" applyNumberFormat="1" applyFont="1" applyFill="1" applyAlignment="1"/>
    <xf numFmtId="10" fontId="87" fillId="27" borderId="0" xfId="48" applyNumberFormat="1" applyFont="1" applyFill="1" applyBorder="1" applyAlignment="1">
      <alignment horizontal="right"/>
    </xf>
    <xf numFmtId="10" fontId="87" fillId="0" borderId="0" xfId="48" applyNumberFormat="1" applyFont="1" applyFill="1" applyBorder="1" applyAlignment="1">
      <alignment horizontal="right"/>
    </xf>
    <xf numFmtId="0" fontId="101" fillId="0" borderId="0" xfId="0" applyFont="1"/>
    <xf numFmtId="171" fontId="101" fillId="27" borderId="0" xfId="42" applyNumberFormat="1" applyFont="1" applyFill="1" applyBorder="1" applyAlignment="1">
      <alignment horizontal="right"/>
    </xf>
    <xf numFmtId="175" fontId="101" fillId="27" borderId="0" xfId="48" applyNumberFormat="1" applyFont="1" applyFill="1" applyBorder="1" applyAlignment="1">
      <alignment horizontal="right"/>
    </xf>
    <xf numFmtId="171" fontId="101" fillId="0" borderId="0" xfId="42" applyNumberFormat="1" applyFont="1" applyFill="1" applyBorder="1" applyAlignment="1">
      <alignment horizontal="right"/>
    </xf>
    <xf numFmtId="175" fontId="101" fillId="0" borderId="0" xfId="48" applyNumberFormat="1" applyFont="1" applyFill="1" applyBorder="1" applyAlignment="1">
      <alignment horizontal="right"/>
    </xf>
    <xf numFmtId="3" fontId="101" fillId="0" borderId="0" xfId="0" applyNumberFormat="1" applyFont="1" applyFill="1" applyBorder="1" applyAlignment="1">
      <alignment horizontal="right"/>
    </xf>
    <xf numFmtId="0" fontId="101" fillId="0" borderId="0" xfId="0" applyFont="1" applyFill="1"/>
    <xf numFmtId="0" fontId="25" fillId="0" borderId="0" xfId="0" applyFont="1" applyFill="1" applyBorder="1" applyAlignment="1">
      <alignment horizontal="right"/>
    </xf>
    <xf numFmtId="0" fontId="76" fillId="0" borderId="0" xfId="0" applyFont="1" applyBorder="1"/>
    <xf numFmtId="0" fontId="25" fillId="0" borderId="0" xfId="0" quotePrefix="1" applyFont="1" applyBorder="1" applyAlignment="1">
      <alignment horizontal="right"/>
    </xf>
    <xf numFmtId="0" fontId="104" fillId="0" borderId="0" xfId="0" applyFont="1" applyBorder="1"/>
    <xf numFmtId="0" fontId="106" fillId="0" borderId="0" xfId="0" applyNumberFormat="1" applyFont="1" applyFill="1" applyBorder="1" applyAlignment="1">
      <alignment horizontal="left"/>
    </xf>
    <xf numFmtId="0" fontId="103" fillId="0" borderId="0" xfId="0" applyFont="1" applyBorder="1" applyAlignment="1">
      <alignment horizontal="right"/>
    </xf>
    <xf numFmtId="0" fontId="87" fillId="0" borderId="0" xfId="0" applyFont="1" applyBorder="1" applyAlignment="1">
      <alignment horizontal="right"/>
    </xf>
    <xf numFmtId="165" fontId="87" fillId="0" borderId="0" xfId="0" applyNumberFormat="1" applyFont="1" applyFill="1" applyBorder="1" applyAlignment="1">
      <alignment horizontal="left" indent="1"/>
    </xf>
    <xf numFmtId="173" fontId="87" fillId="0" borderId="0" xfId="42" applyNumberFormat="1" applyFont="1" applyFill="1" applyBorder="1" applyAlignment="1">
      <alignment horizontal="right"/>
    </xf>
    <xf numFmtId="0" fontId="84" fillId="0" borderId="0" xfId="0" applyFont="1" applyBorder="1" applyAlignment="1">
      <alignment horizontal="right"/>
    </xf>
    <xf numFmtId="0" fontId="84" fillId="0" borderId="0" xfId="0" applyFont="1" applyBorder="1"/>
    <xf numFmtId="0" fontId="84" fillId="0" borderId="0" xfId="0" applyFont="1"/>
    <xf numFmtId="171" fontId="84" fillId="27" borderId="0" xfId="42" applyNumberFormat="1" applyFont="1" applyFill="1" applyBorder="1" applyAlignment="1">
      <alignment horizontal="right"/>
    </xf>
    <xf numFmtId="171" fontId="84" fillId="0" borderId="0" xfId="42" applyNumberFormat="1" applyFont="1" applyFill="1" applyBorder="1" applyAlignment="1">
      <alignment horizontal="right"/>
    </xf>
    <xf numFmtId="0" fontId="84" fillId="0" borderId="0" xfId="0" applyFont="1" applyFill="1"/>
    <xf numFmtId="173" fontId="84" fillId="0" borderId="0" xfId="42" applyNumberFormat="1" applyFont="1" applyFill="1" applyBorder="1" applyAlignment="1">
      <alignment horizontal="right"/>
    </xf>
    <xf numFmtId="172" fontId="81" fillId="0" borderId="0" xfId="0" applyNumberFormat="1" applyFont="1" applyBorder="1"/>
    <xf numFmtId="174" fontId="83" fillId="25" borderId="0" xfId="42" applyNumberFormat="1" applyFont="1" applyFill="1" applyAlignment="1">
      <alignment horizontal="right"/>
    </xf>
    <xf numFmtId="165" fontId="107" fillId="0" borderId="0" xfId="0" applyNumberFormat="1" applyFont="1" applyFill="1" applyBorder="1" applyAlignment="1">
      <alignment horizontal="left"/>
    </xf>
    <xf numFmtId="173" fontId="25" fillId="0" borderId="0" xfId="0" applyNumberFormat="1" applyFont="1" applyFill="1" applyBorder="1" applyAlignment="1">
      <alignment horizontal="right"/>
    </xf>
    <xf numFmtId="10" fontId="25" fillId="0" borderId="0" xfId="0" applyNumberFormat="1" applyFont="1" applyBorder="1"/>
    <xf numFmtId="165" fontId="84" fillId="28" borderId="0" xfId="0" applyNumberFormat="1" applyFont="1" applyFill="1" applyBorder="1" applyAlignment="1">
      <alignment horizontal="left"/>
    </xf>
    <xf numFmtId="171" fontId="84" fillId="28" borderId="0" xfId="42" applyNumberFormat="1" applyFont="1" applyFill="1" applyBorder="1" applyAlignment="1">
      <alignment horizontal="right"/>
    </xf>
    <xf numFmtId="173" fontId="84" fillId="28" borderId="0" xfId="42" applyNumberFormat="1" applyFont="1" applyFill="1" applyBorder="1" applyAlignment="1">
      <alignment horizontal="right"/>
    </xf>
    <xf numFmtId="3" fontId="25" fillId="23" borderId="0" xfId="0" applyNumberFormat="1" applyFont="1" applyFill="1" applyBorder="1" applyAlignment="1">
      <alignment horizontal="left"/>
    </xf>
    <xf numFmtId="3" fontId="25" fillId="23" borderId="0" xfId="0" applyNumberFormat="1" applyFont="1" applyFill="1" applyBorder="1" applyAlignment="1">
      <alignment horizontal="right"/>
    </xf>
    <xf numFmtId="172" fontId="25" fillId="23" borderId="0" xfId="0" applyNumberFormat="1" applyFont="1" applyFill="1" applyBorder="1"/>
    <xf numFmtId="2" fontId="25" fillId="23" borderId="0" xfId="0" applyNumberFormat="1" applyFont="1" applyFill="1" applyBorder="1"/>
    <xf numFmtId="0" fontId="51" fillId="0" borderId="0" xfId="0" applyFont="1" applyBorder="1"/>
    <xf numFmtId="0" fontId="51" fillId="23" borderId="0" xfId="0" applyFont="1" applyFill="1" applyBorder="1"/>
    <xf numFmtId="0" fontId="50" fillId="0" borderId="0" xfId="0" quotePrefix="1" applyFont="1" applyBorder="1" applyAlignment="1">
      <alignment horizontal="right"/>
    </xf>
    <xf numFmtId="0" fontId="50" fillId="0" borderId="0" xfId="0" applyFont="1" applyBorder="1" applyAlignment="1">
      <alignment horizontal="right"/>
    </xf>
    <xf numFmtId="0" fontId="108" fillId="0" borderId="0" xfId="0" applyFont="1" applyBorder="1"/>
    <xf numFmtId="0" fontId="51" fillId="0" borderId="0" xfId="0" applyFont="1" applyBorder="1" applyAlignment="1">
      <alignment horizontal="left"/>
    </xf>
    <xf numFmtId="174" fontId="50" fillId="0" borderId="0" xfId="0" applyNumberFormat="1" applyFont="1" applyBorder="1" applyAlignment="1">
      <alignment horizontal="right"/>
    </xf>
    <xf numFmtId="0" fontId="104" fillId="0" borderId="0" xfId="40" applyFont="1" applyFill="1" applyBorder="1" applyAlignment="1">
      <alignment horizontal="right"/>
    </xf>
    <xf numFmtId="0" fontId="109" fillId="0" borderId="0" xfId="40" applyFont="1" applyFill="1" applyBorder="1" applyAlignment="1">
      <alignment horizontal="right"/>
    </xf>
    <xf numFmtId="0" fontId="86" fillId="0" borderId="0" xfId="40" applyFont="1" applyBorder="1"/>
    <xf numFmtId="0" fontId="86" fillId="0" borderId="0" xfId="40" applyFont="1" applyBorder="1" applyAlignment="1">
      <alignment horizontal="right"/>
    </xf>
    <xf numFmtId="3" fontId="76" fillId="0" borderId="0" xfId="40" applyNumberFormat="1" applyFont="1" applyFill="1" applyBorder="1" applyAlignment="1">
      <alignment horizontal="right"/>
    </xf>
    <xf numFmtId="0" fontId="25" fillId="0" borderId="0" xfId="40" applyFont="1" applyBorder="1"/>
    <xf numFmtId="0" fontId="25" fillId="0" borderId="0" xfId="40" applyFont="1" applyBorder="1" applyAlignment="1">
      <alignment horizontal="right"/>
    </xf>
    <xf numFmtId="0" fontId="76" fillId="0" borderId="0" xfId="40" applyFont="1" applyFill="1" applyBorder="1" applyAlignment="1">
      <alignment horizontal="right"/>
    </xf>
    <xf numFmtId="0" fontId="78" fillId="0" borderId="0" xfId="40" applyNumberFormat="1" applyFont="1" applyFill="1" applyBorder="1" applyAlignment="1">
      <alignment horizontal="left"/>
    </xf>
    <xf numFmtId="0" fontId="77" fillId="0" borderId="0" xfId="40" applyFont="1" applyBorder="1"/>
    <xf numFmtId="0" fontId="77" fillId="0" borderId="0" xfId="40" applyFont="1" applyBorder="1" applyAlignment="1">
      <alignment horizontal="right"/>
    </xf>
    <xf numFmtId="17" fontId="78" fillId="0" borderId="0" xfId="40" applyNumberFormat="1" applyFont="1" applyFill="1" applyBorder="1" applyAlignment="1">
      <alignment horizontal="right"/>
    </xf>
    <xf numFmtId="0" fontId="79" fillId="0" borderId="0" xfId="40" applyFont="1" applyBorder="1"/>
    <xf numFmtId="0" fontId="79" fillId="0" borderId="0" xfId="40" applyFont="1" applyBorder="1" applyAlignment="1">
      <alignment horizontal="right"/>
    </xf>
    <xf numFmtId="0" fontId="80" fillId="0" borderId="0" xfId="40" applyNumberFormat="1" applyFont="1" applyFill="1" applyBorder="1" applyAlignment="1">
      <alignment horizontal="left"/>
    </xf>
    <xf numFmtId="0" fontId="81" fillId="0" borderId="0" xfId="40" applyFont="1" applyFill="1" applyBorder="1"/>
    <xf numFmtId="0" fontId="81" fillId="0" borderId="0" xfId="40" applyFont="1" applyFill="1" applyBorder="1" applyAlignment="1">
      <alignment horizontal="right"/>
    </xf>
    <xf numFmtId="0" fontId="79" fillId="0" borderId="0" xfId="40" quotePrefix="1" applyFont="1" applyFill="1" applyBorder="1" applyAlignment="1">
      <alignment horizontal="right"/>
    </xf>
    <xf numFmtId="0" fontId="79" fillId="0" borderId="0" xfId="40" applyFont="1" applyFill="1" applyBorder="1" applyAlignment="1">
      <alignment horizontal="right"/>
    </xf>
    <xf numFmtId="0" fontId="96" fillId="0" borderId="0" xfId="40" applyFont="1" applyFill="1" applyBorder="1" applyAlignment="1">
      <alignment horizontal="right"/>
    </xf>
    <xf numFmtId="0" fontId="81" fillId="0" borderId="0" xfId="40" applyFont="1" applyBorder="1"/>
    <xf numFmtId="0" fontId="81" fillId="0" borderId="0" xfId="40" applyNumberFormat="1" applyFont="1" applyFill="1" applyBorder="1" applyAlignment="1">
      <alignment horizontal="right"/>
    </xf>
    <xf numFmtId="0" fontId="94" fillId="0" borderId="0" xfId="40" applyFont="1" applyBorder="1" applyAlignment="1">
      <alignment horizontal="left"/>
    </xf>
    <xf numFmtId="0" fontId="85" fillId="0" borderId="0" xfId="40" quotePrefix="1" applyFont="1" applyFill="1" applyBorder="1"/>
    <xf numFmtId="0" fontId="25" fillId="23" borderId="0" xfId="40" applyFont="1" applyFill="1" applyBorder="1"/>
    <xf numFmtId="0" fontId="91" fillId="0" borderId="0" xfId="40" applyFont="1" applyBorder="1" applyAlignment="1">
      <alignment horizontal="left"/>
    </xf>
    <xf numFmtId="0" fontId="111" fillId="0" borderId="0" xfId="129" applyFont="1"/>
    <xf numFmtId="0" fontId="76" fillId="0" borderId="0" xfId="128" applyFont="1" applyBorder="1"/>
    <xf numFmtId="165" fontId="84" fillId="0" borderId="0" xfId="0" applyNumberFormat="1" applyFont="1" applyAlignment="1">
      <alignment horizontal="left"/>
    </xf>
    <xf numFmtId="0" fontId="112" fillId="0" borderId="0" xfId="128" applyFont="1"/>
    <xf numFmtId="171" fontId="84" fillId="27" borderId="0" xfId="42" applyNumberFormat="1" applyFont="1" applyFill="1" applyAlignment="1">
      <alignment horizontal="right"/>
    </xf>
    <xf numFmtId="0" fontId="84" fillId="0" borderId="0" xfId="128" applyFont="1"/>
    <xf numFmtId="171" fontId="84" fillId="0" borderId="0" xfId="42" applyNumberFormat="1" applyFont="1" applyAlignment="1">
      <alignment horizontal="right"/>
    </xf>
    <xf numFmtId="173" fontId="84" fillId="0" borderId="0" xfId="48" applyNumberFormat="1" applyFont="1" applyFill="1" applyBorder="1" applyAlignment="1">
      <alignment horizontal="right"/>
    </xf>
    <xf numFmtId="0" fontId="84" fillId="0" borderId="0" xfId="128" applyFont="1" applyAlignment="1">
      <alignment horizontal="right"/>
    </xf>
    <xf numFmtId="0" fontId="87" fillId="23" borderId="0" xfId="40" applyFont="1" applyFill="1" applyBorder="1"/>
    <xf numFmtId="0" fontId="76" fillId="0" borderId="0" xfId="0" applyFont="1" applyFill="1"/>
    <xf numFmtId="165" fontId="87" fillId="0" borderId="0" xfId="0" applyNumberFormat="1" applyFont="1" applyAlignment="1">
      <alignment horizontal="left"/>
    </xf>
    <xf numFmtId="0" fontId="87" fillId="0" borderId="0" xfId="128" applyFont="1" applyAlignment="1">
      <alignment horizontal="right"/>
    </xf>
    <xf numFmtId="0" fontId="96" fillId="0" borderId="0" xfId="0" applyFont="1" applyFill="1" applyBorder="1" applyAlignment="1">
      <alignment horizontal="left"/>
    </xf>
    <xf numFmtId="0" fontId="96" fillId="0" borderId="0" xfId="128" applyFont="1" applyFill="1" applyBorder="1"/>
    <xf numFmtId="165" fontId="87" fillId="0" borderId="0" xfId="128" applyNumberFormat="1" applyFont="1" applyAlignment="1">
      <alignment horizontal="left"/>
    </xf>
    <xf numFmtId="0" fontId="83" fillId="25" borderId="0" xfId="0" applyFont="1" applyFill="1"/>
    <xf numFmtId="0" fontId="81" fillId="0" borderId="0" xfId="40" applyFont="1"/>
    <xf numFmtId="10" fontId="83" fillId="25" borderId="0" xfId="48" applyNumberFormat="1" applyFont="1" applyFill="1" applyAlignment="1"/>
    <xf numFmtId="0" fontId="83" fillId="24" borderId="0" xfId="0" applyFont="1" applyFill="1"/>
    <xf numFmtId="0" fontId="81" fillId="0" borderId="0" xfId="0" applyFont="1"/>
    <xf numFmtId="172" fontId="83" fillId="24" borderId="0" xfId="0" applyNumberFormat="1" applyFont="1" applyFill="1"/>
    <xf numFmtId="174" fontId="83" fillId="24" borderId="0" xfId="42" applyNumberFormat="1" applyFont="1" applyFill="1" applyAlignment="1">
      <alignment horizontal="right"/>
    </xf>
    <xf numFmtId="172" fontId="83" fillId="24" borderId="0" xfId="0" applyNumberFormat="1" applyFont="1" applyFill="1" applyAlignment="1"/>
    <xf numFmtId="0" fontId="76" fillId="0" borderId="0" xfId="40" applyFont="1"/>
    <xf numFmtId="0" fontId="25" fillId="0" borderId="0" xfId="40" quotePrefix="1" applyFont="1" applyAlignment="1">
      <alignment horizontal="left"/>
    </xf>
    <xf numFmtId="10" fontId="25" fillId="0" borderId="0" xfId="48" applyNumberFormat="1" applyFont="1" applyFill="1" applyBorder="1" applyAlignment="1">
      <alignment horizontal="right"/>
    </xf>
    <xf numFmtId="165" fontId="25" fillId="0" borderId="0" xfId="40" applyNumberFormat="1" applyFont="1" applyAlignment="1">
      <alignment horizontal="right"/>
    </xf>
    <xf numFmtId="0" fontId="25" fillId="0" borderId="0" xfId="40" applyFont="1" applyAlignment="1">
      <alignment horizontal="right"/>
    </xf>
    <xf numFmtId="0" fontId="25" fillId="0" borderId="0" xfId="40" applyFont="1"/>
    <xf numFmtId="0" fontId="114" fillId="0" borderId="0" xfId="40" applyFont="1" applyAlignment="1">
      <alignment horizontal="left"/>
    </xf>
    <xf numFmtId="0" fontId="115" fillId="0" borderId="0" xfId="40" applyFont="1" applyAlignment="1">
      <alignment horizontal="left"/>
    </xf>
    <xf numFmtId="0" fontId="81" fillId="0" borderId="0" xfId="40" applyFont="1" applyAlignment="1">
      <alignment horizontal="right"/>
    </xf>
    <xf numFmtId="0" fontId="79" fillId="0" borderId="0" xfId="40" applyFont="1" applyAlignment="1">
      <alignment horizontal="right"/>
    </xf>
    <xf numFmtId="0" fontId="83" fillId="25" borderId="0" xfId="40" applyFont="1" applyFill="1"/>
    <xf numFmtId="3" fontId="83" fillId="25" borderId="0" xfId="40" applyNumberFormat="1" applyFont="1" applyFill="1"/>
    <xf numFmtId="3" fontId="81" fillId="0" borderId="0" xfId="40" applyNumberFormat="1" applyFont="1"/>
    <xf numFmtId="176" fontId="83" fillId="25" borderId="0" xfId="42" applyNumberFormat="1" applyFont="1" applyFill="1" applyAlignment="1">
      <alignment horizontal="right"/>
    </xf>
    <xf numFmtId="0" fontId="87" fillId="0" borderId="0" xfId="40" applyFont="1" applyBorder="1"/>
    <xf numFmtId="165" fontId="84" fillId="0" borderId="0" xfId="40" applyNumberFormat="1" applyFont="1" applyAlignment="1">
      <alignment horizontal="left" indent="2"/>
    </xf>
    <xf numFmtId="0" fontId="84" fillId="0" borderId="0" xfId="40" applyFont="1"/>
    <xf numFmtId="176" fontId="84" fillId="27" borderId="0" xfId="42" applyNumberFormat="1" applyFont="1" applyFill="1" applyAlignment="1">
      <alignment horizontal="right"/>
    </xf>
    <xf numFmtId="165" fontId="87" fillId="0" borderId="0" xfId="40" applyNumberFormat="1" applyFont="1" applyAlignment="1">
      <alignment horizontal="left" indent="4"/>
    </xf>
    <xf numFmtId="176" fontId="87" fillId="27" borderId="0" xfId="42" applyNumberFormat="1" applyFont="1" applyFill="1" applyAlignment="1">
      <alignment horizontal="right"/>
    </xf>
    <xf numFmtId="176" fontId="87" fillId="0" borderId="0" xfId="42" applyNumberFormat="1" applyFont="1" applyAlignment="1">
      <alignment horizontal="right"/>
    </xf>
    <xf numFmtId="176" fontId="83" fillId="25" borderId="0" xfId="40" applyNumberFormat="1" applyFont="1" applyFill="1"/>
    <xf numFmtId="10" fontId="81" fillId="0" borderId="0" xfId="48" applyNumberFormat="1" applyFont="1" applyBorder="1"/>
    <xf numFmtId="167" fontId="83" fillId="25" borderId="0" xfId="48" applyNumberFormat="1" applyFont="1" applyFill="1" applyAlignment="1">
      <alignment horizontal="right"/>
    </xf>
    <xf numFmtId="167" fontId="81" fillId="0" borderId="0" xfId="48" applyNumberFormat="1" applyFont="1" applyBorder="1"/>
    <xf numFmtId="173" fontId="83" fillId="25" borderId="0" xfId="48" applyNumberFormat="1" applyFont="1" applyFill="1" applyAlignment="1">
      <alignment horizontal="right"/>
    </xf>
    <xf numFmtId="10" fontId="84" fillId="27" borderId="0" xfId="48" applyNumberFormat="1" applyFont="1" applyFill="1" applyBorder="1" applyAlignment="1">
      <alignment horizontal="right"/>
    </xf>
    <xf numFmtId="10" fontId="84" fillId="0" borderId="0" xfId="48" applyNumberFormat="1" applyFont="1" applyFill="1" applyBorder="1" applyAlignment="1">
      <alignment horizontal="right"/>
    </xf>
    <xf numFmtId="167" fontId="84" fillId="0" borderId="0" xfId="42" applyNumberFormat="1" applyFont="1" applyAlignment="1">
      <alignment horizontal="right"/>
    </xf>
    <xf numFmtId="167" fontId="84" fillId="0" borderId="0" xfId="48" applyNumberFormat="1" applyFont="1" applyFill="1" applyBorder="1" applyAlignment="1">
      <alignment horizontal="right"/>
    </xf>
    <xf numFmtId="167" fontId="84" fillId="0" borderId="0" xfId="40" applyNumberFormat="1" applyFont="1"/>
    <xf numFmtId="167" fontId="87" fillId="0" borderId="0" xfId="42" applyNumberFormat="1" applyFont="1" applyAlignment="1">
      <alignment horizontal="right"/>
    </xf>
    <xf numFmtId="167" fontId="87" fillId="0" borderId="0" xfId="48" applyNumberFormat="1" applyFont="1" applyFill="1" applyBorder="1" applyAlignment="1">
      <alignment horizontal="right"/>
    </xf>
    <xf numFmtId="0" fontId="95" fillId="0" borderId="0" xfId="40" applyNumberFormat="1" applyFont="1" applyFill="1" applyBorder="1" applyAlignment="1">
      <alignment vertical="center" wrapText="1"/>
    </xf>
    <xf numFmtId="0" fontId="76" fillId="0" borderId="0" xfId="0" applyFont="1" applyBorder="1" applyAlignment="1">
      <alignment horizontal="left"/>
    </xf>
    <xf numFmtId="3" fontId="76" fillId="0" borderId="0" xfId="0" applyNumberFormat="1" applyFont="1" applyFill="1" applyBorder="1"/>
    <xf numFmtId="0" fontId="104" fillId="0" borderId="0" xfId="0" applyFont="1" applyBorder="1" applyAlignment="1">
      <alignment horizontal="left"/>
    </xf>
    <xf numFmtId="0" fontId="104" fillId="0" borderId="0" xfId="0" applyFont="1" applyFill="1" applyBorder="1" applyAlignment="1">
      <alignment horizontal="left"/>
    </xf>
    <xf numFmtId="0" fontId="104" fillId="0" borderId="0" xfId="0" applyFont="1" applyFill="1" applyBorder="1"/>
    <xf numFmtId="0" fontId="76" fillId="0" borderId="0" xfId="0" applyFont="1" applyFill="1" applyBorder="1"/>
    <xf numFmtId="0" fontId="104" fillId="23" borderId="0" xfId="0" applyFont="1" applyFill="1" applyBorder="1"/>
    <xf numFmtId="0" fontId="117" fillId="0" borderId="0" xfId="0" applyNumberFormat="1" applyFont="1" applyFill="1" applyBorder="1" applyAlignment="1">
      <alignment horizontal="left"/>
    </xf>
    <xf numFmtId="0" fontId="81" fillId="0" borderId="0" xfId="0" applyFont="1" applyBorder="1" applyAlignment="1">
      <alignment horizontal="right"/>
    </xf>
    <xf numFmtId="0" fontId="90" fillId="0" borderId="0" xfId="0" applyFont="1" applyBorder="1"/>
    <xf numFmtId="0" fontId="87" fillId="0" borderId="0" xfId="0" applyFont="1" applyFill="1" applyBorder="1" applyAlignment="1">
      <alignment horizontal="right"/>
    </xf>
    <xf numFmtId="0" fontId="84" fillId="23" borderId="0" xfId="0" applyFont="1" applyFill="1" applyBorder="1"/>
    <xf numFmtId="0" fontId="84" fillId="0" borderId="0" xfId="0" applyFont="1" applyFill="1" applyBorder="1"/>
    <xf numFmtId="0" fontId="96" fillId="0" borderId="0" xfId="0" applyFont="1" applyFill="1" applyBorder="1"/>
    <xf numFmtId="0" fontId="96" fillId="0" borderId="0" xfId="0" applyFont="1" applyBorder="1"/>
    <xf numFmtId="0" fontId="83" fillId="24" borderId="0" xfId="0" applyFont="1" applyFill="1" applyAlignment="1"/>
    <xf numFmtId="171" fontId="25" fillId="0" borderId="0" xfId="0" applyNumberFormat="1" applyFont="1" applyBorder="1"/>
    <xf numFmtId="0" fontId="83" fillId="25" borderId="0" xfId="0" applyFont="1" applyFill="1" applyAlignment="1">
      <alignment horizontal="left"/>
    </xf>
    <xf numFmtId="171" fontId="88" fillId="0" borderId="0" xfId="0" applyNumberFormat="1" applyFont="1"/>
    <xf numFmtId="0" fontId="96" fillId="0" borderId="0" xfId="0" applyFont="1" applyBorder="1" applyAlignment="1">
      <alignment horizontal="left"/>
    </xf>
    <xf numFmtId="0" fontId="96" fillId="23" borderId="0" xfId="0" applyFont="1" applyFill="1" applyBorder="1"/>
    <xf numFmtId="171" fontId="84" fillId="0" borderId="0" xfId="0" applyNumberFormat="1" applyFont="1" applyBorder="1"/>
    <xf numFmtId="0" fontId="96" fillId="23" borderId="0" xfId="0" applyFont="1" applyFill="1" applyBorder="1" applyAlignment="1">
      <alignment horizontal="left"/>
    </xf>
    <xf numFmtId="165" fontId="101" fillId="0" borderId="0" xfId="0" applyNumberFormat="1" applyFont="1" applyFill="1" applyBorder="1" applyAlignment="1">
      <alignment horizontal="left" indent="3"/>
    </xf>
    <xf numFmtId="165" fontId="101" fillId="0" borderId="0" xfId="0" applyNumberFormat="1" applyFont="1" applyFill="1" applyBorder="1" applyAlignment="1">
      <alignment horizontal="left" indent="5"/>
    </xf>
    <xf numFmtId="0" fontId="90" fillId="0" borderId="0" xfId="0" applyFont="1" applyBorder="1" applyAlignment="1">
      <alignment horizontal="left"/>
    </xf>
    <xf numFmtId="165" fontId="84" fillId="0" borderId="0" xfId="0" applyNumberFormat="1" applyFont="1" applyFill="1" applyBorder="1" applyAlignment="1">
      <alignment horizontal="left" indent="1"/>
    </xf>
    <xf numFmtId="0" fontId="84" fillId="0" borderId="0" xfId="0" applyFont="1" applyFill="1" applyBorder="1" applyAlignment="1">
      <alignment horizontal="right"/>
    </xf>
    <xf numFmtId="165" fontId="87" fillId="0" borderId="0" xfId="0" applyNumberFormat="1" applyFont="1" applyFill="1" applyBorder="1" applyAlignment="1">
      <alignment horizontal="left" indent="3"/>
    </xf>
    <xf numFmtId="0" fontId="95" fillId="0" borderId="0" xfId="40" applyNumberFormat="1" applyFont="1" applyFill="1" applyBorder="1" applyAlignment="1">
      <alignment horizontal="left"/>
    </xf>
    <xf numFmtId="0" fontId="119" fillId="0" borderId="0" xfId="129" applyFont="1"/>
    <xf numFmtId="10" fontId="83" fillId="25" borderId="0" xfId="48" applyNumberFormat="1" applyFont="1" applyFill="1" applyAlignment="1">
      <alignment horizontal="right"/>
    </xf>
    <xf numFmtId="10" fontId="88" fillId="0" borderId="0" xfId="48" applyNumberFormat="1" applyFont="1"/>
    <xf numFmtId="174" fontId="83" fillId="25" borderId="0" xfId="0" applyNumberFormat="1" applyFont="1" applyFill="1" applyAlignment="1"/>
    <xf numFmtId="174" fontId="88" fillId="0" borderId="0" xfId="0" applyNumberFormat="1" applyFont="1"/>
    <xf numFmtId="165" fontId="25" fillId="23" borderId="0" xfId="0" applyNumberFormat="1" applyFont="1" applyFill="1" applyBorder="1"/>
    <xf numFmtId="0" fontId="119" fillId="0" borderId="0" xfId="129" applyFont="1" applyAlignment="1">
      <alignment wrapText="1"/>
    </xf>
    <xf numFmtId="10" fontId="84" fillId="0" borderId="0" xfId="48" applyNumberFormat="1" applyFont="1"/>
    <xf numFmtId="10" fontId="84" fillId="0" borderId="0" xfId="48" applyNumberFormat="1" applyFont="1" applyFill="1"/>
    <xf numFmtId="174" fontId="84" fillId="0" borderId="0" xfId="42" applyNumberFormat="1" applyFont="1" applyFill="1" applyBorder="1" applyAlignment="1">
      <alignment horizontal="right"/>
    </xf>
    <xf numFmtId="174" fontId="84" fillId="0" borderId="0" xfId="48" applyNumberFormat="1" applyFont="1" applyFill="1" applyBorder="1" applyAlignment="1">
      <alignment horizontal="right"/>
    </xf>
    <xf numFmtId="174" fontId="84" fillId="0" borderId="0" xfId="0" applyNumberFormat="1" applyFont="1" applyFill="1" applyBorder="1" applyAlignment="1">
      <alignment horizontal="right"/>
    </xf>
    <xf numFmtId="10" fontId="87" fillId="0" borderId="0" xfId="48" applyNumberFormat="1" applyFont="1"/>
    <xf numFmtId="10" fontId="87" fillId="0" borderId="0" xfId="48" applyNumberFormat="1" applyFont="1" applyFill="1"/>
    <xf numFmtId="174" fontId="87" fillId="0" borderId="0" xfId="48" applyNumberFormat="1" applyFont="1" applyFill="1" applyBorder="1" applyAlignment="1">
      <alignment horizontal="right"/>
    </xf>
    <xf numFmtId="174" fontId="87" fillId="0" borderId="0" xfId="0" applyNumberFormat="1" applyFont="1" applyFill="1" applyBorder="1" applyAlignment="1">
      <alignment horizontal="right"/>
    </xf>
    <xf numFmtId="0" fontId="95" fillId="0" borderId="0" xfId="40" applyNumberFormat="1" applyFont="1" applyFill="1" applyBorder="1" applyAlignment="1">
      <alignment wrapText="1"/>
    </xf>
    <xf numFmtId="2" fontId="50" fillId="0" borderId="0" xfId="0" applyNumberFormat="1" applyFont="1" applyBorder="1" applyAlignment="1">
      <alignment horizontal="right"/>
    </xf>
    <xf numFmtId="171" fontId="50" fillId="0" borderId="0" xfId="0" applyNumberFormat="1" applyFont="1" applyBorder="1" applyAlignment="1">
      <alignment horizontal="right"/>
    </xf>
    <xf numFmtId="0" fontId="81" fillId="0" borderId="0" xfId="0" applyNumberFormat="1" applyFont="1" applyFill="1" applyBorder="1" applyAlignment="1">
      <alignment horizontal="left"/>
    </xf>
    <xf numFmtId="17" fontId="81" fillId="0" borderId="0" xfId="0" applyNumberFormat="1" applyFont="1" applyFill="1" applyBorder="1" applyAlignment="1">
      <alignment horizontal="right"/>
    </xf>
    <xf numFmtId="165" fontId="101" fillId="0" borderId="0" xfId="0" applyNumberFormat="1" applyFont="1" applyFill="1" applyBorder="1" applyAlignment="1">
      <alignment horizontal="left" indent="1"/>
    </xf>
    <xf numFmtId="165" fontId="84" fillId="0" borderId="0" xfId="0" quotePrefix="1" applyNumberFormat="1" applyFont="1" applyFill="1" applyBorder="1" applyAlignment="1">
      <alignment horizontal="left" indent="1"/>
    </xf>
    <xf numFmtId="173" fontId="84" fillId="28" borderId="0" xfId="48" applyNumberFormat="1" applyFont="1" applyFill="1" applyBorder="1" applyAlignment="1">
      <alignment horizontal="right"/>
    </xf>
    <xf numFmtId="0" fontId="76" fillId="0" borderId="0" xfId="0" applyFont="1" applyFill="1" applyAlignment="1">
      <alignment horizontal="center"/>
    </xf>
    <xf numFmtId="165" fontId="25" fillId="0" borderId="0" xfId="0" applyNumberFormat="1" applyFont="1" applyBorder="1" applyAlignment="1">
      <alignment horizontal="right"/>
    </xf>
    <xf numFmtId="166" fontId="25" fillId="0" borderId="0" xfId="0" applyNumberFormat="1" applyFont="1" applyBorder="1" applyAlignment="1">
      <alignment horizontal="right"/>
    </xf>
    <xf numFmtId="171" fontId="25" fillId="0" borderId="0" xfId="0" applyNumberFormat="1" applyFont="1" applyBorder="1" applyAlignment="1">
      <alignment horizontal="right"/>
    </xf>
    <xf numFmtId="171" fontId="107" fillId="0" borderId="0" xfId="0" applyNumberFormat="1" applyFont="1" applyFill="1" applyBorder="1" applyAlignment="1">
      <alignment horizontal="left"/>
    </xf>
    <xf numFmtId="0" fontId="112" fillId="0" borderId="0" xfId="0" applyFont="1" applyBorder="1"/>
    <xf numFmtId="0" fontId="112" fillId="0" borderId="0" xfId="0" applyFont="1" applyBorder="1" applyAlignment="1">
      <alignment horizontal="right"/>
    </xf>
    <xf numFmtId="0" fontId="83" fillId="0" borderId="0" xfId="0" applyFont="1" applyFill="1" applyBorder="1"/>
    <xf numFmtId="0" fontId="91" fillId="23" borderId="0" xfId="0" applyNumberFormat="1" applyFont="1" applyFill="1" applyBorder="1" applyAlignment="1"/>
    <xf numFmtId="0" fontId="83" fillId="0" borderId="0" xfId="0" applyFont="1" applyFill="1" applyBorder="1" applyAlignment="1">
      <alignment horizontal="right"/>
    </xf>
    <xf numFmtId="0" fontId="25" fillId="23" borderId="0" xfId="0" applyFont="1" applyFill="1" applyBorder="1" applyAlignment="1">
      <alignment horizontal="right"/>
    </xf>
    <xf numFmtId="0" fontId="87" fillId="0" borderId="0" xfId="0" applyFont="1" applyBorder="1" applyAlignment="1">
      <alignment horizontal="left"/>
    </xf>
    <xf numFmtId="165" fontId="84" fillId="28" borderId="0" xfId="0" applyNumberFormat="1" applyFont="1" applyFill="1" applyBorder="1" applyAlignment="1">
      <alignment horizontal="left" indent="1"/>
    </xf>
    <xf numFmtId="0" fontId="83" fillId="25" borderId="0" xfId="0" applyFont="1" applyFill="1" applyAlignment="1">
      <alignment horizontal="left" indent="1"/>
    </xf>
    <xf numFmtId="0" fontId="87" fillId="23" borderId="0" xfId="0" applyFont="1" applyFill="1" applyBorder="1" applyAlignment="1">
      <alignment horizontal="left"/>
    </xf>
    <xf numFmtId="0" fontId="83" fillId="25" borderId="28" xfId="0" applyFont="1" applyFill="1" applyBorder="1" applyAlignment="1">
      <alignment horizontal="left" indent="1"/>
    </xf>
    <xf numFmtId="171" fontId="83" fillId="25" borderId="28" xfId="42" applyNumberFormat="1" applyFont="1" applyFill="1" applyBorder="1" applyAlignment="1">
      <alignment horizontal="right"/>
    </xf>
    <xf numFmtId="173" fontId="83" fillId="25" borderId="28" xfId="0" applyNumberFormat="1" applyFont="1" applyFill="1" applyBorder="1" applyAlignment="1"/>
    <xf numFmtId="0" fontId="112" fillId="0" borderId="0" xfId="0" applyFont="1" applyBorder="1" applyAlignment="1">
      <alignment horizontal="left"/>
    </xf>
    <xf numFmtId="0" fontId="112" fillId="23" borderId="0" xfId="0" applyFont="1" applyFill="1" applyBorder="1"/>
    <xf numFmtId="0" fontId="112" fillId="23" borderId="0" xfId="0" quotePrefix="1" applyFont="1" applyFill="1" applyBorder="1"/>
    <xf numFmtId="3" fontId="112" fillId="23" borderId="0" xfId="0" applyNumberFormat="1" applyFont="1" applyFill="1" applyBorder="1" applyAlignment="1">
      <alignment horizontal="right"/>
    </xf>
    <xf numFmtId="0" fontId="112" fillId="23" borderId="0" xfId="0" applyFont="1" applyFill="1" applyBorder="1" applyAlignment="1">
      <alignment horizontal="right"/>
    </xf>
    <xf numFmtId="166" fontId="112" fillId="23" borderId="0" xfId="0" applyNumberFormat="1" applyFont="1" applyFill="1" applyBorder="1" applyAlignment="1">
      <alignment horizontal="right"/>
    </xf>
    <xf numFmtId="17" fontId="91" fillId="23" borderId="0" xfId="0" applyNumberFormat="1" applyFont="1" applyFill="1" applyBorder="1" applyAlignment="1">
      <alignment horizontal="right"/>
    </xf>
    <xf numFmtId="0" fontId="87" fillId="23" borderId="0" xfId="0" applyFont="1" applyFill="1" applyBorder="1" applyAlignment="1">
      <alignment vertical="center"/>
    </xf>
    <xf numFmtId="165" fontId="87" fillId="0" borderId="0" xfId="0" applyNumberFormat="1" applyFont="1" applyFill="1" applyBorder="1" applyAlignment="1">
      <alignment horizontal="left" vertical="center" wrapText="1"/>
    </xf>
    <xf numFmtId="0" fontId="87" fillId="0" borderId="0" xfId="0" applyFont="1" applyAlignment="1">
      <alignment vertical="center"/>
    </xf>
    <xf numFmtId="171" fontId="87" fillId="27" borderId="0" xfId="42" applyNumberFormat="1" applyFont="1" applyFill="1" applyBorder="1" applyAlignment="1">
      <alignment horizontal="right" vertical="center"/>
    </xf>
    <xf numFmtId="171" fontId="87" fillId="0" borderId="0" xfId="42" applyNumberFormat="1" applyFont="1" applyFill="1" applyBorder="1" applyAlignment="1">
      <alignment horizontal="right" vertical="center"/>
    </xf>
    <xf numFmtId="0" fontId="87" fillId="0" borderId="0" xfId="0" applyFont="1" applyFill="1" applyAlignment="1">
      <alignment vertical="center"/>
    </xf>
    <xf numFmtId="165" fontId="101" fillId="0" borderId="0" xfId="0" applyNumberFormat="1" applyFont="1" applyFill="1" applyBorder="1" applyAlignment="1">
      <alignment horizontal="left" vertical="center" wrapText="1" indent="2"/>
    </xf>
    <xf numFmtId="173" fontId="87" fillId="0" borderId="0" xfId="48" applyNumberFormat="1" applyFont="1" applyFill="1" applyBorder="1" applyAlignment="1">
      <alignment horizontal="right" vertical="center"/>
    </xf>
    <xf numFmtId="171" fontId="87" fillId="27" borderId="0" xfId="0" applyNumberFormat="1" applyFont="1" applyFill="1" applyBorder="1" applyAlignment="1">
      <alignment horizontal="right" vertical="center"/>
    </xf>
    <xf numFmtId="171" fontId="87" fillId="0" borderId="0" xfId="0" applyNumberFormat="1" applyFont="1" applyFill="1" applyBorder="1" applyAlignment="1">
      <alignment horizontal="right" vertical="center"/>
    </xf>
    <xf numFmtId="0" fontId="25" fillId="23" borderId="0" xfId="0" applyFont="1" applyFill="1" applyBorder="1" applyAlignment="1">
      <alignment vertical="center"/>
    </xf>
    <xf numFmtId="0" fontId="83" fillId="25" borderId="0" xfId="0" applyFont="1" applyFill="1" applyAlignment="1">
      <alignment vertical="center"/>
    </xf>
    <xf numFmtId="0" fontId="88" fillId="0" borderId="0" xfId="0" applyFont="1" applyAlignment="1">
      <alignment vertical="center"/>
    </xf>
    <xf numFmtId="171" fontId="83" fillId="25" borderId="0" xfId="42" applyNumberFormat="1" applyFont="1" applyFill="1" applyAlignment="1">
      <alignment horizontal="right" vertical="center"/>
    </xf>
    <xf numFmtId="173" fontId="83" fillId="25" borderId="0" xfId="0" applyNumberFormat="1" applyFont="1" applyFill="1" applyAlignment="1">
      <alignment vertical="center"/>
    </xf>
    <xf numFmtId="171" fontId="87" fillId="27" borderId="0" xfId="0" applyNumberFormat="1" applyFont="1" applyFill="1" applyBorder="1" applyAlignment="1">
      <alignment horizontal="right"/>
    </xf>
    <xf numFmtId="171" fontId="87" fillId="0" borderId="0" xfId="0" applyNumberFormat="1" applyFont="1" applyFill="1" applyBorder="1" applyAlignment="1">
      <alignment horizontal="right"/>
    </xf>
    <xf numFmtId="165" fontId="101" fillId="0" borderId="0" xfId="0" applyNumberFormat="1" applyFont="1" applyFill="1" applyBorder="1" applyAlignment="1">
      <alignment horizontal="left" vertical="center" wrapText="1" indent="3"/>
    </xf>
    <xf numFmtId="14" fontId="83" fillId="73" borderId="10" xfId="0" applyNumberFormat="1" applyFont="1" applyFill="1" applyBorder="1" applyAlignment="1">
      <alignment horizontal="center" vertical="center"/>
    </xf>
    <xf numFmtId="14" fontId="83" fillId="73" borderId="11" xfId="0" applyNumberFormat="1" applyFont="1" applyFill="1" applyBorder="1" applyAlignment="1">
      <alignment horizontal="center" vertical="center"/>
    </xf>
    <xf numFmtId="14" fontId="83" fillId="73" borderId="12" xfId="0" applyNumberFormat="1" applyFont="1" applyFill="1" applyBorder="1" applyAlignment="1">
      <alignment horizontal="center" vertical="center"/>
    </xf>
    <xf numFmtId="10" fontId="25" fillId="0" borderId="0" xfId="48" applyNumberFormat="1" applyFont="1" applyBorder="1"/>
    <xf numFmtId="4" fontId="50" fillId="0" borderId="0" xfId="0" applyNumberFormat="1" applyFont="1" applyBorder="1" applyAlignment="1">
      <alignment horizontal="right"/>
    </xf>
    <xf numFmtId="171" fontId="95" fillId="0" borderId="0" xfId="40" applyNumberFormat="1" applyFont="1" applyFill="1" applyBorder="1" applyAlignment="1">
      <alignment wrapText="1"/>
    </xf>
    <xf numFmtId="171" fontId="50" fillId="0" borderId="0" xfId="40" applyNumberFormat="1" applyFont="1" applyBorder="1" applyAlignment="1">
      <alignment horizontal="right"/>
    </xf>
    <xf numFmtId="187" fontId="50" fillId="0" borderId="0" xfId="40" applyNumberFormat="1" applyFont="1" applyBorder="1" applyAlignment="1">
      <alignment horizontal="right"/>
    </xf>
    <xf numFmtId="10" fontId="79" fillId="0" borderId="0" xfId="48" applyNumberFormat="1" applyFont="1" applyBorder="1" applyAlignment="1">
      <alignment horizontal="right"/>
    </xf>
    <xf numFmtId="182" fontId="79" fillId="0" borderId="0" xfId="48" applyNumberFormat="1" applyFont="1" applyFill="1" applyBorder="1" applyAlignment="1">
      <alignment horizontal="right"/>
    </xf>
    <xf numFmtId="182" fontId="79" fillId="0" borderId="0" xfId="48" applyNumberFormat="1" applyFont="1" applyBorder="1" applyAlignment="1">
      <alignment horizontal="right"/>
    </xf>
    <xf numFmtId="10" fontId="77" fillId="0" borderId="0" xfId="48" applyNumberFormat="1" applyFont="1" applyBorder="1" applyAlignment="1">
      <alignment horizontal="right"/>
    </xf>
    <xf numFmtId="171" fontId="95" fillId="0" borderId="0" xfId="40" applyNumberFormat="1" applyFont="1" applyFill="1" applyBorder="1" applyAlignment="1">
      <alignment vertical="center" wrapText="1"/>
    </xf>
    <xf numFmtId="182" fontId="79" fillId="0" borderId="0" xfId="48" applyNumberFormat="1" applyFont="1" applyBorder="1"/>
    <xf numFmtId="0" fontId="26" fillId="25" borderId="0" xfId="0" applyFont="1" applyFill="1" applyAlignment="1">
      <alignment vertical="center"/>
    </xf>
    <xf numFmtId="0" fontId="105" fillId="0" borderId="0" xfId="0" applyNumberFormat="1" applyFont="1" applyFill="1" applyBorder="1" applyAlignment="1"/>
    <xf numFmtId="0" fontId="6" fillId="0" borderId="0" xfId="0" applyFont="1" applyAlignment="1">
      <alignment horizontal="center"/>
    </xf>
    <xf numFmtId="0" fontId="120" fillId="60" borderId="0" xfId="0" applyFont="1" applyFill="1"/>
    <xf numFmtId="10" fontId="79" fillId="0" borderId="0" xfId="48" applyNumberFormat="1" applyFont="1" applyFill="1" applyBorder="1" applyAlignment="1">
      <alignment horizontal="right"/>
    </xf>
    <xf numFmtId="3" fontId="96" fillId="0" borderId="0" xfId="0" applyNumberFormat="1" applyFont="1" applyBorder="1" applyAlignment="1">
      <alignment horizontal="left" vertical="top" wrapText="1"/>
    </xf>
    <xf numFmtId="14" fontId="83" fillId="73" borderId="15" xfId="0" applyNumberFormat="1" applyFont="1" applyFill="1" applyBorder="1" applyAlignment="1">
      <alignment horizontal="center" vertical="center"/>
    </xf>
    <xf numFmtId="14" fontId="83" fillId="29" borderId="9" xfId="0" applyNumberFormat="1" applyFont="1" applyFill="1" applyBorder="1" applyAlignment="1">
      <alignment horizontal="center" vertical="center"/>
    </xf>
    <xf numFmtId="14" fontId="83" fillId="29" borderId="14" xfId="0" applyNumberFormat="1" applyFont="1" applyFill="1" applyBorder="1" applyAlignment="1">
      <alignment horizontal="center" vertical="center"/>
    </xf>
    <xf numFmtId="0" fontId="81" fillId="0" borderId="0" xfId="0" applyNumberFormat="1" applyFont="1" applyFill="1" applyBorder="1" applyAlignment="1">
      <alignment horizontal="center"/>
    </xf>
    <xf numFmtId="0" fontId="81" fillId="0" borderId="0" xfId="40" applyNumberFormat="1" applyFont="1" applyFill="1" applyBorder="1" applyAlignment="1">
      <alignment horizontal="center"/>
    </xf>
    <xf numFmtId="0" fontId="105" fillId="0" borderId="0" xfId="0" applyNumberFormat="1" applyFont="1" applyFill="1" applyBorder="1" applyAlignment="1">
      <alignment horizontal="left"/>
    </xf>
    <xf numFmtId="14" fontId="83" fillId="29" borderId="16" xfId="0" applyNumberFormat="1" applyFont="1" applyFill="1" applyBorder="1" applyAlignment="1">
      <alignment horizontal="center" vertical="center"/>
    </xf>
    <xf numFmtId="14" fontId="83" fillId="29" borderId="17" xfId="0" applyNumberFormat="1" applyFont="1" applyFill="1" applyBorder="1" applyAlignment="1">
      <alignment horizontal="center" vertical="center"/>
    </xf>
    <xf numFmtId="14" fontId="84" fillId="26" borderId="18" xfId="0" applyNumberFormat="1" applyFont="1" applyFill="1" applyBorder="1" applyAlignment="1">
      <alignment horizontal="center" vertical="center"/>
    </xf>
    <xf numFmtId="14" fontId="84" fillId="26" borderId="19" xfId="0" applyNumberFormat="1" applyFont="1" applyFill="1" applyBorder="1" applyAlignment="1">
      <alignment horizontal="center" vertical="center"/>
    </xf>
    <xf numFmtId="14" fontId="49" fillId="29" borderId="0" xfId="0" applyNumberFormat="1" applyFont="1" applyFill="1" applyBorder="1" applyAlignment="1">
      <alignment horizontal="center"/>
    </xf>
    <xf numFmtId="0" fontId="49" fillId="29" borderId="0" xfId="0" applyNumberFormat="1" applyFont="1" applyFill="1" applyBorder="1" applyAlignment="1">
      <alignment horizontal="center"/>
    </xf>
  </cellXfs>
  <cellStyles count="38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68" builtinId="30" hidden="1"/>
    <cellStyle name="20% - Énfasis1 2" xfId="99" xr:uid="{00000000-0005-0000-0000-000007000000}"/>
    <cellStyle name="20% - Énfasis1 3" xfId="135" xr:uid="{00000000-0005-0000-0000-000008000000}"/>
    <cellStyle name="20% - Énfasis2" xfId="72" builtinId="34" hidden="1"/>
    <cellStyle name="20% - Énfasis2 2" xfId="100" xr:uid="{00000000-0005-0000-0000-00000A000000}"/>
    <cellStyle name="20% - Énfasis2 3" xfId="136" xr:uid="{00000000-0005-0000-0000-00000B000000}"/>
    <cellStyle name="20% - Énfasis3" xfId="76" builtinId="38" hidden="1"/>
    <cellStyle name="20% - Énfasis3 2" xfId="101" xr:uid="{00000000-0005-0000-0000-00000D000000}"/>
    <cellStyle name="20% - Énfasis3 3" xfId="137" xr:uid="{00000000-0005-0000-0000-00000E000000}"/>
    <cellStyle name="20% - Énfasis4" xfId="80" builtinId="42" hidden="1"/>
    <cellStyle name="20% - Énfasis4 2" xfId="102" xr:uid="{00000000-0005-0000-0000-000010000000}"/>
    <cellStyle name="20% - Énfasis4 3" xfId="138" xr:uid="{00000000-0005-0000-0000-000011000000}"/>
    <cellStyle name="20% - Énfasis5" xfId="84" builtinId="46" hidden="1"/>
    <cellStyle name="20% - Énfasis5 2" xfId="103" xr:uid="{00000000-0005-0000-0000-000013000000}"/>
    <cellStyle name="20% - Énfasis5 3" xfId="139" xr:uid="{00000000-0005-0000-0000-000014000000}"/>
    <cellStyle name="20% - Énfasis6" xfId="88" builtinId="50" hidden="1"/>
    <cellStyle name="20% - Énfasis6 2" xfId="104" xr:uid="{00000000-0005-0000-0000-000016000000}"/>
    <cellStyle name="20% - Énfasis6 3" xfId="140" xr:uid="{00000000-0005-0000-0000-000017000000}"/>
    <cellStyle name="40% - Accent1" xfId="7" xr:uid="{00000000-0005-0000-0000-000018000000}"/>
    <cellStyle name="40% - Accent2" xfId="8" xr:uid="{00000000-0005-0000-0000-000019000000}"/>
    <cellStyle name="40% - Accent3" xfId="9" xr:uid="{00000000-0005-0000-0000-00001A000000}"/>
    <cellStyle name="40% - Accent4" xfId="10" xr:uid="{00000000-0005-0000-0000-00001B000000}"/>
    <cellStyle name="40% - Accent5" xfId="11" xr:uid="{00000000-0005-0000-0000-00001C000000}"/>
    <cellStyle name="40% - Accent6" xfId="12" xr:uid="{00000000-0005-0000-0000-00001D000000}"/>
    <cellStyle name="40% - Énfasis1" xfId="69" builtinId="31" hidden="1"/>
    <cellStyle name="40% - Énfasis1 2" xfId="105" xr:uid="{00000000-0005-0000-0000-00001F000000}"/>
    <cellStyle name="40% - Énfasis1 3" xfId="141" xr:uid="{00000000-0005-0000-0000-000020000000}"/>
    <cellStyle name="40% - Énfasis2" xfId="73" builtinId="35" hidden="1"/>
    <cellStyle name="40% - Énfasis2 2" xfId="106" xr:uid="{00000000-0005-0000-0000-000022000000}"/>
    <cellStyle name="40% - Énfasis2 3" xfId="142" xr:uid="{00000000-0005-0000-0000-000023000000}"/>
    <cellStyle name="40% - Énfasis3" xfId="77" builtinId="39" hidden="1"/>
    <cellStyle name="40% - Énfasis3 2" xfId="107" xr:uid="{00000000-0005-0000-0000-000025000000}"/>
    <cellStyle name="40% - Énfasis3 3" xfId="143" xr:uid="{00000000-0005-0000-0000-000026000000}"/>
    <cellStyle name="40% - Énfasis4" xfId="81" builtinId="43" hidden="1"/>
    <cellStyle name="40% - Énfasis4 2" xfId="108" xr:uid="{00000000-0005-0000-0000-000028000000}"/>
    <cellStyle name="40% - Énfasis4 3" xfId="144" xr:uid="{00000000-0005-0000-0000-000029000000}"/>
    <cellStyle name="40% - Énfasis5" xfId="85" builtinId="47" hidden="1"/>
    <cellStyle name="40% - Énfasis5 2" xfId="109" xr:uid="{00000000-0005-0000-0000-00002B000000}"/>
    <cellStyle name="40% - Énfasis5 3" xfId="145" xr:uid="{00000000-0005-0000-0000-00002C000000}"/>
    <cellStyle name="40% - Énfasis6" xfId="89" builtinId="51" hidden="1"/>
    <cellStyle name="40% - Énfasis6 2" xfId="110" xr:uid="{00000000-0005-0000-0000-00002E000000}"/>
    <cellStyle name="40% - Énfasis6 3" xfId="146" xr:uid="{00000000-0005-0000-0000-00002F000000}"/>
    <cellStyle name="60% - Accent1" xfId="13" xr:uid="{00000000-0005-0000-0000-000030000000}"/>
    <cellStyle name="60% - Accent2" xfId="14" xr:uid="{00000000-0005-0000-0000-000031000000}"/>
    <cellStyle name="60% - Accent3" xfId="15" xr:uid="{00000000-0005-0000-0000-000032000000}"/>
    <cellStyle name="60% - Accent4" xfId="16" xr:uid="{00000000-0005-0000-0000-000033000000}"/>
    <cellStyle name="60% - Accent5" xfId="17" xr:uid="{00000000-0005-0000-0000-000034000000}"/>
    <cellStyle name="60% - Accent6" xfId="18" xr:uid="{00000000-0005-0000-0000-000035000000}"/>
    <cellStyle name="60% - Énfasis1" xfId="70" builtinId="32" hidden="1"/>
    <cellStyle name="60% - Énfasis1 2" xfId="147" xr:uid="{00000000-0005-0000-0000-000037000000}"/>
    <cellStyle name="60% - Énfasis1 3" xfId="148" xr:uid="{00000000-0005-0000-0000-000038000000}"/>
    <cellStyle name="60% - Énfasis2" xfId="74" builtinId="36" hidden="1"/>
    <cellStyle name="60% - Énfasis2 2" xfId="149" xr:uid="{00000000-0005-0000-0000-00003A000000}"/>
    <cellStyle name="60% - Énfasis2 3" xfId="150" xr:uid="{00000000-0005-0000-0000-00003B000000}"/>
    <cellStyle name="60% - Énfasis3" xfId="78" builtinId="40" hidden="1"/>
    <cellStyle name="60% - Énfasis3 2" xfId="151" xr:uid="{00000000-0005-0000-0000-00003D000000}"/>
    <cellStyle name="60% - Énfasis3 3" xfId="152" xr:uid="{00000000-0005-0000-0000-00003E000000}"/>
    <cellStyle name="60% - Énfasis4" xfId="82" builtinId="44" hidden="1"/>
    <cellStyle name="60% - Énfasis4 2" xfId="153" xr:uid="{00000000-0005-0000-0000-000040000000}"/>
    <cellStyle name="60% - Énfasis4 3" xfId="154" xr:uid="{00000000-0005-0000-0000-000041000000}"/>
    <cellStyle name="60% - Énfasis5" xfId="86" builtinId="48" hidden="1"/>
    <cellStyle name="60% - Énfasis5 2" xfId="155" xr:uid="{00000000-0005-0000-0000-000043000000}"/>
    <cellStyle name="60% - Énfasis5 3" xfId="156" xr:uid="{00000000-0005-0000-0000-000044000000}"/>
    <cellStyle name="60% - Énfasis6" xfId="90" builtinId="52" hidden="1"/>
    <cellStyle name="60% - Énfasis6 2" xfId="157" xr:uid="{00000000-0005-0000-0000-000046000000}"/>
    <cellStyle name="60% - Énfasis6 3" xfId="158" xr:uid="{00000000-0005-0000-0000-000047000000}"/>
    <cellStyle name="Accent1" xfId="19" xr:uid="{00000000-0005-0000-0000-000048000000}"/>
    <cellStyle name="Accent2" xfId="20" xr:uid="{00000000-0005-0000-0000-000049000000}"/>
    <cellStyle name="Accent3" xfId="21" xr:uid="{00000000-0005-0000-0000-00004A000000}"/>
    <cellStyle name="Accent4" xfId="22" xr:uid="{00000000-0005-0000-0000-00004B000000}"/>
    <cellStyle name="Accent5" xfId="23" xr:uid="{00000000-0005-0000-0000-00004C000000}"/>
    <cellStyle name="Accent6" xfId="24" xr:uid="{00000000-0005-0000-0000-00004D000000}"/>
    <cellStyle name="Actual Date" xfId="159" xr:uid="{00000000-0005-0000-0000-00004E000000}"/>
    <cellStyle name="background" xfId="160" xr:uid="{00000000-0005-0000-0000-00004F000000}"/>
    <cellStyle name="background 2" xfId="161" xr:uid="{00000000-0005-0000-0000-000050000000}"/>
    <cellStyle name="Bad" xfId="25" xr:uid="{00000000-0005-0000-0000-000051000000}"/>
    <cellStyle name="banner" xfId="162" xr:uid="{00000000-0005-0000-0000-000052000000}"/>
    <cellStyle name="Buena 2" xfId="163" xr:uid="{00000000-0005-0000-0000-000054000000}"/>
    <cellStyle name="Buena 3" xfId="164" xr:uid="{00000000-0005-0000-0000-000055000000}"/>
    <cellStyle name="Bueno" xfId="57" builtinId="26" hidden="1"/>
    <cellStyle name="calc" xfId="165" xr:uid="{00000000-0005-0000-0000-000056000000}"/>
    <cellStyle name="calculated" xfId="166" xr:uid="{00000000-0005-0000-0000-000057000000}"/>
    <cellStyle name="Calculation" xfId="26" xr:uid="{00000000-0005-0000-0000-000058000000}"/>
    <cellStyle name="Cálculo" xfId="61" builtinId="22" hidden="1"/>
    <cellStyle name="Cálculo 2" xfId="167" xr:uid="{00000000-0005-0000-0000-00005A000000}"/>
    <cellStyle name="Cálculo 3" xfId="168" xr:uid="{00000000-0005-0000-0000-00005B000000}"/>
    <cellStyle name="Celda de comprobación" xfId="63" builtinId="23" hidden="1"/>
    <cellStyle name="Celda de comprobación 2" xfId="169" xr:uid="{00000000-0005-0000-0000-00005D000000}"/>
    <cellStyle name="Celda de comprobación 3" xfId="170" xr:uid="{00000000-0005-0000-0000-00005E000000}"/>
    <cellStyle name="Celda vinculada" xfId="62" builtinId="24" hidden="1"/>
    <cellStyle name="Celda vinculada 2" xfId="171" xr:uid="{00000000-0005-0000-0000-000060000000}"/>
    <cellStyle name="Celda vinculada 3" xfId="172" xr:uid="{00000000-0005-0000-0000-000061000000}"/>
    <cellStyle name="Check Cell" xfId="27" xr:uid="{00000000-0005-0000-0000-000062000000}"/>
    <cellStyle name="data_3000" xfId="173" xr:uid="{00000000-0005-0000-0000-000063000000}"/>
    <cellStyle name="Date" xfId="174" xr:uid="{00000000-0005-0000-0000-000064000000}"/>
    <cellStyle name="date 2" xfId="175" xr:uid="{00000000-0005-0000-0000-000065000000}"/>
    <cellStyle name="datetime" xfId="176" xr:uid="{00000000-0005-0000-0000-000066000000}"/>
    <cellStyle name="Dia" xfId="111" xr:uid="{00000000-0005-0000-0000-000067000000}"/>
    <cellStyle name="Encabez1" xfId="112" xr:uid="{00000000-0005-0000-0000-000068000000}"/>
    <cellStyle name="Encabez2" xfId="113" xr:uid="{00000000-0005-0000-0000-000069000000}"/>
    <cellStyle name="Encabezado 1" xfId="53" builtinId="16" hidden="1"/>
    <cellStyle name="Encabezado 4" xfId="56" builtinId="19" hidden="1"/>
    <cellStyle name="Encabezado 4 2" xfId="177" xr:uid="{00000000-0005-0000-0000-00006B000000}"/>
    <cellStyle name="Encabezado 4 3" xfId="178" xr:uid="{00000000-0005-0000-0000-00006C000000}"/>
    <cellStyle name="Énfasis1" xfId="67" builtinId="29" hidden="1"/>
    <cellStyle name="Énfasis1 2" xfId="179" xr:uid="{00000000-0005-0000-0000-00006E000000}"/>
    <cellStyle name="Énfasis1 3" xfId="180" xr:uid="{00000000-0005-0000-0000-00006F000000}"/>
    <cellStyle name="Énfasis2" xfId="71" builtinId="33" hidden="1"/>
    <cellStyle name="Énfasis2 2" xfId="181" xr:uid="{00000000-0005-0000-0000-000071000000}"/>
    <cellStyle name="Énfasis2 3" xfId="182" xr:uid="{00000000-0005-0000-0000-000072000000}"/>
    <cellStyle name="Énfasis3" xfId="75" builtinId="37" hidden="1"/>
    <cellStyle name="Énfasis3 2" xfId="183" xr:uid="{00000000-0005-0000-0000-000074000000}"/>
    <cellStyle name="Énfasis3 3" xfId="184" xr:uid="{00000000-0005-0000-0000-000075000000}"/>
    <cellStyle name="Énfasis4" xfId="79" builtinId="41" hidden="1"/>
    <cellStyle name="Énfasis4 2" xfId="185" xr:uid="{00000000-0005-0000-0000-000077000000}"/>
    <cellStyle name="Énfasis4 3" xfId="186" xr:uid="{00000000-0005-0000-0000-000078000000}"/>
    <cellStyle name="Énfasis5" xfId="83" builtinId="45" hidden="1"/>
    <cellStyle name="Énfasis5 2" xfId="187" xr:uid="{00000000-0005-0000-0000-00007A000000}"/>
    <cellStyle name="Énfasis5 3" xfId="188" xr:uid="{00000000-0005-0000-0000-00007B000000}"/>
    <cellStyle name="Énfasis6" xfId="87" builtinId="49" hidden="1"/>
    <cellStyle name="Énfasis6 2" xfId="189" xr:uid="{00000000-0005-0000-0000-00007D000000}"/>
    <cellStyle name="Énfasis6 3" xfId="190" xr:uid="{00000000-0005-0000-0000-00007E000000}"/>
    <cellStyle name="Entrada" xfId="59" builtinId="20" hidden="1"/>
    <cellStyle name="Entrada 2" xfId="191" xr:uid="{00000000-0005-0000-0000-000080000000}"/>
    <cellStyle name="Entrada 3" xfId="192" xr:uid="{00000000-0005-0000-0000-000081000000}"/>
    <cellStyle name="Estilo 1" xfId="193" xr:uid="{00000000-0005-0000-0000-000082000000}"/>
    <cellStyle name="Estilo 1 10" xfId="194" xr:uid="{00000000-0005-0000-0000-000083000000}"/>
    <cellStyle name="Estilo 1 11" xfId="195" xr:uid="{00000000-0005-0000-0000-000084000000}"/>
    <cellStyle name="Estilo 1 12" xfId="196" xr:uid="{00000000-0005-0000-0000-000085000000}"/>
    <cellStyle name="Estilo 1 13" xfId="197" xr:uid="{00000000-0005-0000-0000-000086000000}"/>
    <cellStyle name="Estilo 1 2" xfId="198" xr:uid="{00000000-0005-0000-0000-000087000000}"/>
    <cellStyle name="Estilo 1 3" xfId="199" xr:uid="{00000000-0005-0000-0000-000088000000}"/>
    <cellStyle name="Estilo 1 4" xfId="200" xr:uid="{00000000-0005-0000-0000-000089000000}"/>
    <cellStyle name="Estilo 1 5" xfId="201" xr:uid="{00000000-0005-0000-0000-00008A000000}"/>
    <cellStyle name="Estilo 1 6" xfId="202" xr:uid="{00000000-0005-0000-0000-00008B000000}"/>
    <cellStyle name="Estilo 1 7" xfId="203" xr:uid="{00000000-0005-0000-0000-00008C000000}"/>
    <cellStyle name="Estilo 1 8" xfId="204" xr:uid="{00000000-0005-0000-0000-00008D000000}"/>
    <cellStyle name="Estilo 1 9" xfId="205" xr:uid="{00000000-0005-0000-0000-00008E000000}"/>
    <cellStyle name="Euro" xfId="114" xr:uid="{00000000-0005-0000-0000-00008F000000}"/>
    <cellStyle name="Euro 10" xfId="206" xr:uid="{00000000-0005-0000-0000-000090000000}"/>
    <cellStyle name="Euro 11" xfId="207" xr:uid="{00000000-0005-0000-0000-000091000000}"/>
    <cellStyle name="Euro 2" xfId="115" xr:uid="{00000000-0005-0000-0000-000092000000}"/>
    <cellStyle name="Euro 3" xfId="116" xr:uid="{00000000-0005-0000-0000-000093000000}"/>
    <cellStyle name="Euro 4" xfId="208" xr:uid="{00000000-0005-0000-0000-000094000000}"/>
    <cellStyle name="Euro 5" xfId="209" xr:uid="{00000000-0005-0000-0000-000095000000}"/>
    <cellStyle name="Euro 6" xfId="210" xr:uid="{00000000-0005-0000-0000-000096000000}"/>
    <cellStyle name="Euro 7" xfId="211" xr:uid="{00000000-0005-0000-0000-000097000000}"/>
    <cellStyle name="Euro 8" xfId="212" xr:uid="{00000000-0005-0000-0000-000098000000}"/>
    <cellStyle name="Euro 9" xfId="213" xr:uid="{00000000-0005-0000-0000-000099000000}"/>
    <cellStyle name="Explanatory Text" xfId="28" xr:uid="{00000000-0005-0000-0000-00009A000000}"/>
    <cellStyle name="Fijo" xfId="117" xr:uid="{00000000-0005-0000-0000-00009B000000}"/>
    <cellStyle name="Filler" xfId="214" xr:uid="{00000000-0005-0000-0000-00009C000000}"/>
    <cellStyle name="Financiero" xfId="118" xr:uid="{00000000-0005-0000-0000-00009D000000}"/>
    <cellStyle name="Fixed" xfId="215" xr:uid="{00000000-0005-0000-0000-00009E000000}"/>
    <cellStyle name="Good" xfId="29" xr:uid="{00000000-0005-0000-0000-00009F000000}"/>
    <cellStyle name="Grey" xfId="216" xr:uid="{00000000-0005-0000-0000-0000A0000000}"/>
    <cellStyle name="Grey 10" xfId="217" xr:uid="{00000000-0005-0000-0000-0000A1000000}"/>
    <cellStyle name="Grey 11" xfId="218" xr:uid="{00000000-0005-0000-0000-0000A2000000}"/>
    <cellStyle name="Grey 12" xfId="219" xr:uid="{00000000-0005-0000-0000-0000A3000000}"/>
    <cellStyle name="Grey 13" xfId="220" xr:uid="{00000000-0005-0000-0000-0000A4000000}"/>
    <cellStyle name="Grey 2" xfId="221" xr:uid="{00000000-0005-0000-0000-0000A5000000}"/>
    <cellStyle name="Grey 3" xfId="222" xr:uid="{00000000-0005-0000-0000-0000A6000000}"/>
    <cellStyle name="Grey 4" xfId="223" xr:uid="{00000000-0005-0000-0000-0000A7000000}"/>
    <cellStyle name="Grey 5" xfId="224" xr:uid="{00000000-0005-0000-0000-0000A8000000}"/>
    <cellStyle name="Grey 6" xfId="225" xr:uid="{00000000-0005-0000-0000-0000A9000000}"/>
    <cellStyle name="Grey 7" xfId="226" xr:uid="{00000000-0005-0000-0000-0000AA000000}"/>
    <cellStyle name="Grey 8" xfId="227" xr:uid="{00000000-0005-0000-0000-0000AB000000}"/>
    <cellStyle name="Grey 9" xfId="228" xr:uid="{00000000-0005-0000-0000-0000AC000000}"/>
    <cellStyle name="HEADER" xfId="229" xr:uid="{00000000-0005-0000-0000-0000AD000000}"/>
    <cellStyle name="Header 2" xfId="230" xr:uid="{00000000-0005-0000-0000-0000AE000000}"/>
    <cellStyle name="Header1" xfId="231" xr:uid="{00000000-0005-0000-0000-0000AF000000}"/>
    <cellStyle name="Header2" xfId="232" xr:uid="{00000000-0005-0000-0000-0000B0000000}"/>
    <cellStyle name="Heading 1" xfId="30" xr:uid="{00000000-0005-0000-0000-0000B1000000}"/>
    <cellStyle name="Heading 2" xfId="31" xr:uid="{00000000-0005-0000-0000-0000B2000000}"/>
    <cellStyle name="Heading 3" xfId="32" xr:uid="{00000000-0005-0000-0000-0000B3000000}"/>
    <cellStyle name="Heading 4" xfId="33" xr:uid="{00000000-0005-0000-0000-0000B4000000}"/>
    <cellStyle name="Heading1" xfId="233" xr:uid="{00000000-0005-0000-0000-0000B5000000}"/>
    <cellStyle name="Heading2" xfId="234" xr:uid="{00000000-0005-0000-0000-0000B6000000}"/>
    <cellStyle name="HIGHLIGHT" xfId="235" xr:uid="{00000000-0005-0000-0000-0000B7000000}"/>
    <cellStyle name="Hyperlink" xfId="236" xr:uid="{00000000-0005-0000-0000-0000B8000000}"/>
    <cellStyle name="Incorrecto" xfId="58" builtinId="27" hidden="1"/>
    <cellStyle name="Incorrecto 2" xfId="237" xr:uid="{00000000-0005-0000-0000-0000BA000000}"/>
    <cellStyle name="Incorrecto 3" xfId="238" xr:uid="{00000000-0005-0000-0000-0000BB000000}"/>
    <cellStyle name="Input" xfId="34" xr:uid="{00000000-0005-0000-0000-0000BC000000}"/>
    <cellStyle name="Input [yellow]" xfId="239" xr:uid="{00000000-0005-0000-0000-0000BD000000}"/>
    <cellStyle name="Input [yellow] 10" xfId="240" xr:uid="{00000000-0005-0000-0000-0000BE000000}"/>
    <cellStyle name="Input [yellow] 11" xfId="241" xr:uid="{00000000-0005-0000-0000-0000BF000000}"/>
    <cellStyle name="Input [yellow] 12" xfId="242" xr:uid="{00000000-0005-0000-0000-0000C0000000}"/>
    <cellStyle name="Input [yellow] 13" xfId="243" xr:uid="{00000000-0005-0000-0000-0000C1000000}"/>
    <cellStyle name="Input [yellow] 2" xfId="244" xr:uid="{00000000-0005-0000-0000-0000C2000000}"/>
    <cellStyle name="Input [yellow] 3" xfId="245" xr:uid="{00000000-0005-0000-0000-0000C3000000}"/>
    <cellStyle name="Input [yellow] 4" xfId="246" xr:uid="{00000000-0005-0000-0000-0000C4000000}"/>
    <cellStyle name="Input [yellow] 5" xfId="247" xr:uid="{00000000-0005-0000-0000-0000C5000000}"/>
    <cellStyle name="Input [yellow] 6" xfId="248" xr:uid="{00000000-0005-0000-0000-0000C6000000}"/>
    <cellStyle name="Input [yellow] 7" xfId="249" xr:uid="{00000000-0005-0000-0000-0000C7000000}"/>
    <cellStyle name="Input [yellow] 8" xfId="250" xr:uid="{00000000-0005-0000-0000-0000C8000000}"/>
    <cellStyle name="Input [yellow] 9" xfId="251" xr:uid="{00000000-0005-0000-0000-0000C9000000}"/>
    <cellStyle name="input 2" xfId="252" xr:uid="{00000000-0005-0000-0000-0000CA000000}"/>
    <cellStyle name="input_Cálculo_EECC-Activas y Pasivas_Grupo 30-03-2010" xfId="253" xr:uid="{00000000-0005-0000-0000-0000CB000000}"/>
    <cellStyle name="label" xfId="254" xr:uid="{00000000-0005-0000-0000-0000CC000000}"/>
    <cellStyle name="Linked Cell" xfId="35" xr:uid="{00000000-0005-0000-0000-0000CD000000}"/>
    <cellStyle name="main_input" xfId="255" xr:uid="{00000000-0005-0000-0000-0000CE000000}"/>
    <cellStyle name="MAND_x000d_CHECK.COMMAND_x000e_RENAME.COMMAND_x0008_SHOW.BAR_x000b_DELETE.MENU_x000e_DELETE.COMMAND_x000e_GET.CHA" xfId="119" xr:uid="{00000000-0005-0000-0000-0000CF000000}"/>
    <cellStyle name="Millares 2" xfId="36" xr:uid="{00000000-0005-0000-0000-0000D0000000}"/>
    <cellStyle name="Millares 3" xfId="37" xr:uid="{00000000-0005-0000-0000-0000D1000000}"/>
    <cellStyle name="Monetario" xfId="120" xr:uid="{00000000-0005-0000-0000-0000D2000000}"/>
    <cellStyle name="Neutral 2" xfId="256" xr:uid="{00000000-0005-0000-0000-0000D3000000}"/>
    <cellStyle name="Neutral 3" xfId="257" xr:uid="{00000000-0005-0000-0000-0000D4000000}"/>
    <cellStyle name="NivelFila_" xfId="258" xr:uid="{00000000-0005-0000-0000-0000D5000000}"/>
    <cellStyle name="no dec" xfId="259" xr:uid="{00000000-0005-0000-0000-0000D6000000}"/>
    <cellStyle name="No-definido" xfId="260" xr:uid="{00000000-0005-0000-0000-0000D7000000}"/>
    <cellStyle name="Normal" xfId="0" builtinId="0"/>
    <cellStyle name="Normal - Style1" xfId="261" xr:uid="{00000000-0005-0000-0000-0000D9000000}"/>
    <cellStyle name="Normal 10" xfId="98" xr:uid="{00000000-0005-0000-0000-0000DA000000}"/>
    <cellStyle name="Normal 10 2" xfId="262" xr:uid="{00000000-0005-0000-0000-0000DB000000}"/>
    <cellStyle name="Normal 11" xfId="38" xr:uid="{00000000-0005-0000-0000-0000DC000000}"/>
    <cellStyle name="Normal 11 2" xfId="263" xr:uid="{00000000-0005-0000-0000-0000DD000000}"/>
    <cellStyle name="Normal 12" xfId="128" xr:uid="{00000000-0005-0000-0000-0000DE000000}"/>
    <cellStyle name="Normal 13" xfId="264" xr:uid="{00000000-0005-0000-0000-0000DF000000}"/>
    <cellStyle name="Normal 14" xfId="265" xr:uid="{00000000-0005-0000-0000-0000E0000000}"/>
    <cellStyle name="Normal 15" xfId="266" xr:uid="{00000000-0005-0000-0000-0000E1000000}"/>
    <cellStyle name="Normal 16" xfId="267" xr:uid="{00000000-0005-0000-0000-0000E2000000}"/>
    <cellStyle name="Normal 17" xfId="268" xr:uid="{00000000-0005-0000-0000-0000E3000000}"/>
    <cellStyle name="Normal 18" xfId="269" xr:uid="{00000000-0005-0000-0000-0000E4000000}"/>
    <cellStyle name="Normal 19" xfId="270" xr:uid="{00000000-0005-0000-0000-0000E5000000}"/>
    <cellStyle name="Normal 19 2" xfId="271" xr:uid="{00000000-0005-0000-0000-0000E6000000}"/>
    <cellStyle name="Normal 2" xfId="39" xr:uid="{00000000-0005-0000-0000-0000E7000000}"/>
    <cellStyle name="Normal 2 10" xfId="272" xr:uid="{00000000-0005-0000-0000-0000E8000000}"/>
    <cellStyle name="Normal 2 11" xfId="273" xr:uid="{00000000-0005-0000-0000-0000E9000000}"/>
    <cellStyle name="Normal 2 12" xfId="274" xr:uid="{00000000-0005-0000-0000-0000EA000000}"/>
    <cellStyle name="Normal 2 13" xfId="275" xr:uid="{00000000-0005-0000-0000-0000EB000000}"/>
    <cellStyle name="Normal 2 14" xfId="276" xr:uid="{00000000-0005-0000-0000-0000EC000000}"/>
    <cellStyle name="Normal 2 2" xfId="40" xr:uid="{00000000-0005-0000-0000-0000ED000000}"/>
    <cellStyle name="Normal 2 2 2" xfId="91" xr:uid="{00000000-0005-0000-0000-0000EE000000}"/>
    <cellStyle name="Normal 2 2 3" xfId="277" xr:uid="{00000000-0005-0000-0000-0000EF000000}"/>
    <cellStyle name="Normal 2 3" xfId="121" xr:uid="{00000000-0005-0000-0000-0000F0000000}"/>
    <cellStyle name="Normal 2 4" xfId="94" xr:uid="{00000000-0005-0000-0000-0000F1000000}"/>
    <cellStyle name="Normal 2 4 2" xfId="384" xr:uid="{1AA37407-0A96-4526-9658-3EEE179A95C3}"/>
    <cellStyle name="Normal 2 5" xfId="278" xr:uid="{00000000-0005-0000-0000-0000F2000000}"/>
    <cellStyle name="Normal 2 6" xfId="131" xr:uid="{00000000-0005-0000-0000-0000F3000000}"/>
    <cellStyle name="Normal 2 7" xfId="279" xr:uid="{00000000-0005-0000-0000-0000F4000000}"/>
    <cellStyle name="Normal 2 8" xfId="280" xr:uid="{00000000-0005-0000-0000-0000F5000000}"/>
    <cellStyle name="Normal 2 9" xfId="281" xr:uid="{00000000-0005-0000-0000-0000F6000000}"/>
    <cellStyle name="Normal 20" xfId="282" xr:uid="{00000000-0005-0000-0000-0000F7000000}"/>
    <cellStyle name="Normal 20 2" xfId="283" xr:uid="{00000000-0005-0000-0000-0000F8000000}"/>
    <cellStyle name="Normal 21" xfId="284" xr:uid="{00000000-0005-0000-0000-0000F9000000}"/>
    <cellStyle name="Normal 22" xfId="92" xr:uid="{00000000-0005-0000-0000-0000FA000000}"/>
    <cellStyle name="Normal 23" xfId="285" xr:uid="{00000000-0005-0000-0000-0000FB000000}"/>
    <cellStyle name="Normal 25" xfId="129" xr:uid="{00000000-0005-0000-0000-0000FC000000}"/>
    <cellStyle name="Normal 25 2" xfId="133" xr:uid="{00000000-0005-0000-0000-0000FD000000}"/>
    <cellStyle name="Normal 25 2 2" xfId="286" xr:uid="{00000000-0005-0000-0000-0000FE000000}"/>
    <cellStyle name="Normal 25 3" xfId="287" xr:uid="{00000000-0005-0000-0000-0000FF000000}"/>
    <cellStyle name="Normal 3" xfId="41" xr:uid="{00000000-0005-0000-0000-000000010000}"/>
    <cellStyle name="Normal 3 10" xfId="288" xr:uid="{00000000-0005-0000-0000-000001010000}"/>
    <cellStyle name="Normal 3 11" xfId="289" xr:uid="{00000000-0005-0000-0000-000002010000}"/>
    <cellStyle name="Normal 3 12" xfId="290" xr:uid="{00000000-0005-0000-0000-000003010000}"/>
    <cellStyle name="Normal 3 13" xfId="291" xr:uid="{00000000-0005-0000-0000-000004010000}"/>
    <cellStyle name="Normal 3 14" xfId="292" xr:uid="{00000000-0005-0000-0000-000005010000}"/>
    <cellStyle name="Normal 3 15" xfId="293" xr:uid="{00000000-0005-0000-0000-000006010000}"/>
    <cellStyle name="Normal 3 2" xfId="122" xr:uid="{00000000-0005-0000-0000-000007010000}"/>
    <cellStyle name="Normal 3 2 2" xfId="294" xr:uid="{00000000-0005-0000-0000-000008010000}"/>
    <cellStyle name="Normal 3 2 2 2" xfId="295" xr:uid="{00000000-0005-0000-0000-000009010000}"/>
    <cellStyle name="Normal 3 2 2 3" xfId="296" xr:uid="{00000000-0005-0000-0000-00000A010000}"/>
    <cellStyle name="Normal 3 2 2 4" xfId="297" xr:uid="{00000000-0005-0000-0000-00000B010000}"/>
    <cellStyle name="Normal 3 2 2 5" xfId="298" xr:uid="{00000000-0005-0000-0000-00000C010000}"/>
    <cellStyle name="Normal 3 2 3" xfId="299" xr:uid="{00000000-0005-0000-0000-00000D010000}"/>
    <cellStyle name="Normal 3 2 4" xfId="300" xr:uid="{00000000-0005-0000-0000-00000E010000}"/>
    <cellStyle name="Normal 3 2 5" xfId="301" xr:uid="{00000000-0005-0000-0000-00000F010000}"/>
    <cellStyle name="Normal 3 3" xfId="302" xr:uid="{00000000-0005-0000-0000-000010010000}"/>
    <cellStyle name="Normal 3 4" xfId="303" xr:uid="{00000000-0005-0000-0000-000011010000}"/>
    <cellStyle name="Normal 3 5" xfId="304" xr:uid="{00000000-0005-0000-0000-000012010000}"/>
    <cellStyle name="Normal 3 6" xfId="305" xr:uid="{00000000-0005-0000-0000-000013010000}"/>
    <cellStyle name="Normal 3 7" xfId="306" xr:uid="{00000000-0005-0000-0000-000014010000}"/>
    <cellStyle name="Normal 3 8" xfId="307" xr:uid="{00000000-0005-0000-0000-000015010000}"/>
    <cellStyle name="Normal 3 9" xfId="308" xr:uid="{00000000-0005-0000-0000-000016010000}"/>
    <cellStyle name="Normal 4" xfId="42" xr:uid="{00000000-0005-0000-0000-000017010000}"/>
    <cellStyle name="Normal 4 2" xfId="309" xr:uid="{00000000-0005-0000-0000-000018010000}"/>
    <cellStyle name="Normal 4 2 2" xfId="134" xr:uid="{00000000-0005-0000-0000-000019010000}"/>
    <cellStyle name="Normal 4 3" xfId="310" xr:uid="{00000000-0005-0000-0000-00001A010000}"/>
    <cellStyle name="Normal 4 4" xfId="311" xr:uid="{00000000-0005-0000-0000-00001B010000}"/>
    <cellStyle name="Normal 4 5" xfId="312" xr:uid="{00000000-0005-0000-0000-00001C010000}"/>
    <cellStyle name="Normal 5" xfId="43" xr:uid="{00000000-0005-0000-0000-00001D010000}"/>
    <cellStyle name="Normal 5 2" xfId="313" xr:uid="{00000000-0005-0000-0000-00001E010000}"/>
    <cellStyle name="Normal 5 3" xfId="314" xr:uid="{00000000-0005-0000-0000-00001F010000}"/>
    <cellStyle name="Normal 6" xfId="44" xr:uid="{00000000-0005-0000-0000-000020010000}"/>
    <cellStyle name="Normal 7" xfId="93" xr:uid="{00000000-0005-0000-0000-000021010000}"/>
    <cellStyle name="Normal 7 2" xfId="97" xr:uid="{00000000-0005-0000-0000-000022010000}"/>
    <cellStyle name="Normal 7 2 2" xfId="315" xr:uid="{00000000-0005-0000-0000-000023010000}"/>
    <cellStyle name="Normal 7 3" xfId="130" xr:uid="{00000000-0005-0000-0000-000024010000}"/>
    <cellStyle name="Normal 7 3 2" xfId="132" xr:uid="{00000000-0005-0000-0000-000025010000}"/>
    <cellStyle name="Normal 7 3 3" xfId="316" xr:uid="{00000000-0005-0000-0000-000026010000}"/>
    <cellStyle name="Normal 8" xfId="123" xr:uid="{00000000-0005-0000-0000-000027010000}"/>
    <cellStyle name="Normal 8 2" xfId="317" xr:uid="{00000000-0005-0000-0000-000028010000}"/>
    <cellStyle name="Normal 9" xfId="95" xr:uid="{00000000-0005-0000-0000-000029010000}"/>
    <cellStyle name="Normal 9 2" xfId="318" xr:uid="{00000000-0005-0000-0000-00002A010000}"/>
    <cellStyle name="Notas" xfId="65" builtinId="10" hidden="1"/>
    <cellStyle name="Notas 2" xfId="124" xr:uid="{00000000-0005-0000-0000-00002C010000}"/>
    <cellStyle name="Notas 3" xfId="125" xr:uid="{00000000-0005-0000-0000-00002D010000}"/>
    <cellStyle name="Notas 4" xfId="319" xr:uid="{00000000-0005-0000-0000-00002E010000}"/>
    <cellStyle name="Notas 5" xfId="320" xr:uid="{00000000-0005-0000-0000-00002F010000}"/>
    <cellStyle name="Note" xfId="45" xr:uid="{00000000-0005-0000-0000-000030010000}"/>
    <cellStyle name="Output" xfId="46" xr:uid="{00000000-0005-0000-0000-000031010000}"/>
    <cellStyle name="Percent [2]" xfId="321" xr:uid="{00000000-0005-0000-0000-000032010000}"/>
    <cellStyle name="Porcentaje" xfId="48" xr:uid="{00000000-0005-0000-0000-000033010000}"/>
    <cellStyle name="Porcentaje 2" xfId="47" xr:uid="{00000000-0005-0000-0000-000034010000}"/>
    <cellStyle name="Porcentual 2" xfId="49" xr:uid="{00000000-0005-0000-0000-000035010000}"/>
    <cellStyle name="Porcentual 2 10" xfId="322" xr:uid="{00000000-0005-0000-0000-000036010000}"/>
    <cellStyle name="Porcentual 2 11" xfId="323" xr:uid="{00000000-0005-0000-0000-000037010000}"/>
    <cellStyle name="Porcentual 2 12" xfId="324" xr:uid="{00000000-0005-0000-0000-000038010000}"/>
    <cellStyle name="Porcentual 2 13" xfId="325" xr:uid="{00000000-0005-0000-0000-000039010000}"/>
    <cellStyle name="Porcentual 2 2" xfId="96" xr:uid="{00000000-0005-0000-0000-00003A010000}"/>
    <cellStyle name="Porcentual 2 3" xfId="326" xr:uid="{00000000-0005-0000-0000-00003B010000}"/>
    <cellStyle name="Porcentual 2 4" xfId="327" xr:uid="{00000000-0005-0000-0000-00003C010000}"/>
    <cellStyle name="Porcentual 2 5" xfId="328" xr:uid="{00000000-0005-0000-0000-00003D010000}"/>
    <cellStyle name="Porcentual 2 6" xfId="329" xr:uid="{00000000-0005-0000-0000-00003E010000}"/>
    <cellStyle name="Porcentual 2 7" xfId="330" xr:uid="{00000000-0005-0000-0000-00003F010000}"/>
    <cellStyle name="Porcentual 2 8" xfId="331" xr:uid="{00000000-0005-0000-0000-000040010000}"/>
    <cellStyle name="Porcentual 2 9" xfId="332" xr:uid="{00000000-0005-0000-0000-000041010000}"/>
    <cellStyle name="Porcentual 3" xfId="126" xr:uid="{00000000-0005-0000-0000-000042010000}"/>
    <cellStyle name="Porcentual 3 2" xfId="127" xr:uid="{00000000-0005-0000-0000-000043010000}"/>
    <cellStyle name="Porcentual 4" xfId="333" xr:uid="{00000000-0005-0000-0000-000044010000}"/>
    <cellStyle name="Porcentual 5" xfId="334" xr:uid="{00000000-0005-0000-0000-000045010000}"/>
    <cellStyle name="Porcentual 6" xfId="335" xr:uid="{00000000-0005-0000-0000-000046010000}"/>
    <cellStyle name="realtime" xfId="336" xr:uid="{00000000-0005-0000-0000-000047010000}"/>
    <cellStyle name="result" xfId="337" xr:uid="{00000000-0005-0000-0000-000048010000}"/>
    <cellStyle name="rt" xfId="338" xr:uid="{00000000-0005-0000-0000-000049010000}"/>
    <cellStyle name="Salida" xfId="60" builtinId="21" hidden="1"/>
    <cellStyle name="Salida 2" xfId="339" xr:uid="{00000000-0005-0000-0000-00004B010000}"/>
    <cellStyle name="Salida 3" xfId="340" xr:uid="{00000000-0005-0000-0000-00004C010000}"/>
    <cellStyle name="Texto de advertencia" xfId="64" builtinId="11" hidden="1"/>
    <cellStyle name="Texto de advertencia 2" xfId="341" xr:uid="{00000000-0005-0000-0000-00004E010000}"/>
    <cellStyle name="Texto de advertencia 3" xfId="342" xr:uid="{00000000-0005-0000-0000-00004F010000}"/>
    <cellStyle name="Texto explicativo" xfId="66" builtinId="53" hidden="1"/>
    <cellStyle name="Texto explicativo 2" xfId="343" xr:uid="{00000000-0005-0000-0000-000051010000}"/>
    <cellStyle name="Texto explicativo 3" xfId="344" xr:uid="{00000000-0005-0000-0000-000052010000}"/>
    <cellStyle name="Title" xfId="50" xr:uid="{00000000-0005-0000-0000-000053010000}"/>
    <cellStyle name="Título" xfId="52" builtinId="15" hidden="1"/>
    <cellStyle name="Título 1 2" xfId="345" xr:uid="{00000000-0005-0000-0000-000056010000}"/>
    <cellStyle name="Título 1 3" xfId="346" xr:uid="{00000000-0005-0000-0000-000057010000}"/>
    <cellStyle name="Título 2" xfId="54" builtinId="17" hidden="1"/>
    <cellStyle name="Título 2 2" xfId="347" xr:uid="{00000000-0005-0000-0000-000059010000}"/>
    <cellStyle name="Título 2 3" xfId="348" xr:uid="{00000000-0005-0000-0000-00005A010000}"/>
    <cellStyle name="Título 3" xfId="55" builtinId="18" hidden="1"/>
    <cellStyle name="Título 3 2" xfId="349" xr:uid="{00000000-0005-0000-0000-00005C010000}"/>
    <cellStyle name="Título 3 3" xfId="350" xr:uid="{00000000-0005-0000-0000-00005D010000}"/>
    <cellStyle name="Título 4" xfId="351" xr:uid="{00000000-0005-0000-0000-00005E010000}"/>
    <cellStyle name="Título 5" xfId="352" xr:uid="{00000000-0005-0000-0000-00005F010000}"/>
    <cellStyle name="Total 2" xfId="353" xr:uid="{00000000-0005-0000-0000-000060010000}"/>
    <cellStyle name="Total 3" xfId="354" xr:uid="{00000000-0005-0000-0000-000061010000}"/>
    <cellStyle name="Total 4" xfId="355" xr:uid="{00000000-0005-0000-0000-000062010000}"/>
    <cellStyle name="Unprot" xfId="356" xr:uid="{00000000-0005-0000-0000-000063010000}"/>
    <cellStyle name="Unprot 10" xfId="357" xr:uid="{00000000-0005-0000-0000-000064010000}"/>
    <cellStyle name="Unprot 11" xfId="358" xr:uid="{00000000-0005-0000-0000-000065010000}"/>
    <cellStyle name="Unprot 12" xfId="359" xr:uid="{00000000-0005-0000-0000-000066010000}"/>
    <cellStyle name="Unprot 13" xfId="360" xr:uid="{00000000-0005-0000-0000-000067010000}"/>
    <cellStyle name="Unprot 2" xfId="361" xr:uid="{00000000-0005-0000-0000-000068010000}"/>
    <cellStyle name="Unprot 3" xfId="362" xr:uid="{00000000-0005-0000-0000-000069010000}"/>
    <cellStyle name="Unprot 4" xfId="363" xr:uid="{00000000-0005-0000-0000-00006A010000}"/>
    <cellStyle name="Unprot 5" xfId="364" xr:uid="{00000000-0005-0000-0000-00006B010000}"/>
    <cellStyle name="Unprot 6" xfId="365" xr:uid="{00000000-0005-0000-0000-00006C010000}"/>
    <cellStyle name="Unprot 7" xfId="366" xr:uid="{00000000-0005-0000-0000-00006D010000}"/>
    <cellStyle name="Unprot 8" xfId="367" xr:uid="{00000000-0005-0000-0000-00006E010000}"/>
    <cellStyle name="Unprot 9" xfId="368" xr:uid="{00000000-0005-0000-0000-00006F010000}"/>
    <cellStyle name="Unprot$" xfId="369" xr:uid="{00000000-0005-0000-0000-000070010000}"/>
    <cellStyle name="Unprot_Datos SGT_31-01-2012" xfId="370" xr:uid="{00000000-0005-0000-0000-000071010000}"/>
    <cellStyle name="Unprotect" xfId="371" xr:uid="{00000000-0005-0000-0000-000072010000}"/>
    <cellStyle name="Unprotect 10" xfId="372" xr:uid="{00000000-0005-0000-0000-000073010000}"/>
    <cellStyle name="Unprotect 11" xfId="373" xr:uid="{00000000-0005-0000-0000-000074010000}"/>
    <cellStyle name="Unprotect 12" xfId="374" xr:uid="{00000000-0005-0000-0000-000075010000}"/>
    <cellStyle name="Unprotect 13" xfId="375" xr:uid="{00000000-0005-0000-0000-000076010000}"/>
    <cellStyle name="Unprotect 2" xfId="376" xr:uid="{00000000-0005-0000-0000-000077010000}"/>
    <cellStyle name="Unprotect 3" xfId="377" xr:uid="{00000000-0005-0000-0000-000078010000}"/>
    <cellStyle name="Unprotect 4" xfId="378" xr:uid="{00000000-0005-0000-0000-000079010000}"/>
    <cellStyle name="Unprotect 5" xfId="379" xr:uid="{00000000-0005-0000-0000-00007A010000}"/>
    <cellStyle name="Unprotect 6" xfId="380" xr:uid="{00000000-0005-0000-0000-00007B010000}"/>
    <cellStyle name="Unprotect 7" xfId="381" xr:uid="{00000000-0005-0000-0000-00007C010000}"/>
    <cellStyle name="Unprotect 8" xfId="382" xr:uid="{00000000-0005-0000-0000-00007D010000}"/>
    <cellStyle name="Unprotect 9" xfId="383" xr:uid="{00000000-0005-0000-0000-00007E010000}"/>
    <cellStyle name="Warning Text" xfId="51" xr:uid="{00000000-0005-0000-0000-00007F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15330</xdr:colOff>
      <xdr:row>47</xdr:row>
      <xdr:rowOff>136071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B85AFB7-5624-479E-AC61-CC26BF4CFB3B}"/>
            </a:ext>
          </a:extLst>
        </xdr:cNvPr>
        <xdr:cNvGrpSpPr/>
      </xdr:nvGrpSpPr>
      <xdr:grpSpPr>
        <a:xfrm>
          <a:off x="0" y="0"/>
          <a:ext cx="10549980" cy="7746546"/>
          <a:chOff x="0" y="0"/>
          <a:chExt cx="10965270" cy="8015151"/>
        </a:xfrm>
      </xdr:grpSpPr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D4A03F7F-AA0A-4186-A8E7-A9273A870661}"/>
              </a:ext>
            </a:extLst>
          </xdr:cNvPr>
          <xdr:cNvSpPr/>
        </xdr:nvSpPr>
        <xdr:spPr>
          <a:xfrm>
            <a:off x="0" y="0"/>
            <a:ext cx="10963547" cy="8015151"/>
          </a:xfrm>
          <a:prstGeom prst="rect">
            <a:avLst/>
          </a:prstGeom>
          <a:solidFill>
            <a:schemeClr val="bg1"/>
          </a:solidFill>
          <a:ln>
            <a:solidFill>
              <a:schemeClr val="bg1">
                <a:lumMod val="95000"/>
              </a:schemeClr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08E52EF3-A9B9-4C19-994F-20E4FD44A6E3}"/>
              </a:ext>
            </a:extLst>
          </xdr:cNvPr>
          <xdr:cNvSpPr/>
        </xdr:nvSpPr>
        <xdr:spPr>
          <a:xfrm flipH="1">
            <a:off x="2919889" y="989492"/>
            <a:ext cx="576151" cy="1029468"/>
          </a:xfrm>
          <a:prstGeom prst="rect">
            <a:avLst/>
          </a:prstGeom>
          <a:solidFill>
            <a:srgbClr val="2D2D2D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D8DB742-1D51-4A19-9549-4972BE5FC6D9}"/>
              </a:ext>
            </a:extLst>
          </xdr:cNvPr>
          <xdr:cNvSpPr/>
        </xdr:nvSpPr>
        <xdr:spPr>
          <a:xfrm>
            <a:off x="3327138" y="989493"/>
            <a:ext cx="7638132" cy="1029468"/>
          </a:xfrm>
          <a:prstGeom prst="rect">
            <a:avLst/>
          </a:prstGeom>
          <a:solidFill>
            <a:srgbClr val="008A9B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pic>
        <xdr:nvPicPr>
          <xdr:cNvPr id="8" name="Imagen 7">
            <a:extLst>
              <a:ext uri="{FF2B5EF4-FFF2-40B4-BE49-F238E27FC236}">
                <a16:creationId xmlns:a16="http://schemas.microsoft.com/office/drawing/2014/main" id="{74563AB3-FCB8-B742-8026-E14FDE225DE8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07536" y="1033686"/>
            <a:ext cx="3283742" cy="950353"/>
          </a:xfrm>
          <a:prstGeom prst="rect">
            <a:avLst/>
          </a:prstGeom>
        </xdr:spPr>
      </xdr:pic>
      <xdr:sp macro="" textlink="">
        <xdr:nvSpPr>
          <xdr:cNvPr id="9" name="Título 1">
            <a:extLst>
              <a:ext uri="{FF2B5EF4-FFF2-40B4-BE49-F238E27FC236}">
                <a16:creationId xmlns:a16="http://schemas.microsoft.com/office/drawing/2014/main" id="{FE1A1E25-B0A0-4CCB-B8E9-73880E6B5BE8}"/>
              </a:ext>
            </a:extLst>
          </xdr:cNvPr>
          <xdr:cNvSpPr txBox="1">
            <a:spLocks/>
          </xdr:cNvSpPr>
        </xdr:nvSpPr>
        <xdr:spPr>
          <a:xfrm>
            <a:off x="5710645" y="3017520"/>
            <a:ext cx="5167992" cy="639169"/>
          </a:xfrm>
          <a:prstGeom prst="rect">
            <a:avLst/>
          </a:prstGeom>
        </xdr:spPr>
        <xdr:txBody>
          <a:bodyPr wrap="square" lIns="0" tIns="0" rIns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s-ES" sz="2800" b="1">
                <a:solidFill>
                  <a:srgbClr val="2D2D2D"/>
                </a:solidFill>
              </a:rPr>
              <a:t>PRESENTACIÓN DE RESULTADOS</a:t>
            </a:r>
          </a:p>
        </xdr:txBody>
      </xdr:sp>
      <xdr:sp macro="" textlink="">
        <xdr:nvSpPr>
          <xdr:cNvPr id="10" name="Subtítulo 2">
            <a:extLst>
              <a:ext uri="{FF2B5EF4-FFF2-40B4-BE49-F238E27FC236}">
                <a16:creationId xmlns:a16="http://schemas.microsoft.com/office/drawing/2014/main" id="{EA23BD18-3E7A-4154-B02F-AE4CE233A5E9}"/>
              </a:ext>
            </a:extLst>
          </xdr:cNvPr>
          <xdr:cNvSpPr txBox="1">
            <a:spLocks/>
          </xdr:cNvSpPr>
        </xdr:nvSpPr>
        <xdr:spPr>
          <a:xfrm>
            <a:off x="5724254" y="3750394"/>
            <a:ext cx="3747770" cy="1877775"/>
          </a:xfrm>
          <a:prstGeom prst="rect">
            <a:avLst/>
          </a:prstGeom>
          <a:ln>
            <a:noFill/>
          </a:ln>
        </xdr:spPr>
        <xdr:txBody>
          <a:bodyPr wrap="square" lIns="0" tIns="0" rIns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>
              <a:lnSpc>
                <a:spcPct val="50000"/>
              </a:lnSpc>
              <a:buFont typeface="Arial"/>
              <a:buNone/>
            </a:pPr>
            <a:r>
              <a:rPr lang="en-US" sz="2400" b="1">
                <a:solidFill>
                  <a:srgbClr val="008A9B"/>
                </a:solidFill>
              </a:rPr>
              <a:t>_____</a:t>
            </a:r>
          </a:p>
          <a:p>
            <a:pPr marL="0" indent="0">
              <a:lnSpc>
                <a:spcPct val="50000"/>
              </a:lnSpc>
              <a:buFont typeface="Arial"/>
              <a:buNone/>
            </a:pPr>
            <a:endParaRPr lang="en-US" sz="1100" b="1">
              <a:solidFill>
                <a:srgbClr val="008A9B"/>
              </a:solidFill>
            </a:endParaRPr>
          </a:p>
          <a:p>
            <a:pPr marL="0" indent="0">
              <a:lnSpc>
                <a:spcPct val="90000"/>
              </a:lnSpc>
              <a:buFont typeface="Arial"/>
              <a:buNone/>
            </a:pPr>
            <a:endParaRPr lang="en-US" sz="1200">
              <a:solidFill>
                <a:schemeClr val="tx1">
                  <a:lumMod val="75000"/>
                  <a:lumOff val="25000"/>
                </a:schemeClr>
              </a:solidFill>
            </a:endParaRPr>
          </a:p>
          <a:p>
            <a:pPr marL="0" indent="0" algn="just">
              <a:buFont typeface="Arial"/>
              <a:buNone/>
            </a:pPr>
            <a:r>
              <a:rPr lang="it-IT" sz="2000" b="1">
                <a:solidFill>
                  <a:srgbClr val="3D8A9B"/>
                </a:solidFill>
              </a:rPr>
              <a:t>TERCER TRIMESTRE 2022</a:t>
            </a:r>
            <a:endParaRPr lang="es-ES" sz="2000" b="1">
              <a:solidFill>
                <a:srgbClr val="3D8A9B"/>
              </a:solidFill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3</xdr:row>
      <xdr:rowOff>190500</xdr:rowOff>
    </xdr:from>
    <xdr:to>
      <xdr:col>3</xdr:col>
      <xdr:colOff>2682875</xdr:colOff>
      <xdr:row>3</xdr:row>
      <xdr:rowOff>739775</xdr:rowOff>
    </xdr:to>
    <xdr:pic>
      <xdr:nvPicPr>
        <xdr:cNvPr id="1543" name="3 Imagen" descr="Firma BCC.jpg">
          <a:extLst>
            <a:ext uri="{FF2B5EF4-FFF2-40B4-BE49-F238E27FC236}">
              <a16:creationId xmlns:a16="http://schemas.microsoft.com/office/drawing/2014/main" id="{00000000-0008-0000-0900-00000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" y="47625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114300</xdr:rowOff>
    </xdr:from>
    <xdr:to>
      <xdr:col>2</xdr:col>
      <xdr:colOff>2531745</xdr:colOff>
      <xdr:row>2</xdr:row>
      <xdr:rowOff>662940</xdr:rowOff>
    </xdr:to>
    <xdr:pic>
      <xdr:nvPicPr>
        <xdr:cNvPr id="4824" name="4 Imagen" descr="Firma BCC.jpg">
          <a:extLst>
            <a:ext uri="{FF2B5EF4-FFF2-40B4-BE49-F238E27FC236}">
              <a16:creationId xmlns:a16="http://schemas.microsoft.com/office/drawing/2014/main" id="{00000000-0008-0000-0100-0000D81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43815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</xdr:row>
      <xdr:rowOff>66675</xdr:rowOff>
    </xdr:from>
    <xdr:to>
      <xdr:col>2</xdr:col>
      <xdr:colOff>2533650</xdr:colOff>
      <xdr:row>2</xdr:row>
      <xdr:rowOff>609600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417195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2</xdr:row>
      <xdr:rowOff>114300</xdr:rowOff>
    </xdr:from>
    <xdr:to>
      <xdr:col>2</xdr:col>
      <xdr:colOff>2610993</xdr:colOff>
      <xdr:row>2</xdr:row>
      <xdr:rowOff>668655</xdr:rowOff>
    </xdr:to>
    <xdr:pic>
      <xdr:nvPicPr>
        <xdr:cNvPr id="8711" name="3 Imagen" descr="Firma BCC.jpg">
          <a:extLst>
            <a:ext uri="{FF2B5EF4-FFF2-40B4-BE49-F238E27FC236}">
              <a16:creationId xmlns:a16="http://schemas.microsoft.com/office/drawing/2014/main" id="{00000000-0008-0000-0300-00000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0115" y="464820"/>
          <a:ext cx="2498598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171450</xdr:rowOff>
    </xdr:from>
    <xdr:to>
      <xdr:col>2</xdr:col>
      <xdr:colOff>2533650</xdr:colOff>
      <xdr:row>2</xdr:row>
      <xdr:rowOff>706755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3435" y="52197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171450</xdr:rowOff>
    </xdr:from>
    <xdr:to>
      <xdr:col>2</xdr:col>
      <xdr:colOff>2590800</xdr:colOff>
      <xdr:row>2</xdr:row>
      <xdr:rowOff>706755</xdr:rowOff>
    </xdr:to>
    <xdr:pic>
      <xdr:nvPicPr>
        <xdr:cNvPr id="10763" name="3 Imagen" descr="Firma BCC.jpg">
          <a:extLst>
            <a:ext uri="{FF2B5EF4-FFF2-40B4-BE49-F238E27FC236}">
              <a16:creationId xmlns:a16="http://schemas.microsoft.com/office/drawing/2014/main" id="{00000000-0008-0000-0500-00000B2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49530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171450</xdr:rowOff>
    </xdr:from>
    <xdr:to>
      <xdr:col>2</xdr:col>
      <xdr:colOff>2535555</xdr:colOff>
      <xdr:row>2</xdr:row>
      <xdr:rowOff>706755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514350"/>
          <a:ext cx="2447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257175</xdr:rowOff>
    </xdr:from>
    <xdr:to>
      <xdr:col>4</xdr:col>
      <xdr:colOff>15240</xdr:colOff>
      <xdr:row>2</xdr:row>
      <xdr:rowOff>800100</xdr:rowOff>
    </xdr:to>
    <xdr:pic>
      <xdr:nvPicPr>
        <xdr:cNvPr id="11783" name="3 Imagen" descr="Firma BCC.jpg">
          <a:extLst>
            <a:ext uri="{FF2B5EF4-FFF2-40B4-BE49-F238E27FC236}">
              <a16:creationId xmlns:a16="http://schemas.microsoft.com/office/drawing/2014/main" id="{00000000-0008-0000-0700-0000072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581025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2</xdr:row>
      <xdr:rowOff>257175</xdr:rowOff>
    </xdr:from>
    <xdr:to>
      <xdr:col>4</xdr:col>
      <xdr:colOff>15240</xdr:colOff>
      <xdr:row>2</xdr:row>
      <xdr:rowOff>800100</xdr:rowOff>
    </xdr:to>
    <xdr:pic>
      <xdr:nvPicPr>
        <xdr:cNvPr id="3" name="3 Imagen" descr="Firma BCC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" y="600075"/>
          <a:ext cx="257365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</xdr:colOff>
      <xdr:row>2</xdr:row>
      <xdr:rowOff>184785</xdr:rowOff>
    </xdr:from>
    <xdr:to>
      <xdr:col>2</xdr:col>
      <xdr:colOff>2474214</xdr:colOff>
      <xdr:row>2</xdr:row>
      <xdr:rowOff>777875</xdr:rowOff>
    </xdr:to>
    <xdr:pic>
      <xdr:nvPicPr>
        <xdr:cNvPr id="5640" name="3 Imagen" descr="Firma BCC.jpg">
          <a:extLst>
            <a:ext uri="{FF2B5EF4-FFF2-40B4-BE49-F238E27FC236}">
              <a16:creationId xmlns:a16="http://schemas.microsoft.com/office/drawing/2014/main" id="{00000000-0008-0000-0800-000008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3455" y="535305"/>
          <a:ext cx="2514219" cy="592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_01_dat_cen\gestint\GESTINT\Planificaci&#243;n\ISPACRA\2006\CUADROSISPAMARMENSUAL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ultoria\GAP\Cajasol\Servicios%20ALM\Reporting\Riesgo%20de%20Liquidez\Input\CECA%20CajaS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CargaSmmes"/>
      <sheetName val="TitulizSmmes"/>
      <sheetName val="TitulizSmmes_p"/>
      <sheetName val="CargaSmacum"/>
      <sheetName val="TitulizSmacum"/>
      <sheetName val="TitulizSmacum_p"/>
      <sheetName val="CargaSfinal"/>
      <sheetName val="TitulizSfinal"/>
      <sheetName val="TitulizSfinal_p"/>
      <sheetName val="CargaRacum"/>
      <sheetName val="CargaTcacum"/>
      <sheetName val="TitulizRacum"/>
      <sheetName val="TitulizRacum_p"/>
      <sheetName val="TitulizTcacum"/>
      <sheetName val="TitulizTcacum_p"/>
      <sheetName val="datosrentb"/>
      <sheetName val="Cuadro_ofic"/>
      <sheetName val="Cuadros_Rentb"/>
      <sheetName val="Cuadros_Negocio"/>
      <sheetName val="RdosAcumEntidad"/>
      <sheetName val="RdosAcumDTSc"/>
      <sheetName val="RdosAcumDTAl"/>
      <sheetName val="RdosAcumDTMu"/>
      <sheetName val="RdosAcumDTBa"/>
      <sheetName val="RdosAcumDTMl"/>
      <sheetName val="RdosAcumDTMd"/>
      <sheetName val="RdosAcumDTCv"/>
      <sheetName val="NegocioEntidad"/>
      <sheetName val="NegocioDTSc"/>
      <sheetName val="NegocioDTAl"/>
      <sheetName val="NegocioDTMu"/>
      <sheetName val="NegocioDTBa"/>
      <sheetName val="NegocioDTMl"/>
      <sheetName val="NegocioDTMd"/>
      <sheetName val="NegocioDTCv"/>
      <sheetName val="RentbEntidad_X__R"/>
      <sheetName val="Ajustes_X"/>
      <sheetName val="RentbDTSC_X__R"/>
      <sheetName val="RentbEntidad_X"/>
      <sheetName val="RentbDTSC_X"/>
      <sheetName val="RentbDTAl_X"/>
      <sheetName val="RentbDTMu_X"/>
      <sheetName val="RentbDTBa_X"/>
      <sheetName val="RentbDTMl_X"/>
      <sheetName val="RentbDTMd_X"/>
      <sheetName val="RentbDTCv_X"/>
      <sheetName val="RentbDTSC_X-1"/>
      <sheetName val="RentbEntidad_X-1"/>
      <sheetName val="RentbDTAl_X-1"/>
      <sheetName val="RentbDTMu_X-1"/>
      <sheetName val="RentbDTBa_X-1"/>
      <sheetName val="RentbDTMl_X-1"/>
      <sheetName val="RentbDTMd_X-1"/>
      <sheetName val="RentbDTCv_X-1"/>
      <sheetName val="OPON_X"/>
      <sheetName val="OPON_X-1"/>
      <sheetName val="datosSfinal"/>
      <sheetName val="Sfinal_Entidad_X"/>
      <sheetName val="Sfinal_DTSc_X"/>
      <sheetName val="Sfinal_DTAl_X"/>
      <sheetName val="Sfinal_DTMu_X"/>
      <sheetName val="Sfinal_DTBa_X"/>
      <sheetName val="Sfinal_DTMl_X"/>
      <sheetName val="Sfinal_DTMd_X"/>
      <sheetName val="Sfinal_DTCv_X"/>
      <sheetName val="Sfinal_Entidad_X-1"/>
      <sheetName val="Sfinal_DTSc_X-1"/>
      <sheetName val="Sfinal_DTAl_X-1"/>
      <sheetName val="Sfinal_DTMu_X-1"/>
      <sheetName val="Sfinal_DTBa_X-1"/>
      <sheetName val="Sfinal_DTMl_X-1"/>
      <sheetName val="Sfinal_DTMd_X-1"/>
      <sheetName val="Sfinal_DTCv_X-1"/>
      <sheetName val="SMedioEntidad_X"/>
      <sheetName val="SMedioDTSC_X"/>
      <sheetName val="SMedioDTAl_X"/>
      <sheetName val="SMedioDTMu_X"/>
      <sheetName val="SMedioDTBa_X"/>
      <sheetName val="SMedioDTMl_X"/>
      <sheetName val="SMedioDTMd_X"/>
      <sheetName val="SMedioDTCv_X"/>
      <sheetName val="SMedioEntidad_X-1"/>
      <sheetName val="SMedioDTSC_X-1"/>
      <sheetName val="SMedioDTAl_X-1"/>
      <sheetName val="SMedioDTMu_X-1"/>
      <sheetName val="SMedioDTBa_X-1"/>
      <sheetName val="SMedioDTMl_X-1"/>
      <sheetName val="SMedioDTMd_X-1"/>
      <sheetName val="SMedioDTCv_X-1"/>
      <sheetName val="Resultados"/>
      <sheetName val="PrevisiónEntidad_X"/>
      <sheetName val="PrevisiónDTsc_X"/>
      <sheetName val="PrevisiónDTAl_X"/>
      <sheetName val="PrevisiónDTMu_X"/>
      <sheetName val="PrevisiónDTba_X"/>
      <sheetName val="PrevisiónDTml_X"/>
      <sheetName val="PrevisiónDTmd_X"/>
      <sheetName val="PrevisiónDTCv_X"/>
      <sheetName val="Campos"/>
      <sheetName val="Productos"/>
      <sheetName val="NegocioDTAl gest"/>
      <sheetName val="NegocioDTMu gest"/>
      <sheetName val="NegocioDTBa gest"/>
      <sheetName val="NegocioDTMl gest"/>
      <sheetName val="NegocioDTMd gest"/>
      <sheetName val="NegocioDTCv gest"/>
      <sheetName val="Cuadros_NegocioDTAl"/>
      <sheetName val="Cuadros_NegocioDTMu"/>
      <sheetName val="Cuadros_NegocioDTBa"/>
      <sheetName val="Cuadros_NegocioDTMl"/>
      <sheetName val="Cuadros_NegocioDTMd"/>
      <sheetName val="Cuadros_NegocioDTCv"/>
      <sheetName val="Cuadros_Rentb (2)"/>
      <sheetName val="Sfinal_Entidad_A"/>
      <sheetName val="CUADROSISPAMARMENSUAL2006"/>
      <sheetName val="#¡REF"/>
      <sheetName val="Sfinal_DTAl_A"/>
      <sheetName val="Sfinal_DTMu_A"/>
      <sheetName val="Sfinal_DTBa_A"/>
      <sheetName val="Sfinal_DTMl_A"/>
      <sheetName val="Sfinal_DTMd_A"/>
      <sheetName val="Sfinal_DTCv_A"/>
      <sheetName val="Sfinal_DTSc_A"/>
      <sheetName val="RentbDTSC_A"/>
      <sheetName val="Sfinal_DTAl_x-"/>
      <sheetName val="Sfinal_DTm_X-1"/>
      <sheetName val="Sfinal_DTB_X-1"/>
      <sheetName val="Sfinal_DTC_X-1"/>
      <sheetName val="Sfinal_DTl_X-1"/>
      <sheetName val="Sfinal_DTSl_X-1"/>
      <sheetName val="Sfinal_DTScl_X-1"/>
      <sheetName val="SMedioEntidad_A"/>
      <sheetName val="Sfinal_Entidad_X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>0116010</v>
          </cell>
          <cell r="B3" t="str">
            <v>01</v>
          </cell>
          <cell r="C3">
            <v>39082</v>
          </cell>
          <cell r="D3" t="str">
            <v>16010</v>
          </cell>
          <cell r="E3" t="str">
            <v>16010</v>
          </cell>
          <cell r="F3">
            <v>140461162</v>
          </cell>
        </row>
        <row r="4">
          <cell r="A4" t="str">
            <v>0120000</v>
          </cell>
          <cell r="B4" t="str">
            <v>01</v>
          </cell>
          <cell r="C4">
            <v>39082</v>
          </cell>
          <cell r="D4" t="str">
            <v>20000</v>
          </cell>
          <cell r="E4" t="str">
            <v>20000</v>
          </cell>
          <cell r="F4">
            <v>33348223.899999999</v>
          </cell>
        </row>
        <row r="5">
          <cell r="A5" t="str">
            <v>01EMISION</v>
          </cell>
          <cell r="B5" t="str">
            <v>01</v>
          </cell>
          <cell r="C5">
            <v>39082</v>
          </cell>
          <cell r="D5" t="str">
            <v>EMISION</v>
          </cell>
          <cell r="E5" t="str">
            <v>EMISION</v>
          </cell>
          <cell r="F5">
            <v>19098000</v>
          </cell>
        </row>
        <row r="6">
          <cell r="A6" t="str">
            <v>01G16000</v>
          </cell>
          <cell r="B6" t="str">
            <v>01</v>
          </cell>
          <cell r="C6">
            <v>39082</v>
          </cell>
          <cell r="D6" t="str">
            <v>G16000</v>
          </cell>
          <cell r="E6" t="str">
            <v>G16000</v>
          </cell>
          <cell r="F6">
            <v>140461162</v>
          </cell>
        </row>
        <row r="7">
          <cell r="A7" t="str">
            <v>01G20000</v>
          </cell>
          <cell r="B7" t="str">
            <v>01</v>
          </cell>
          <cell r="C7">
            <v>39082</v>
          </cell>
          <cell r="D7" t="str">
            <v>G20000</v>
          </cell>
          <cell r="E7" t="str">
            <v>G20000</v>
          </cell>
          <cell r="F7">
            <v>33348223.899999999</v>
          </cell>
        </row>
        <row r="8">
          <cell r="A8" t="str">
            <v>01GR1000</v>
          </cell>
          <cell r="B8" t="str">
            <v>01</v>
          </cell>
          <cell r="C8">
            <v>39082</v>
          </cell>
          <cell r="D8" t="str">
            <v>GR1000</v>
          </cell>
          <cell r="E8" t="str">
            <v>GR1000</v>
          </cell>
          <cell r="F8">
            <v>-81576012.503600001</v>
          </cell>
        </row>
        <row r="9">
          <cell r="A9" t="str">
            <v>01GR16000</v>
          </cell>
          <cell r="B9" t="str">
            <v>01</v>
          </cell>
          <cell r="C9">
            <v>39082</v>
          </cell>
          <cell r="D9" t="str">
            <v>GR16000</v>
          </cell>
          <cell r="E9" t="str">
            <v>GR16000</v>
          </cell>
          <cell r="F9">
            <v>140461162</v>
          </cell>
        </row>
        <row r="10">
          <cell r="A10" t="str">
            <v>01GR16010</v>
          </cell>
          <cell r="B10" t="str">
            <v>01</v>
          </cell>
          <cell r="C10">
            <v>39082</v>
          </cell>
          <cell r="D10" t="str">
            <v>GR16010</v>
          </cell>
          <cell r="E10" t="str">
            <v>GR16010</v>
          </cell>
          <cell r="F10">
            <v>140461162</v>
          </cell>
        </row>
        <row r="11">
          <cell r="A11" t="str">
            <v>01GR16999</v>
          </cell>
          <cell r="B11" t="str">
            <v>01</v>
          </cell>
          <cell r="C11">
            <v>39082</v>
          </cell>
          <cell r="D11" t="str">
            <v>GR16999</v>
          </cell>
          <cell r="E11" t="str">
            <v>GR16999</v>
          </cell>
          <cell r="F11">
            <v>33348223.899999999</v>
          </cell>
        </row>
        <row r="12">
          <cell r="A12" t="str">
            <v>01GR17011</v>
          </cell>
          <cell r="B12" t="str">
            <v>01</v>
          </cell>
          <cell r="C12">
            <v>39082</v>
          </cell>
          <cell r="D12" t="str">
            <v>GR17011</v>
          </cell>
          <cell r="E12" t="str">
            <v>GR17011</v>
          </cell>
          <cell r="F12">
            <v>1056257385.8099999</v>
          </cell>
        </row>
        <row r="13">
          <cell r="A13" t="str">
            <v>01GR17012</v>
          </cell>
          <cell r="B13" t="str">
            <v>01</v>
          </cell>
          <cell r="C13">
            <v>39082</v>
          </cell>
          <cell r="D13" t="str">
            <v>GR17012</v>
          </cell>
          <cell r="E13" t="str">
            <v>GR17012</v>
          </cell>
          <cell r="F13">
            <v>1249424786.9799998</v>
          </cell>
        </row>
        <row r="14">
          <cell r="A14" t="str">
            <v>01GR170131</v>
          </cell>
          <cell r="B14" t="str">
            <v>01</v>
          </cell>
          <cell r="C14">
            <v>39082</v>
          </cell>
          <cell r="D14" t="str">
            <v>GR170131</v>
          </cell>
          <cell r="E14" t="str">
            <v>GR170131</v>
          </cell>
          <cell r="F14">
            <v>1517870192.6900001</v>
          </cell>
        </row>
        <row r="15">
          <cell r="A15" t="str">
            <v>01GR170132</v>
          </cell>
          <cell r="B15" t="str">
            <v>01</v>
          </cell>
          <cell r="C15">
            <v>39082</v>
          </cell>
          <cell r="D15" t="str">
            <v>GR170132</v>
          </cell>
          <cell r="E15" t="str">
            <v>GR170132</v>
          </cell>
          <cell r="F15">
            <v>181645350</v>
          </cell>
        </row>
        <row r="16">
          <cell r="A16" t="str">
            <v>01GR170133</v>
          </cell>
          <cell r="B16" t="str">
            <v>01</v>
          </cell>
          <cell r="C16">
            <v>39082</v>
          </cell>
          <cell r="D16" t="str">
            <v>GR170133</v>
          </cell>
          <cell r="E16" t="str">
            <v>GR170133</v>
          </cell>
          <cell r="F16">
            <v>162711098.05000001</v>
          </cell>
        </row>
        <row r="17">
          <cell r="A17" t="str">
            <v>01GR170134</v>
          </cell>
          <cell r="B17" t="str">
            <v>01</v>
          </cell>
          <cell r="C17">
            <v>39082</v>
          </cell>
          <cell r="D17" t="str">
            <v>GR170134</v>
          </cell>
          <cell r="E17" t="str">
            <v>GR170134</v>
          </cell>
          <cell r="F17">
            <v>8527875.5999999996</v>
          </cell>
        </row>
        <row r="18">
          <cell r="A18" t="str">
            <v>01GR170135</v>
          </cell>
          <cell r="B18" t="str">
            <v>01</v>
          </cell>
          <cell r="C18">
            <v>39082</v>
          </cell>
          <cell r="D18" t="str">
            <v>GR170135</v>
          </cell>
          <cell r="E18" t="str">
            <v>GR170135</v>
          </cell>
          <cell r="F18">
            <v>154183222.45000005</v>
          </cell>
        </row>
        <row r="19">
          <cell r="A19" t="str">
            <v>01GR17500</v>
          </cell>
          <cell r="B19" t="str">
            <v>01</v>
          </cell>
          <cell r="C19">
            <v>39082</v>
          </cell>
          <cell r="D19" t="str">
            <v>GR17500</v>
          </cell>
          <cell r="E19" t="str">
            <v>GR17500</v>
          </cell>
          <cell r="F19">
            <v>19098000</v>
          </cell>
        </row>
        <row r="20">
          <cell r="A20" t="str">
            <v>01GR2000</v>
          </cell>
          <cell r="B20" t="str">
            <v>01</v>
          </cell>
          <cell r="C20">
            <v>39082</v>
          </cell>
          <cell r="D20" t="str">
            <v>GR2000</v>
          </cell>
          <cell r="E20" t="str">
            <v>GR2000</v>
          </cell>
          <cell r="F20">
            <v>-32889505.679999992</v>
          </cell>
        </row>
        <row r="21">
          <cell r="A21" t="str">
            <v>01GR2020</v>
          </cell>
          <cell r="B21" t="str">
            <v>01</v>
          </cell>
          <cell r="C21">
            <v>39082</v>
          </cell>
          <cell r="D21" t="str">
            <v>GR2020</v>
          </cell>
          <cell r="E21" t="str">
            <v>GR2020</v>
          </cell>
          <cell r="F21">
            <v>7.4505805969238281E-9</v>
          </cell>
        </row>
        <row r="22">
          <cell r="A22" t="str">
            <v>01GR2040</v>
          </cell>
          <cell r="B22" t="str">
            <v>01</v>
          </cell>
          <cell r="C22">
            <v>39082</v>
          </cell>
          <cell r="D22" t="str">
            <v>GR2040</v>
          </cell>
          <cell r="E22" t="str">
            <v>GR2040</v>
          </cell>
          <cell r="F22">
            <v>-32889505.68</v>
          </cell>
        </row>
        <row r="23">
          <cell r="A23" t="str">
            <v>01GR21000</v>
          </cell>
          <cell r="B23" t="str">
            <v>01</v>
          </cell>
          <cell r="C23">
            <v>39082</v>
          </cell>
          <cell r="D23" t="str">
            <v>GR21000</v>
          </cell>
          <cell r="E23" t="str">
            <v>GR21000</v>
          </cell>
          <cell r="F23">
            <v>1982141897.7787189</v>
          </cell>
        </row>
        <row r="24">
          <cell r="A24" t="str">
            <v>01GR3010</v>
          </cell>
          <cell r="B24" t="str">
            <v>01</v>
          </cell>
          <cell r="C24">
            <v>39082</v>
          </cell>
          <cell r="D24" t="str">
            <v>GR3010</v>
          </cell>
          <cell r="E24" t="str">
            <v>GR3010</v>
          </cell>
          <cell r="F24">
            <v>-222497951.23999998</v>
          </cell>
        </row>
        <row r="25">
          <cell r="A25" t="str">
            <v>01GR3020</v>
          </cell>
          <cell r="B25" t="str">
            <v>01</v>
          </cell>
          <cell r="C25">
            <v>39082</v>
          </cell>
          <cell r="D25" t="str">
            <v>GR3020</v>
          </cell>
          <cell r="E25" t="str">
            <v>GR3020</v>
          </cell>
          <cell r="F25">
            <v>-5905238593.8726091</v>
          </cell>
        </row>
        <row r="26">
          <cell r="A26" t="str">
            <v>01GR30210</v>
          </cell>
          <cell r="B26" t="str">
            <v>01</v>
          </cell>
          <cell r="C26">
            <v>39082</v>
          </cell>
          <cell r="D26" t="str">
            <v>GR30210</v>
          </cell>
          <cell r="E26" t="str">
            <v>GR30210</v>
          </cell>
          <cell r="F26">
            <v>-73471058.430000007</v>
          </cell>
        </row>
        <row r="27">
          <cell r="A27" t="str">
            <v>01GR302106</v>
          </cell>
          <cell r="B27" t="str">
            <v>01</v>
          </cell>
          <cell r="C27">
            <v>39082</v>
          </cell>
          <cell r="D27" t="str">
            <v>GR302106</v>
          </cell>
          <cell r="E27" t="str">
            <v>GR302106</v>
          </cell>
          <cell r="F27">
            <v>-387721862.8026076</v>
          </cell>
        </row>
        <row r="28">
          <cell r="A28" t="str">
            <v>01GR30210NO</v>
          </cell>
          <cell r="B28" t="str">
            <v>01</v>
          </cell>
          <cell r="C28">
            <v>39082</v>
          </cell>
          <cell r="D28" t="str">
            <v>GR30210NO</v>
          </cell>
          <cell r="E28" t="str">
            <v>GR30210NO</v>
          </cell>
          <cell r="F28">
            <v>73471058.430000007</v>
          </cell>
        </row>
        <row r="29">
          <cell r="A29" t="str">
            <v>01GR30211</v>
          </cell>
          <cell r="B29" t="str">
            <v>01</v>
          </cell>
          <cell r="C29">
            <v>39082</v>
          </cell>
          <cell r="D29" t="str">
            <v>GR30211</v>
          </cell>
          <cell r="E29" t="str">
            <v>GR30211</v>
          </cell>
          <cell r="F29">
            <v>-754177908.58999991</v>
          </cell>
        </row>
        <row r="30">
          <cell r="A30" t="str">
            <v>01GR30211NO</v>
          </cell>
          <cell r="B30" t="str">
            <v>01</v>
          </cell>
          <cell r="C30">
            <v>39082</v>
          </cell>
          <cell r="D30" t="str">
            <v>GR30211NO</v>
          </cell>
          <cell r="E30" t="str">
            <v>GR30211NO</v>
          </cell>
          <cell r="F30">
            <v>750532201.56999993</v>
          </cell>
        </row>
        <row r="31">
          <cell r="A31" t="str">
            <v>01GR30211SI</v>
          </cell>
          <cell r="B31" t="str">
            <v>01</v>
          </cell>
          <cell r="C31">
            <v>39082</v>
          </cell>
          <cell r="D31" t="str">
            <v>GR30211SI</v>
          </cell>
          <cell r="E31" t="str">
            <v>GR30211SI</v>
          </cell>
          <cell r="F31">
            <v>3645707.02</v>
          </cell>
        </row>
        <row r="32">
          <cell r="A32" t="str">
            <v>01GR30212</v>
          </cell>
          <cell r="B32" t="str">
            <v>01</v>
          </cell>
          <cell r="C32">
            <v>39082</v>
          </cell>
          <cell r="D32" t="str">
            <v>GR30212</v>
          </cell>
          <cell r="E32" t="str">
            <v>GR30212</v>
          </cell>
          <cell r="F32">
            <v>-1967892624.0700002</v>
          </cell>
        </row>
        <row r="33">
          <cell r="A33" t="str">
            <v>01GR30212NO</v>
          </cell>
          <cell r="B33" t="str">
            <v>01</v>
          </cell>
          <cell r="C33">
            <v>39082</v>
          </cell>
          <cell r="D33" t="str">
            <v>GR30212NO</v>
          </cell>
          <cell r="E33" t="str">
            <v>GR30212NO</v>
          </cell>
          <cell r="F33">
            <v>1841198164.8400002</v>
          </cell>
        </row>
        <row r="34">
          <cell r="A34" t="str">
            <v>01GR30212SI</v>
          </cell>
          <cell r="B34" t="str">
            <v>01</v>
          </cell>
          <cell r="C34">
            <v>39082</v>
          </cell>
          <cell r="D34" t="str">
            <v>GR30212SI</v>
          </cell>
          <cell r="E34" t="str">
            <v>GR30212SI</v>
          </cell>
          <cell r="F34">
            <v>126694459.22999999</v>
          </cell>
        </row>
        <row r="35">
          <cell r="A35" t="str">
            <v>01GR30213</v>
          </cell>
          <cell r="B35" t="str">
            <v>01</v>
          </cell>
          <cell r="C35">
            <v>39082</v>
          </cell>
          <cell r="D35" t="str">
            <v>GR30213</v>
          </cell>
          <cell r="E35" t="str">
            <v>GR30213</v>
          </cell>
          <cell r="F35">
            <v>-85371793.049999997</v>
          </cell>
        </row>
        <row r="36">
          <cell r="A36" t="str">
            <v>01GR30213NO</v>
          </cell>
          <cell r="B36" t="str">
            <v>01</v>
          </cell>
          <cell r="C36">
            <v>39082</v>
          </cell>
          <cell r="D36" t="str">
            <v>GR30213NO</v>
          </cell>
          <cell r="E36" t="str">
            <v>GR30213NO</v>
          </cell>
          <cell r="F36">
            <v>85371793.050000012</v>
          </cell>
        </row>
        <row r="37">
          <cell r="A37" t="str">
            <v>01GR30214</v>
          </cell>
          <cell r="B37" t="str">
            <v>01</v>
          </cell>
          <cell r="C37">
            <v>39082</v>
          </cell>
          <cell r="D37" t="str">
            <v>GR30214</v>
          </cell>
          <cell r="E37" t="str">
            <v>GR30214</v>
          </cell>
          <cell r="F37">
            <v>-2100971336.8400002</v>
          </cell>
        </row>
        <row r="38">
          <cell r="A38" t="str">
            <v>01GR30214NO</v>
          </cell>
          <cell r="B38" t="str">
            <v>01</v>
          </cell>
          <cell r="C38">
            <v>39082</v>
          </cell>
          <cell r="D38" t="str">
            <v>GR30214NO</v>
          </cell>
          <cell r="E38" t="str">
            <v>GR30214NO</v>
          </cell>
          <cell r="F38">
            <v>1886464836.6300001</v>
          </cell>
        </row>
        <row r="39">
          <cell r="A39" t="str">
            <v>01GR30214SI</v>
          </cell>
          <cell r="B39" t="str">
            <v>01</v>
          </cell>
          <cell r="C39">
            <v>39082</v>
          </cell>
          <cell r="D39" t="str">
            <v>GR30214SI</v>
          </cell>
          <cell r="E39" t="str">
            <v>GR30214SI</v>
          </cell>
          <cell r="F39">
            <v>214506500.21000001</v>
          </cell>
        </row>
        <row r="40">
          <cell r="A40" t="str">
            <v>01GR30215</v>
          </cell>
          <cell r="B40" t="str">
            <v>01</v>
          </cell>
          <cell r="C40">
            <v>39082</v>
          </cell>
          <cell r="D40" t="str">
            <v>GR30215</v>
          </cell>
          <cell r="E40" t="str">
            <v>GR30215</v>
          </cell>
          <cell r="F40">
            <v>-256921583.91000003</v>
          </cell>
        </row>
        <row r="41">
          <cell r="A41" t="str">
            <v>01GR30215NO</v>
          </cell>
          <cell r="B41" t="str">
            <v>01</v>
          </cell>
          <cell r="C41">
            <v>39082</v>
          </cell>
          <cell r="D41" t="str">
            <v>GR30215NO</v>
          </cell>
          <cell r="E41" t="str">
            <v>GR30215NO</v>
          </cell>
          <cell r="F41">
            <v>256671550.05000001</v>
          </cell>
        </row>
        <row r="42">
          <cell r="A42" t="str">
            <v>01GR30215SI</v>
          </cell>
          <cell r="B42" t="str">
            <v>01</v>
          </cell>
          <cell r="C42">
            <v>39082</v>
          </cell>
          <cell r="D42" t="str">
            <v>GR30215SI</v>
          </cell>
          <cell r="E42" t="str">
            <v>GR30215SI</v>
          </cell>
          <cell r="F42">
            <v>250033.86</v>
          </cell>
        </row>
        <row r="43">
          <cell r="A43" t="str">
            <v>01GR30216</v>
          </cell>
          <cell r="B43" t="str">
            <v>01</v>
          </cell>
          <cell r="C43">
            <v>39082</v>
          </cell>
          <cell r="D43" t="str">
            <v>GR30216</v>
          </cell>
          <cell r="E43" t="str">
            <v>GR30216</v>
          </cell>
          <cell r="F43">
            <v>-314250804.37260765</v>
          </cell>
        </row>
        <row r="44">
          <cell r="A44" t="str">
            <v>01GR30216NO</v>
          </cell>
          <cell r="B44" t="str">
            <v>01</v>
          </cell>
          <cell r="C44">
            <v>39082</v>
          </cell>
          <cell r="D44" t="str">
            <v>GR30216NO</v>
          </cell>
          <cell r="E44" t="str">
            <v>GR30216NO</v>
          </cell>
          <cell r="F44">
            <v>289882225.20260763</v>
          </cell>
        </row>
        <row r="45">
          <cell r="A45" t="str">
            <v>01GR30216SI</v>
          </cell>
          <cell r="B45" t="str">
            <v>01</v>
          </cell>
          <cell r="C45">
            <v>39082</v>
          </cell>
          <cell r="D45" t="str">
            <v>GR30216SI</v>
          </cell>
          <cell r="E45" t="str">
            <v>GR30216SI</v>
          </cell>
          <cell r="F45">
            <v>24368579.170000002</v>
          </cell>
        </row>
        <row r="46">
          <cell r="A46" t="str">
            <v>01GR30221</v>
          </cell>
          <cell r="B46" t="str">
            <v>01</v>
          </cell>
          <cell r="C46">
            <v>39082</v>
          </cell>
          <cell r="D46" t="str">
            <v>GR30221</v>
          </cell>
          <cell r="E46" t="str">
            <v>GR30221</v>
          </cell>
          <cell r="F46">
            <v>-6417788.0199999996</v>
          </cell>
        </row>
        <row r="47">
          <cell r="A47" t="str">
            <v>01GR30222</v>
          </cell>
          <cell r="B47" t="str">
            <v>01</v>
          </cell>
          <cell r="C47">
            <v>39082</v>
          </cell>
          <cell r="D47" t="str">
            <v>GR30222</v>
          </cell>
          <cell r="E47" t="str">
            <v>GR30222</v>
          </cell>
          <cell r="F47">
            <v>-87870652.449999988</v>
          </cell>
        </row>
        <row r="48">
          <cell r="A48" t="str">
            <v>01GR30223</v>
          </cell>
          <cell r="B48" t="str">
            <v>01</v>
          </cell>
          <cell r="C48">
            <v>39082</v>
          </cell>
          <cell r="D48" t="str">
            <v>GR30223</v>
          </cell>
          <cell r="E48" t="str">
            <v>GR30223</v>
          </cell>
          <cell r="F48">
            <v>-39579332.789999999</v>
          </cell>
        </row>
        <row r="49">
          <cell r="A49" t="str">
            <v>01GR30224</v>
          </cell>
          <cell r="B49" t="str">
            <v>01</v>
          </cell>
          <cell r="C49">
            <v>39082</v>
          </cell>
          <cell r="D49" t="str">
            <v>GR30224</v>
          </cell>
          <cell r="E49" t="str">
            <v>GR30224</v>
          </cell>
          <cell r="F49">
            <v>-218313711.34999999</v>
          </cell>
        </row>
        <row r="50">
          <cell r="A50" t="str">
            <v>01GR3030</v>
          </cell>
          <cell r="B50" t="str">
            <v>01</v>
          </cell>
          <cell r="C50">
            <v>39082</v>
          </cell>
          <cell r="D50" t="str">
            <v>GR3030</v>
          </cell>
          <cell r="E50" t="str">
            <v>GR3030</v>
          </cell>
          <cell r="F50">
            <v>-53910007.38000001</v>
          </cell>
        </row>
        <row r="51">
          <cell r="A51" t="str">
            <v>01GR30401</v>
          </cell>
          <cell r="B51" t="str">
            <v>01</v>
          </cell>
          <cell r="C51">
            <v>39082</v>
          </cell>
          <cell r="D51" t="str">
            <v>GR30401</v>
          </cell>
          <cell r="E51" t="str">
            <v>GR30401</v>
          </cell>
          <cell r="F51">
            <v>-14973957.729999999</v>
          </cell>
        </row>
        <row r="52">
          <cell r="A52" t="str">
            <v>01GR30402</v>
          </cell>
          <cell r="B52" t="str">
            <v>01</v>
          </cell>
          <cell r="C52">
            <v>39082</v>
          </cell>
          <cell r="D52" t="str">
            <v>GR30402</v>
          </cell>
          <cell r="E52" t="str">
            <v>GR30402</v>
          </cell>
          <cell r="F52">
            <v>-78104056.789999992</v>
          </cell>
        </row>
        <row r="53">
          <cell r="A53" t="str">
            <v>01GR30403</v>
          </cell>
          <cell r="B53" t="str">
            <v>01</v>
          </cell>
          <cell r="C53">
            <v>39082</v>
          </cell>
          <cell r="D53" t="str">
            <v>GR30403</v>
          </cell>
          <cell r="E53" t="str">
            <v>GR30403</v>
          </cell>
          <cell r="F53">
            <v>-41736673.489999995</v>
          </cell>
        </row>
        <row r="54">
          <cell r="A54" t="str">
            <v>01GR3099</v>
          </cell>
          <cell r="B54" t="str">
            <v>01</v>
          </cell>
          <cell r="C54">
            <v>39082</v>
          </cell>
          <cell r="D54" t="str">
            <v>GR3099</v>
          </cell>
          <cell r="E54" t="str">
            <v>GR3099</v>
          </cell>
          <cell r="F54">
            <v>125989837.71748862</v>
          </cell>
        </row>
        <row r="55">
          <cell r="A55" t="str">
            <v>01GR30991</v>
          </cell>
          <cell r="B55" t="str">
            <v>01</v>
          </cell>
          <cell r="C55">
            <v>39082</v>
          </cell>
          <cell r="D55" t="str">
            <v>GR30991</v>
          </cell>
          <cell r="E55" t="str">
            <v>GR30991</v>
          </cell>
          <cell r="F55">
            <v>24011306.66</v>
          </cell>
        </row>
        <row r="56">
          <cell r="A56" t="str">
            <v>01GR30992</v>
          </cell>
          <cell r="B56" t="str">
            <v>01</v>
          </cell>
          <cell r="C56">
            <v>39082</v>
          </cell>
          <cell r="D56" t="str">
            <v>GR30992</v>
          </cell>
          <cell r="E56" t="str">
            <v>GR30992</v>
          </cell>
          <cell r="F56">
            <v>101978531.05748862</v>
          </cell>
        </row>
        <row r="57">
          <cell r="A57" t="str">
            <v>01GR3099CMI</v>
          </cell>
          <cell r="B57" t="str">
            <v>01</v>
          </cell>
          <cell r="C57">
            <v>39082</v>
          </cell>
          <cell r="D57" t="str">
            <v>GR3099CMI</v>
          </cell>
          <cell r="E57" t="str">
            <v>GR3099CMI</v>
          </cell>
          <cell r="F57">
            <v>125989837.71748862</v>
          </cell>
        </row>
        <row r="58">
          <cell r="A58" t="str">
            <v>01GR31000</v>
          </cell>
          <cell r="B58" t="str">
            <v>01</v>
          </cell>
          <cell r="C58">
            <v>39082</v>
          </cell>
          <cell r="D58" t="str">
            <v>GR31000</v>
          </cell>
          <cell r="E58" t="str">
            <v>GR31000</v>
          </cell>
          <cell r="F58">
            <v>-1292171755.1900001</v>
          </cell>
        </row>
        <row r="59">
          <cell r="A59" t="str">
            <v>01GR31010</v>
          </cell>
          <cell r="B59" t="str">
            <v>01</v>
          </cell>
          <cell r="C59">
            <v>39082</v>
          </cell>
          <cell r="D59" t="str">
            <v>GR31010</v>
          </cell>
          <cell r="E59" t="str">
            <v>GR31010</v>
          </cell>
          <cell r="F59">
            <v>-554716985.27999997</v>
          </cell>
        </row>
        <row r="60">
          <cell r="A60" t="str">
            <v>01GR31020</v>
          </cell>
          <cell r="B60" t="str">
            <v>01</v>
          </cell>
          <cell r="C60">
            <v>39082</v>
          </cell>
          <cell r="D60" t="str">
            <v>GR31020</v>
          </cell>
          <cell r="E60" t="str">
            <v>GR31020</v>
          </cell>
          <cell r="F60">
            <v>-291683375.23999995</v>
          </cell>
        </row>
        <row r="61">
          <cell r="A61" t="str">
            <v>01GR31030</v>
          </cell>
          <cell r="B61" t="str">
            <v>01</v>
          </cell>
          <cell r="C61">
            <v>39082</v>
          </cell>
          <cell r="D61" t="str">
            <v>GR31030</v>
          </cell>
          <cell r="E61" t="str">
            <v>GR31030</v>
          </cell>
          <cell r="F61">
            <v>-129461321.21000001</v>
          </cell>
        </row>
        <row r="62">
          <cell r="A62" t="str">
            <v>01GR31040</v>
          </cell>
          <cell r="B62" t="str">
            <v>01</v>
          </cell>
          <cell r="C62">
            <v>39082</v>
          </cell>
          <cell r="D62" t="str">
            <v>GR31040</v>
          </cell>
          <cell r="E62" t="str">
            <v>GR31040</v>
          </cell>
          <cell r="F62">
            <v>-316310073.46000004</v>
          </cell>
        </row>
        <row r="63">
          <cell r="A63" t="str">
            <v>01GR32000</v>
          </cell>
          <cell r="B63" t="str">
            <v>01</v>
          </cell>
          <cell r="C63">
            <v>39082</v>
          </cell>
          <cell r="D63" t="str">
            <v>GR32000</v>
          </cell>
          <cell r="E63" t="str">
            <v>GR32000</v>
          </cell>
          <cell r="F63">
            <v>-242556721.03124258</v>
          </cell>
        </row>
        <row r="64">
          <cell r="A64" t="str">
            <v>01GR32010</v>
          </cell>
          <cell r="B64" t="str">
            <v>01</v>
          </cell>
          <cell r="C64">
            <v>39082</v>
          </cell>
          <cell r="D64" t="str">
            <v>GR32010</v>
          </cell>
          <cell r="E64" t="str">
            <v>GR32010</v>
          </cell>
          <cell r="F64">
            <v>-236966081.85999998</v>
          </cell>
        </row>
        <row r="65">
          <cell r="A65" t="str">
            <v>01GR34000</v>
          </cell>
          <cell r="B65" t="str">
            <v>01</v>
          </cell>
          <cell r="C65">
            <v>39082</v>
          </cell>
          <cell r="D65" t="str">
            <v>GR34000</v>
          </cell>
          <cell r="E65" t="str">
            <v>GR34000</v>
          </cell>
          <cell r="F65">
            <v>1692052.08</v>
          </cell>
        </row>
        <row r="66">
          <cell r="A66" t="str">
            <v>01GR35000</v>
          </cell>
          <cell r="B66" t="str">
            <v>01</v>
          </cell>
          <cell r="C66">
            <v>39082</v>
          </cell>
          <cell r="D66" t="str">
            <v>GR35000</v>
          </cell>
          <cell r="E66" t="str">
            <v>GR35000</v>
          </cell>
          <cell r="F66">
            <v>-801266.82</v>
          </cell>
        </row>
        <row r="67">
          <cell r="A67" t="str">
            <v>01GR36000</v>
          </cell>
          <cell r="B67" t="str">
            <v>01</v>
          </cell>
          <cell r="C67">
            <v>39082</v>
          </cell>
          <cell r="D67" t="str">
            <v>GR36000</v>
          </cell>
          <cell r="E67" t="str">
            <v>GR36000</v>
          </cell>
          <cell r="F67">
            <v>43230327.950000003</v>
          </cell>
        </row>
        <row r="68">
          <cell r="A68" t="str">
            <v>01GR5000</v>
          </cell>
          <cell r="B68" t="str">
            <v>01</v>
          </cell>
          <cell r="C68">
            <v>39082</v>
          </cell>
          <cell r="D68" t="str">
            <v>GR5000</v>
          </cell>
          <cell r="E68" t="str">
            <v>GR5000</v>
          </cell>
          <cell r="F68">
            <v>-65665.060000000522</v>
          </cell>
        </row>
        <row r="69">
          <cell r="A69" t="str">
            <v>01GR50020</v>
          </cell>
          <cell r="B69" t="str">
            <v>01</v>
          </cell>
          <cell r="C69">
            <v>39082</v>
          </cell>
          <cell r="D69" t="str">
            <v>GR50020</v>
          </cell>
          <cell r="E69" t="str">
            <v>GR50020</v>
          </cell>
          <cell r="F69">
            <v>309292217.56999993</v>
          </cell>
        </row>
        <row r="70">
          <cell r="A70" t="str">
            <v>01GR50030</v>
          </cell>
          <cell r="B70" t="str">
            <v>01</v>
          </cell>
          <cell r="C70">
            <v>39082</v>
          </cell>
          <cell r="D70" t="str">
            <v>GR50030</v>
          </cell>
          <cell r="E70" t="str">
            <v>GR50030</v>
          </cell>
          <cell r="F70">
            <v>409543.92</v>
          </cell>
        </row>
        <row r="71">
          <cell r="A71" t="str">
            <v>01GR50040</v>
          </cell>
          <cell r="B71" t="str">
            <v>01</v>
          </cell>
          <cell r="C71">
            <v>39082</v>
          </cell>
          <cell r="D71" t="str">
            <v>GR50040</v>
          </cell>
          <cell r="E71" t="str">
            <v>GR50040</v>
          </cell>
          <cell r="F71">
            <v>106092988.53</v>
          </cell>
        </row>
        <row r="72">
          <cell r="A72" t="str">
            <v>01GR50060</v>
          </cell>
          <cell r="B72" t="str">
            <v>01</v>
          </cell>
          <cell r="C72">
            <v>39082</v>
          </cell>
          <cell r="D72" t="str">
            <v>GR50060</v>
          </cell>
          <cell r="E72" t="str">
            <v>GR50060</v>
          </cell>
          <cell r="F72">
            <v>102164511.46000001</v>
          </cell>
        </row>
        <row r="73">
          <cell r="A73" t="str">
            <v>01GR50090</v>
          </cell>
          <cell r="B73" t="str">
            <v>01</v>
          </cell>
          <cell r="C73">
            <v>39082</v>
          </cell>
          <cell r="D73" t="str">
            <v>GR50090</v>
          </cell>
          <cell r="E73" t="str">
            <v>GR50090</v>
          </cell>
          <cell r="F73">
            <v>-108206188.35000001</v>
          </cell>
        </row>
        <row r="74">
          <cell r="A74" t="str">
            <v>01GR50100</v>
          </cell>
          <cell r="B74" t="str">
            <v>01</v>
          </cell>
          <cell r="C74">
            <v>39082</v>
          </cell>
          <cell r="D74" t="str">
            <v>GR50100</v>
          </cell>
          <cell r="E74" t="str">
            <v>GR50100</v>
          </cell>
          <cell r="F74">
            <v>-4579062.26</v>
          </cell>
        </row>
        <row r="75">
          <cell r="A75" t="str">
            <v>01GR50110</v>
          </cell>
          <cell r="B75" t="str">
            <v>01</v>
          </cell>
          <cell r="C75">
            <v>39082</v>
          </cell>
          <cell r="D75" t="str">
            <v>GR50110</v>
          </cell>
          <cell r="E75" t="str">
            <v>GR50110</v>
          </cell>
          <cell r="F75">
            <v>97871574.239999995</v>
          </cell>
        </row>
        <row r="76">
          <cell r="A76" t="str">
            <v>01GR50135</v>
          </cell>
          <cell r="B76" t="str">
            <v>01</v>
          </cell>
          <cell r="C76">
            <v>39082</v>
          </cell>
          <cell r="D76" t="str">
            <v>GR50135</v>
          </cell>
          <cell r="E76" t="str">
            <v>GR50135</v>
          </cell>
          <cell r="F76">
            <v>102164511.46000001</v>
          </cell>
        </row>
        <row r="77">
          <cell r="A77" t="str">
            <v>01GR50140</v>
          </cell>
          <cell r="B77" t="str">
            <v>01</v>
          </cell>
          <cell r="C77">
            <v>39082</v>
          </cell>
          <cell r="D77" t="str">
            <v>GR50140</v>
          </cell>
          <cell r="E77" t="str">
            <v>GR50140</v>
          </cell>
          <cell r="F77">
            <v>-210310.09124260355</v>
          </cell>
        </row>
        <row r="78">
          <cell r="A78" t="str">
            <v>01GR50150</v>
          </cell>
          <cell r="B78" t="str">
            <v>01</v>
          </cell>
          <cell r="C78">
            <v>39082</v>
          </cell>
          <cell r="D78" t="str">
            <v>GR50150</v>
          </cell>
          <cell r="E78" t="str">
            <v>GR50150</v>
          </cell>
          <cell r="F78">
            <v>255000</v>
          </cell>
        </row>
        <row r="79">
          <cell r="A79" t="str">
            <v>01GR50170</v>
          </cell>
          <cell r="B79" t="str">
            <v>01</v>
          </cell>
          <cell r="C79">
            <v>39082</v>
          </cell>
          <cell r="D79" t="str">
            <v>GR50170</v>
          </cell>
          <cell r="E79" t="str">
            <v>GR50170</v>
          </cell>
          <cell r="F79">
            <v>-70820397.280000001</v>
          </cell>
        </row>
        <row r="80">
          <cell r="A80" t="str">
            <v>01GR50180</v>
          </cell>
          <cell r="B80" t="str">
            <v>01</v>
          </cell>
          <cell r="C80">
            <v>39082</v>
          </cell>
          <cell r="D80" t="str">
            <v>GR50180</v>
          </cell>
          <cell r="E80" t="str">
            <v>GR50180</v>
          </cell>
          <cell r="F80">
            <v>-4472822054.4899998</v>
          </cell>
        </row>
        <row r="81">
          <cell r="A81" t="str">
            <v>01GR50190</v>
          </cell>
          <cell r="B81" t="str">
            <v>01</v>
          </cell>
          <cell r="C81">
            <v>39082</v>
          </cell>
          <cell r="D81" t="str">
            <v>GR50190</v>
          </cell>
          <cell r="E81" t="str">
            <v>GR50190</v>
          </cell>
          <cell r="F81">
            <v>-2457130157.6599998</v>
          </cell>
        </row>
        <row r="82">
          <cell r="A82" t="str">
            <v>01GR50200</v>
          </cell>
          <cell r="B82" t="str">
            <v>01</v>
          </cell>
          <cell r="C82">
            <v>39082</v>
          </cell>
          <cell r="D82" t="str">
            <v>GR50200</v>
          </cell>
          <cell r="E82" t="str">
            <v>GR50200</v>
          </cell>
          <cell r="F82">
            <v>832582627.41000009</v>
          </cell>
        </row>
        <row r="83">
          <cell r="A83" t="str">
            <v>01GR50210</v>
          </cell>
          <cell r="B83" t="str">
            <v>01</v>
          </cell>
          <cell r="C83">
            <v>39082</v>
          </cell>
          <cell r="D83" t="str">
            <v>GR50210</v>
          </cell>
          <cell r="E83" t="str">
            <v>GR50210</v>
          </cell>
          <cell r="F83">
            <v>19475855.91</v>
          </cell>
        </row>
        <row r="84">
          <cell r="A84" t="str">
            <v>01GR50235</v>
          </cell>
          <cell r="B84" t="str">
            <v>01</v>
          </cell>
          <cell r="C84">
            <v>39082</v>
          </cell>
          <cell r="D84" t="str">
            <v>GR50235</v>
          </cell>
          <cell r="E84" t="str">
            <v>GR50235</v>
          </cell>
          <cell r="F84">
            <v>-6064313.709999999</v>
          </cell>
        </row>
        <row r="85">
          <cell r="A85" t="str">
            <v>01GR50238</v>
          </cell>
          <cell r="B85" t="str">
            <v>01</v>
          </cell>
          <cell r="C85">
            <v>39082</v>
          </cell>
          <cell r="D85" t="str">
            <v>GR50238</v>
          </cell>
          <cell r="E85" t="str">
            <v>GR50238</v>
          </cell>
          <cell r="F85">
            <v>-25151179.41</v>
          </cell>
        </row>
        <row r="86">
          <cell r="A86" t="str">
            <v>01GR7000</v>
          </cell>
          <cell r="B86" t="str">
            <v>01</v>
          </cell>
          <cell r="C86">
            <v>39082</v>
          </cell>
          <cell r="D86" t="str">
            <v>GR7000</v>
          </cell>
          <cell r="E86" t="str">
            <v>GR7000</v>
          </cell>
          <cell r="F86">
            <v>-37955511.18</v>
          </cell>
        </row>
        <row r="87">
          <cell r="A87" t="str">
            <v>0111100000002</v>
          </cell>
          <cell r="B87" t="str">
            <v>01</v>
          </cell>
          <cell r="C87">
            <v>39082</v>
          </cell>
          <cell r="D87" t="str">
            <v>11100000002</v>
          </cell>
          <cell r="E87" t="str">
            <v>R1000</v>
          </cell>
          <cell r="F87">
            <v>-81576012.503600001</v>
          </cell>
        </row>
        <row r="88">
          <cell r="A88" t="str">
            <v>0121110000001</v>
          </cell>
          <cell r="B88" t="str">
            <v>01</v>
          </cell>
          <cell r="C88">
            <v>39082</v>
          </cell>
          <cell r="D88" t="str">
            <v>21110000001</v>
          </cell>
          <cell r="E88" t="str">
            <v>R16010</v>
          </cell>
          <cell r="F88">
            <v>140461162</v>
          </cell>
        </row>
        <row r="89">
          <cell r="A89" t="str">
            <v>0121600000002</v>
          </cell>
          <cell r="B89" t="str">
            <v>01</v>
          </cell>
          <cell r="C89">
            <v>39082</v>
          </cell>
          <cell r="D89" t="str">
            <v>21600000002</v>
          </cell>
          <cell r="E89" t="str">
            <v>R16999</v>
          </cell>
          <cell r="F89">
            <v>33348223.899999999</v>
          </cell>
        </row>
        <row r="90">
          <cell r="A90" t="str">
            <v>0121211100001</v>
          </cell>
          <cell r="B90" t="str">
            <v>01</v>
          </cell>
          <cell r="C90">
            <v>39082</v>
          </cell>
          <cell r="D90" t="str">
            <v>21211100001</v>
          </cell>
          <cell r="E90" t="str">
            <v>R17011</v>
          </cell>
          <cell r="F90">
            <v>987233770.63999999</v>
          </cell>
        </row>
        <row r="91">
          <cell r="A91" t="str">
            <v>0121211100003</v>
          </cell>
          <cell r="B91" t="str">
            <v>01</v>
          </cell>
          <cell r="C91">
            <v>39082</v>
          </cell>
          <cell r="D91" t="str">
            <v>21211100003</v>
          </cell>
          <cell r="E91" t="str">
            <v>R17011</v>
          </cell>
          <cell r="F91">
            <v>26826052.989999998</v>
          </cell>
        </row>
        <row r="92">
          <cell r="A92" t="str">
            <v>0121214000001</v>
          </cell>
          <cell r="B92" t="str">
            <v>01</v>
          </cell>
          <cell r="C92">
            <v>39082</v>
          </cell>
          <cell r="D92" t="str">
            <v>21214000001</v>
          </cell>
          <cell r="E92" t="str">
            <v>R17011</v>
          </cell>
          <cell r="F92">
            <v>4009252.36</v>
          </cell>
        </row>
        <row r="93">
          <cell r="A93" t="str">
            <v>0121214100001</v>
          </cell>
          <cell r="B93" t="str">
            <v>01</v>
          </cell>
          <cell r="C93">
            <v>39082</v>
          </cell>
          <cell r="D93" t="str">
            <v>21214100001</v>
          </cell>
          <cell r="E93" t="str">
            <v>R17011</v>
          </cell>
          <cell r="F93">
            <v>16714323.989999998</v>
          </cell>
        </row>
        <row r="94">
          <cell r="A94" t="str">
            <v>0121215000001</v>
          </cell>
          <cell r="B94" t="str">
            <v>01</v>
          </cell>
          <cell r="C94">
            <v>39082</v>
          </cell>
          <cell r="D94" t="str">
            <v>21215000001</v>
          </cell>
          <cell r="E94" t="str">
            <v>R17011</v>
          </cell>
          <cell r="F94">
            <v>21473985.829999998</v>
          </cell>
        </row>
        <row r="95">
          <cell r="A95" t="str">
            <v>0121212100001</v>
          </cell>
          <cell r="B95" t="str">
            <v>01</v>
          </cell>
          <cell r="C95">
            <v>39082</v>
          </cell>
          <cell r="D95" t="str">
            <v>21212100001</v>
          </cell>
          <cell r="E95" t="str">
            <v>R17012</v>
          </cell>
          <cell r="F95">
            <v>1231315740.5499997</v>
          </cell>
        </row>
        <row r="96">
          <cell r="A96" t="str">
            <v>0121214000003</v>
          </cell>
          <cell r="B96" t="str">
            <v>01</v>
          </cell>
          <cell r="C96">
            <v>39082</v>
          </cell>
          <cell r="D96" t="str">
            <v>21214000003</v>
          </cell>
          <cell r="E96" t="str">
            <v>R17012</v>
          </cell>
          <cell r="F96">
            <v>123595.9</v>
          </cell>
        </row>
        <row r="97">
          <cell r="A97" t="str">
            <v>0121215000002</v>
          </cell>
          <cell r="B97" t="str">
            <v>01</v>
          </cell>
          <cell r="C97">
            <v>39082</v>
          </cell>
          <cell r="D97" t="str">
            <v>21215000002</v>
          </cell>
          <cell r="E97" t="str">
            <v>R17012</v>
          </cell>
          <cell r="F97">
            <v>17985450.530000001</v>
          </cell>
        </row>
        <row r="98">
          <cell r="A98" t="str">
            <v>0121213100107</v>
          </cell>
          <cell r="B98" t="str">
            <v>01</v>
          </cell>
          <cell r="C98">
            <v>39082</v>
          </cell>
          <cell r="D98" t="str">
            <v>21213100107</v>
          </cell>
          <cell r="E98" t="str">
            <v>R170131</v>
          </cell>
          <cell r="F98">
            <v>1517870192.6900001</v>
          </cell>
        </row>
        <row r="99">
          <cell r="A99" t="str">
            <v>0121213100112</v>
          </cell>
          <cell r="B99" t="str">
            <v>01</v>
          </cell>
          <cell r="C99">
            <v>39082</v>
          </cell>
          <cell r="D99" t="str">
            <v>21213100112</v>
          </cell>
          <cell r="E99" t="str">
            <v>R170132</v>
          </cell>
          <cell r="F99">
            <v>181645350</v>
          </cell>
        </row>
        <row r="100">
          <cell r="A100" t="str">
            <v>0121213100014</v>
          </cell>
          <cell r="B100" t="str">
            <v>01</v>
          </cell>
          <cell r="C100">
            <v>39082</v>
          </cell>
          <cell r="D100" t="str">
            <v>21213100014</v>
          </cell>
          <cell r="E100" t="str">
            <v>R170133</v>
          </cell>
          <cell r="F100">
            <v>563270</v>
          </cell>
        </row>
        <row r="101">
          <cell r="A101" t="str">
            <v>0121213100015</v>
          </cell>
          <cell r="B101" t="str">
            <v>01</v>
          </cell>
          <cell r="C101">
            <v>39082</v>
          </cell>
          <cell r="D101" t="str">
            <v>21213100015</v>
          </cell>
          <cell r="E101" t="str">
            <v>R170133</v>
          </cell>
          <cell r="F101">
            <v>1735200</v>
          </cell>
        </row>
        <row r="102">
          <cell r="A102" t="str">
            <v>0121213100101</v>
          </cell>
          <cell r="B102" t="str">
            <v>01</v>
          </cell>
          <cell r="C102">
            <v>39082</v>
          </cell>
          <cell r="D102" t="str">
            <v>21213100101</v>
          </cell>
          <cell r="E102" t="str">
            <v>R170133</v>
          </cell>
          <cell r="F102">
            <v>7753800</v>
          </cell>
        </row>
        <row r="103">
          <cell r="A103" t="str">
            <v>0121213100102</v>
          </cell>
          <cell r="B103" t="str">
            <v>01</v>
          </cell>
          <cell r="C103">
            <v>39082</v>
          </cell>
          <cell r="D103" t="str">
            <v>21213100102</v>
          </cell>
          <cell r="E103" t="str">
            <v>R170133</v>
          </cell>
          <cell r="F103">
            <v>9015.18</v>
          </cell>
        </row>
        <row r="104">
          <cell r="A104" t="str">
            <v>0121213100103</v>
          </cell>
          <cell r="B104" t="str">
            <v>01</v>
          </cell>
          <cell r="C104">
            <v>39082</v>
          </cell>
          <cell r="D104" t="str">
            <v>21213100103</v>
          </cell>
          <cell r="E104" t="str">
            <v>R170133</v>
          </cell>
          <cell r="F104">
            <v>100385653.33</v>
          </cell>
        </row>
        <row r="105">
          <cell r="A105" t="str">
            <v>0121213100104</v>
          </cell>
          <cell r="B105" t="str">
            <v>01</v>
          </cell>
          <cell r="C105">
            <v>39082</v>
          </cell>
          <cell r="D105" t="str">
            <v>21213100104</v>
          </cell>
          <cell r="E105" t="str">
            <v>R170133</v>
          </cell>
          <cell r="F105">
            <v>10266297.400000002</v>
          </cell>
        </row>
        <row r="106">
          <cell r="A106" t="str">
            <v>0121213100105</v>
          </cell>
          <cell r="B106" t="str">
            <v>01</v>
          </cell>
          <cell r="C106">
            <v>39082</v>
          </cell>
          <cell r="D106" t="str">
            <v>21213100105</v>
          </cell>
          <cell r="E106" t="str">
            <v>R170133</v>
          </cell>
          <cell r="F106">
            <v>17449404.550000001</v>
          </cell>
        </row>
        <row r="107">
          <cell r="A107" t="str">
            <v>0121213100106</v>
          </cell>
          <cell r="B107" t="str">
            <v>01</v>
          </cell>
          <cell r="C107">
            <v>39082</v>
          </cell>
          <cell r="D107" t="str">
            <v>21213100106</v>
          </cell>
          <cell r="E107" t="str">
            <v>R170133</v>
          </cell>
          <cell r="F107">
            <v>4682051.43</v>
          </cell>
        </row>
        <row r="108">
          <cell r="A108" t="str">
            <v>0121213100109</v>
          </cell>
          <cell r="B108" t="str">
            <v>01</v>
          </cell>
          <cell r="C108">
            <v>39082</v>
          </cell>
          <cell r="D108" t="str">
            <v>21213100109</v>
          </cell>
          <cell r="E108" t="str">
            <v>R170133</v>
          </cell>
          <cell r="F108">
            <v>7572215.3599999994</v>
          </cell>
        </row>
        <row r="109">
          <cell r="A109" t="str">
            <v>0121213100110</v>
          </cell>
          <cell r="B109" t="str">
            <v>01</v>
          </cell>
          <cell r="C109">
            <v>39082</v>
          </cell>
          <cell r="D109" t="str">
            <v>21213100110</v>
          </cell>
          <cell r="E109" t="str">
            <v>R170133</v>
          </cell>
          <cell r="F109">
            <v>3766315.2</v>
          </cell>
        </row>
        <row r="110">
          <cell r="A110" t="str">
            <v>0121214000102</v>
          </cell>
          <cell r="B110" t="str">
            <v>01</v>
          </cell>
          <cell r="C110">
            <v>39082</v>
          </cell>
          <cell r="D110" t="str">
            <v>21214000102</v>
          </cell>
          <cell r="E110" t="str">
            <v>R170133</v>
          </cell>
          <cell r="F110">
            <v>8527875.5999999996</v>
          </cell>
        </row>
        <row r="111">
          <cell r="A111" t="str">
            <v>01DEPDIVISAS</v>
          </cell>
          <cell r="B111" t="str">
            <v>01</v>
          </cell>
          <cell r="C111">
            <v>39082</v>
          </cell>
          <cell r="D111" t="str">
            <v>DEPDIVISAS</v>
          </cell>
          <cell r="E111" t="str">
            <v>R170134</v>
          </cell>
          <cell r="F111">
            <v>8527875.5999999996</v>
          </cell>
        </row>
        <row r="112">
          <cell r="A112" t="str">
            <v>01RESTOPLAZO</v>
          </cell>
          <cell r="B112" t="str">
            <v>01</v>
          </cell>
          <cell r="C112">
            <v>39082</v>
          </cell>
          <cell r="D112" t="str">
            <v>RESTOPLAZO</v>
          </cell>
          <cell r="E112" t="str">
            <v>R170135</v>
          </cell>
          <cell r="F112">
            <v>154183222.45000005</v>
          </cell>
        </row>
        <row r="113">
          <cell r="A113" t="str">
            <v>0121213100011</v>
          </cell>
          <cell r="B113" t="str">
            <v>01</v>
          </cell>
          <cell r="C113">
            <v>39082</v>
          </cell>
          <cell r="D113" t="str">
            <v>21213100011</v>
          </cell>
          <cell r="E113" t="str">
            <v>R17500</v>
          </cell>
          <cell r="F113">
            <v>19098000</v>
          </cell>
        </row>
        <row r="114">
          <cell r="A114" t="str">
            <v>0111210000001A</v>
          </cell>
          <cell r="B114" t="str">
            <v>01</v>
          </cell>
          <cell r="C114">
            <v>39082</v>
          </cell>
          <cell r="D114" t="str">
            <v>11210000001A</v>
          </cell>
          <cell r="E114" t="str">
            <v>R2020</v>
          </cell>
          <cell r="F114">
            <v>7.4505805969238281E-9</v>
          </cell>
        </row>
        <row r="115">
          <cell r="A115" t="str">
            <v>0111231000001</v>
          </cell>
          <cell r="B115" t="str">
            <v>01</v>
          </cell>
          <cell r="C115">
            <v>39082</v>
          </cell>
          <cell r="D115" t="str">
            <v>11231000001</v>
          </cell>
          <cell r="E115" t="str">
            <v>R2040</v>
          </cell>
          <cell r="F115">
            <v>-21259245.68</v>
          </cell>
        </row>
        <row r="116">
          <cell r="A116" t="str">
            <v>0111232000001</v>
          </cell>
          <cell r="B116" t="str">
            <v>01</v>
          </cell>
          <cell r="C116">
            <v>39082</v>
          </cell>
          <cell r="D116" t="str">
            <v>11232000001</v>
          </cell>
          <cell r="E116" t="str">
            <v>R2040</v>
          </cell>
          <cell r="F116">
            <v>-11630260</v>
          </cell>
        </row>
        <row r="117">
          <cell r="A117" t="str">
            <v>0111210000001P</v>
          </cell>
          <cell r="B117" t="str">
            <v>01</v>
          </cell>
          <cell r="C117">
            <v>39082</v>
          </cell>
          <cell r="D117" t="str">
            <v>11210000001P</v>
          </cell>
          <cell r="E117" t="str">
            <v>R21000</v>
          </cell>
          <cell r="F117">
            <v>1982141897.7787189</v>
          </cell>
        </row>
        <row r="118">
          <cell r="A118" t="str">
            <v>0111311000001</v>
          </cell>
          <cell r="B118" t="str">
            <v>01</v>
          </cell>
          <cell r="C118">
            <v>39082</v>
          </cell>
          <cell r="D118" t="str">
            <v>11311000001</v>
          </cell>
          <cell r="E118" t="str">
            <v>R3010</v>
          </cell>
          <cell r="F118">
            <v>-222497951.23999998</v>
          </cell>
        </row>
        <row r="119">
          <cell r="A119" t="str">
            <v>0111312160013</v>
          </cell>
          <cell r="B119" t="str">
            <v>01</v>
          </cell>
          <cell r="C119">
            <v>39082</v>
          </cell>
          <cell r="D119" t="str">
            <v>11312160013</v>
          </cell>
          <cell r="E119" t="str">
            <v>R30210</v>
          </cell>
          <cell r="F119">
            <v>-32580.77</v>
          </cell>
        </row>
        <row r="120">
          <cell r="A120" t="str">
            <v>0111312160014</v>
          </cell>
          <cell r="B120" t="str">
            <v>01</v>
          </cell>
          <cell r="C120">
            <v>39082</v>
          </cell>
          <cell r="D120" t="str">
            <v>11312160014</v>
          </cell>
          <cell r="E120" t="str">
            <v>R30210</v>
          </cell>
          <cell r="F120">
            <v>-243965.19</v>
          </cell>
        </row>
        <row r="121">
          <cell r="A121" t="str">
            <v>0111312160017</v>
          </cell>
          <cell r="B121" t="str">
            <v>01</v>
          </cell>
          <cell r="C121">
            <v>39082</v>
          </cell>
          <cell r="D121" t="str">
            <v>11312160017</v>
          </cell>
          <cell r="E121" t="str">
            <v>R30210</v>
          </cell>
          <cell r="F121">
            <v>-6739303.0899999999</v>
          </cell>
        </row>
        <row r="122">
          <cell r="A122" t="str">
            <v>0111312160018</v>
          </cell>
          <cell r="B122" t="str">
            <v>01</v>
          </cell>
          <cell r="C122">
            <v>39082</v>
          </cell>
          <cell r="D122" t="str">
            <v>11312160018</v>
          </cell>
          <cell r="E122" t="str">
            <v>R30210</v>
          </cell>
          <cell r="F122">
            <v>-66455209.38000001</v>
          </cell>
        </row>
        <row r="123">
          <cell r="A123" t="str">
            <v>0111312170042</v>
          </cell>
          <cell r="B123" t="str">
            <v>01</v>
          </cell>
          <cell r="C123">
            <v>39082</v>
          </cell>
          <cell r="D123" t="str">
            <v>11312170042</v>
          </cell>
          <cell r="E123" t="str">
            <v>R30211</v>
          </cell>
          <cell r="F123">
            <v>-3645707.02</v>
          </cell>
        </row>
        <row r="124">
          <cell r="A124" t="str">
            <v>0111312170043</v>
          </cell>
          <cell r="B124" t="str">
            <v>01</v>
          </cell>
          <cell r="C124">
            <v>39082</v>
          </cell>
          <cell r="D124" t="str">
            <v>11312170043</v>
          </cell>
          <cell r="E124" t="str">
            <v>R30211</v>
          </cell>
          <cell r="F124">
            <v>-14388001.419999998</v>
          </cell>
        </row>
        <row r="125">
          <cell r="A125" t="str">
            <v>0111312170044</v>
          </cell>
          <cell r="B125" t="str">
            <v>01</v>
          </cell>
          <cell r="C125">
            <v>39082</v>
          </cell>
          <cell r="D125" t="str">
            <v>11312170044</v>
          </cell>
          <cell r="E125" t="str">
            <v>R30211</v>
          </cell>
          <cell r="F125">
            <v>-735742177.68999994</v>
          </cell>
        </row>
        <row r="126">
          <cell r="A126" t="str">
            <v>0111312170075</v>
          </cell>
          <cell r="B126" t="str">
            <v>01</v>
          </cell>
          <cell r="C126">
            <v>39082</v>
          </cell>
          <cell r="D126" t="str">
            <v>11312170075</v>
          </cell>
          <cell r="E126" t="str">
            <v>R30211</v>
          </cell>
          <cell r="F126">
            <v>-402022.46</v>
          </cell>
        </row>
        <row r="127">
          <cell r="A127" t="str">
            <v>0111312170010</v>
          </cell>
          <cell r="B127" t="str">
            <v>01</v>
          </cell>
          <cell r="C127">
            <v>39082</v>
          </cell>
          <cell r="D127" t="str">
            <v>11312170010</v>
          </cell>
          <cell r="E127" t="str">
            <v>R30212</v>
          </cell>
          <cell r="F127">
            <v>-1653355.14</v>
          </cell>
        </row>
        <row r="128">
          <cell r="A128" t="str">
            <v>0111312170011</v>
          </cell>
          <cell r="B128" t="str">
            <v>01</v>
          </cell>
          <cell r="C128">
            <v>39082</v>
          </cell>
          <cell r="D128" t="str">
            <v>11312170011</v>
          </cell>
          <cell r="E128" t="str">
            <v>R30212</v>
          </cell>
          <cell r="F128">
            <v>-1495077.74</v>
          </cell>
        </row>
        <row r="129">
          <cell r="A129" t="str">
            <v>0111312170012</v>
          </cell>
          <cell r="B129" t="str">
            <v>01</v>
          </cell>
          <cell r="C129">
            <v>39082</v>
          </cell>
          <cell r="D129" t="str">
            <v>11312170012</v>
          </cell>
          <cell r="E129" t="str">
            <v>R30212</v>
          </cell>
          <cell r="F129">
            <v>-18330572.059999999</v>
          </cell>
        </row>
        <row r="130">
          <cell r="A130" t="str">
            <v>0111312170013</v>
          </cell>
          <cell r="B130" t="str">
            <v>01</v>
          </cell>
          <cell r="C130">
            <v>39082</v>
          </cell>
          <cell r="D130" t="str">
            <v>11312170013</v>
          </cell>
          <cell r="E130" t="str">
            <v>R30212</v>
          </cell>
          <cell r="F130">
            <v>-9618609.7599999998</v>
          </cell>
        </row>
        <row r="131">
          <cell r="A131" t="str">
            <v>0111312170014</v>
          </cell>
          <cell r="B131" t="str">
            <v>01</v>
          </cell>
          <cell r="C131">
            <v>39082</v>
          </cell>
          <cell r="D131" t="str">
            <v>11312170014</v>
          </cell>
          <cell r="E131" t="str">
            <v>R30212</v>
          </cell>
          <cell r="F131">
            <v>-115422494.32999998</v>
          </cell>
        </row>
        <row r="132">
          <cell r="A132" t="str">
            <v>0111312170015</v>
          </cell>
          <cell r="B132" t="str">
            <v>01</v>
          </cell>
          <cell r="C132">
            <v>39082</v>
          </cell>
          <cell r="D132" t="str">
            <v>11312170015</v>
          </cell>
          <cell r="E132" t="str">
            <v>R30212</v>
          </cell>
          <cell r="F132">
            <v>-275182514.88999999</v>
          </cell>
        </row>
        <row r="133">
          <cell r="A133" t="str">
            <v>0111312170016</v>
          </cell>
          <cell r="B133" t="str">
            <v>01</v>
          </cell>
          <cell r="C133">
            <v>39082</v>
          </cell>
          <cell r="D133" t="str">
            <v>11312170016</v>
          </cell>
          <cell r="E133" t="str">
            <v>R30212</v>
          </cell>
          <cell r="F133">
            <v>-1205336283.6000001</v>
          </cell>
        </row>
        <row r="134">
          <cell r="A134" t="str">
            <v>0111312170076</v>
          </cell>
          <cell r="B134" t="str">
            <v>01</v>
          </cell>
          <cell r="C134">
            <v>39082</v>
          </cell>
          <cell r="D134" t="str">
            <v>11312170076</v>
          </cell>
          <cell r="E134" t="str">
            <v>R30212</v>
          </cell>
          <cell r="F134">
            <v>-340853716.55000001</v>
          </cell>
        </row>
        <row r="135">
          <cell r="A135" t="str">
            <v>0111312170003</v>
          </cell>
          <cell r="B135" t="str">
            <v>01</v>
          </cell>
          <cell r="C135">
            <v>39082</v>
          </cell>
          <cell r="D135" t="str">
            <v>11312170003</v>
          </cell>
          <cell r="E135" t="str">
            <v>R30213</v>
          </cell>
          <cell r="F135">
            <v>-1157313.3999999999</v>
          </cell>
        </row>
        <row r="136">
          <cell r="A136" t="str">
            <v>0111312170007</v>
          </cell>
          <cell r="B136" t="str">
            <v>01</v>
          </cell>
          <cell r="C136">
            <v>39082</v>
          </cell>
          <cell r="D136" t="str">
            <v>11312170007</v>
          </cell>
          <cell r="E136" t="str">
            <v>R30213</v>
          </cell>
          <cell r="F136">
            <v>-54306555.200000003</v>
          </cell>
        </row>
        <row r="137">
          <cell r="A137" t="str">
            <v>0111312170008</v>
          </cell>
          <cell r="B137" t="str">
            <v>01</v>
          </cell>
          <cell r="C137">
            <v>39082</v>
          </cell>
          <cell r="D137" t="str">
            <v>11312170008</v>
          </cell>
          <cell r="E137" t="str">
            <v>R30213</v>
          </cell>
          <cell r="F137">
            <v>-29865255.559999999</v>
          </cell>
        </row>
        <row r="138">
          <cell r="A138" t="str">
            <v>0111312170077</v>
          </cell>
          <cell r="B138" t="str">
            <v>01</v>
          </cell>
          <cell r="C138">
            <v>39082</v>
          </cell>
          <cell r="D138" t="str">
            <v>11312170077</v>
          </cell>
          <cell r="E138" t="str">
            <v>R30213</v>
          </cell>
          <cell r="F138">
            <v>-42668.89</v>
          </cell>
        </row>
        <row r="139">
          <cell r="A139" t="str">
            <v>0111312170034</v>
          </cell>
          <cell r="B139" t="str">
            <v>01</v>
          </cell>
          <cell r="C139">
            <v>39082</v>
          </cell>
          <cell r="D139" t="str">
            <v>11312170034</v>
          </cell>
          <cell r="E139" t="str">
            <v>R30214</v>
          </cell>
          <cell r="F139">
            <v>-154911.15</v>
          </cell>
        </row>
        <row r="140">
          <cell r="A140" t="str">
            <v>0111312170035</v>
          </cell>
          <cell r="B140" t="str">
            <v>01</v>
          </cell>
          <cell r="C140">
            <v>39082</v>
          </cell>
          <cell r="D140" t="str">
            <v>11312170035</v>
          </cell>
          <cell r="E140" t="str">
            <v>R30214</v>
          </cell>
          <cell r="F140">
            <v>-344398.68</v>
          </cell>
        </row>
        <row r="141">
          <cell r="A141" t="str">
            <v>0111312170036</v>
          </cell>
          <cell r="B141" t="str">
            <v>01</v>
          </cell>
          <cell r="C141">
            <v>39082</v>
          </cell>
          <cell r="D141" t="str">
            <v>11312170036</v>
          </cell>
          <cell r="E141" t="str">
            <v>R30214</v>
          </cell>
          <cell r="F141">
            <v>-81783191.5</v>
          </cell>
        </row>
        <row r="142">
          <cell r="A142" t="str">
            <v>0111312170037</v>
          </cell>
          <cell r="B142" t="str">
            <v>01</v>
          </cell>
          <cell r="C142">
            <v>39082</v>
          </cell>
          <cell r="D142" t="str">
            <v>11312170037</v>
          </cell>
          <cell r="E142" t="str">
            <v>R30214</v>
          </cell>
          <cell r="F142">
            <v>-13454.67</v>
          </cell>
        </row>
        <row r="143">
          <cell r="A143" t="str">
            <v>0111312170038</v>
          </cell>
          <cell r="B143" t="str">
            <v>01</v>
          </cell>
          <cell r="C143">
            <v>39082</v>
          </cell>
          <cell r="D143" t="str">
            <v>11312170038</v>
          </cell>
          <cell r="E143" t="str">
            <v>R30214</v>
          </cell>
          <cell r="F143">
            <v>-214338134.39000002</v>
          </cell>
        </row>
        <row r="144">
          <cell r="A144" t="str">
            <v>0111312170039</v>
          </cell>
          <cell r="B144" t="str">
            <v>01</v>
          </cell>
          <cell r="C144">
            <v>39082</v>
          </cell>
          <cell r="D144" t="str">
            <v>11312170039</v>
          </cell>
          <cell r="E144" t="str">
            <v>R30214</v>
          </cell>
          <cell r="F144">
            <v>-51711748.189999998</v>
          </cell>
        </row>
        <row r="145">
          <cell r="A145" t="str">
            <v>0111312170040</v>
          </cell>
          <cell r="B145" t="str">
            <v>01</v>
          </cell>
          <cell r="C145">
            <v>39082</v>
          </cell>
          <cell r="D145" t="str">
            <v>11312170040</v>
          </cell>
          <cell r="E145" t="str">
            <v>R30214</v>
          </cell>
          <cell r="F145">
            <v>-1003570550.2500001</v>
          </cell>
        </row>
        <row r="146">
          <cell r="A146" t="str">
            <v>0111312170078</v>
          </cell>
          <cell r="B146" t="str">
            <v>01</v>
          </cell>
          <cell r="C146">
            <v>39082</v>
          </cell>
          <cell r="D146" t="str">
            <v>11312170078</v>
          </cell>
          <cell r="E146" t="str">
            <v>R30214</v>
          </cell>
          <cell r="F146">
            <v>-749054948.01000011</v>
          </cell>
        </row>
        <row r="147">
          <cell r="A147" t="str">
            <v>0111312170027</v>
          </cell>
          <cell r="B147" t="str">
            <v>01</v>
          </cell>
          <cell r="C147">
            <v>39082</v>
          </cell>
          <cell r="D147" t="str">
            <v>11312170027</v>
          </cell>
          <cell r="E147" t="str">
            <v>R30215</v>
          </cell>
          <cell r="F147">
            <v>-346824.65</v>
          </cell>
        </row>
        <row r="148">
          <cell r="A148" t="str">
            <v>0111312170028</v>
          </cell>
          <cell r="B148" t="str">
            <v>01</v>
          </cell>
          <cell r="C148">
            <v>39082</v>
          </cell>
          <cell r="D148" t="str">
            <v>11312170028</v>
          </cell>
          <cell r="E148" t="str">
            <v>R30215</v>
          </cell>
          <cell r="F148">
            <v>-6830005.6800000006</v>
          </cell>
        </row>
        <row r="149">
          <cell r="A149" t="str">
            <v>0111312170030</v>
          </cell>
          <cell r="B149" t="str">
            <v>01</v>
          </cell>
          <cell r="C149">
            <v>39082</v>
          </cell>
          <cell r="D149" t="str">
            <v>11312170030</v>
          </cell>
          <cell r="E149" t="str">
            <v>R30215</v>
          </cell>
          <cell r="F149">
            <v>-250033.86</v>
          </cell>
        </row>
        <row r="150">
          <cell r="A150" t="str">
            <v>0111312170031</v>
          </cell>
          <cell r="B150" t="str">
            <v>01</v>
          </cell>
          <cell r="C150">
            <v>39082</v>
          </cell>
          <cell r="D150" t="str">
            <v>11312170031</v>
          </cell>
          <cell r="E150" t="str">
            <v>R30215</v>
          </cell>
          <cell r="F150">
            <v>-128524874.2</v>
          </cell>
        </row>
        <row r="151">
          <cell r="A151" t="str">
            <v>0111312170032</v>
          </cell>
          <cell r="B151" t="str">
            <v>01</v>
          </cell>
          <cell r="C151">
            <v>39082</v>
          </cell>
          <cell r="D151" t="str">
            <v>11312170032</v>
          </cell>
          <cell r="E151" t="str">
            <v>R30215</v>
          </cell>
          <cell r="F151">
            <v>-117931711.48</v>
          </cell>
        </row>
        <row r="152">
          <cell r="A152" t="str">
            <v>0111312170079</v>
          </cell>
          <cell r="B152" t="str">
            <v>01</v>
          </cell>
          <cell r="C152">
            <v>39082</v>
          </cell>
          <cell r="D152" t="str">
            <v>11312170079</v>
          </cell>
          <cell r="E152" t="str">
            <v>R30215</v>
          </cell>
          <cell r="F152">
            <v>-3038134.04</v>
          </cell>
        </row>
        <row r="153">
          <cell r="A153" t="str">
            <v>0111312170018</v>
          </cell>
          <cell r="B153" t="str">
            <v>01</v>
          </cell>
          <cell r="C153">
            <v>39082</v>
          </cell>
          <cell r="D153" t="str">
            <v>11312170018</v>
          </cell>
          <cell r="E153" t="str">
            <v>R30216</v>
          </cell>
          <cell r="F153">
            <v>-756870.02</v>
          </cell>
        </row>
        <row r="154">
          <cell r="A154" t="str">
            <v>0111312170019</v>
          </cell>
          <cell r="B154" t="str">
            <v>01</v>
          </cell>
          <cell r="C154">
            <v>39082</v>
          </cell>
          <cell r="D154" t="str">
            <v>11312170019</v>
          </cell>
          <cell r="E154" t="str">
            <v>R30216</v>
          </cell>
          <cell r="F154">
            <v>-14000</v>
          </cell>
        </row>
        <row r="155">
          <cell r="A155" t="str">
            <v>0111312170020</v>
          </cell>
          <cell r="B155" t="str">
            <v>01</v>
          </cell>
          <cell r="C155">
            <v>39082</v>
          </cell>
          <cell r="D155" t="str">
            <v>11312170020</v>
          </cell>
          <cell r="E155" t="str">
            <v>R30216</v>
          </cell>
          <cell r="F155">
            <v>-2849436.66</v>
          </cell>
        </row>
        <row r="156">
          <cell r="A156" t="str">
            <v>0111312170022</v>
          </cell>
          <cell r="B156" t="str">
            <v>01</v>
          </cell>
          <cell r="C156">
            <v>39082</v>
          </cell>
          <cell r="D156" t="str">
            <v>11312170022</v>
          </cell>
          <cell r="E156" t="str">
            <v>R30216</v>
          </cell>
          <cell r="F156">
            <v>-23611709.150000002</v>
          </cell>
        </row>
        <row r="157">
          <cell r="A157" t="str">
            <v>0111312170023</v>
          </cell>
          <cell r="B157" t="str">
            <v>01</v>
          </cell>
          <cell r="C157">
            <v>39082</v>
          </cell>
          <cell r="D157" t="str">
            <v>11312170023</v>
          </cell>
          <cell r="E157" t="str">
            <v>R30216</v>
          </cell>
          <cell r="F157">
            <v>-30917849.16</v>
          </cell>
        </row>
        <row r="158">
          <cell r="A158" t="str">
            <v>0111312170024</v>
          </cell>
          <cell r="B158" t="str">
            <v>01</v>
          </cell>
          <cell r="C158">
            <v>39082</v>
          </cell>
          <cell r="D158" t="str">
            <v>11312170024</v>
          </cell>
          <cell r="E158" t="str">
            <v>R30216</v>
          </cell>
          <cell r="F158">
            <v>-182951077.5</v>
          </cell>
        </row>
        <row r="159">
          <cell r="A159" t="str">
            <v>0111312170080</v>
          </cell>
          <cell r="B159" t="str">
            <v>01</v>
          </cell>
          <cell r="C159">
            <v>39082</v>
          </cell>
          <cell r="D159" t="str">
            <v>11312170080</v>
          </cell>
          <cell r="E159" t="str">
            <v>R30216</v>
          </cell>
          <cell r="F159">
            <v>-72997020.450000003</v>
          </cell>
        </row>
        <row r="160">
          <cell r="A160" t="str">
            <v>0111312170081</v>
          </cell>
          <cell r="B160" t="str">
            <v>01</v>
          </cell>
          <cell r="C160">
            <v>39082</v>
          </cell>
          <cell r="D160" t="str">
            <v>11312170081</v>
          </cell>
          <cell r="E160" t="str">
            <v>R30216</v>
          </cell>
          <cell r="F160">
            <v>-152841.43260764543</v>
          </cell>
        </row>
        <row r="161">
          <cell r="A161" t="str">
            <v>0111312270001</v>
          </cell>
          <cell r="B161" t="str">
            <v>01</v>
          </cell>
          <cell r="C161">
            <v>39082</v>
          </cell>
          <cell r="D161" t="str">
            <v>11312270001</v>
          </cell>
          <cell r="E161" t="str">
            <v>R30221</v>
          </cell>
          <cell r="F161">
            <v>-118540.14</v>
          </cell>
        </row>
        <row r="162">
          <cell r="A162" t="str">
            <v>0111312270002</v>
          </cell>
          <cell r="B162" t="str">
            <v>01</v>
          </cell>
          <cell r="C162">
            <v>39082</v>
          </cell>
          <cell r="D162" t="str">
            <v>11312270002</v>
          </cell>
          <cell r="E162" t="str">
            <v>R30221</v>
          </cell>
          <cell r="F162">
            <v>-6299247.8799999999</v>
          </cell>
        </row>
        <row r="163">
          <cell r="A163" t="str">
            <v>0111312270007</v>
          </cell>
          <cell r="B163" t="str">
            <v>01</v>
          </cell>
          <cell r="C163">
            <v>39082</v>
          </cell>
          <cell r="D163" t="str">
            <v>11312270007</v>
          </cell>
          <cell r="E163" t="str">
            <v>R30222</v>
          </cell>
          <cell r="F163">
            <v>-3199985.42</v>
          </cell>
        </row>
        <row r="164">
          <cell r="A164" t="str">
            <v>0111312270008</v>
          </cell>
          <cell r="B164" t="str">
            <v>01</v>
          </cell>
          <cell r="C164">
            <v>39082</v>
          </cell>
          <cell r="D164" t="str">
            <v>11312270008</v>
          </cell>
          <cell r="E164" t="str">
            <v>R30222</v>
          </cell>
          <cell r="F164">
            <v>-84670667.029999986</v>
          </cell>
        </row>
        <row r="165">
          <cell r="A165" t="str">
            <v>0111312270005</v>
          </cell>
          <cell r="B165" t="str">
            <v>01</v>
          </cell>
          <cell r="C165">
            <v>39082</v>
          </cell>
          <cell r="D165" t="str">
            <v>11312270005</v>
          </cell>
          <cell r="E165" t="str">
            <v>R30223</v>
          </cell>
          <cell r="F165">
            <v>-8488760.6099999994</v>
          </cell>
        </row>
        <row r="166">
          <cell r="A166" t="str">
            <v>0111312270006</v>
          </cell>
          <cell r="B166" t="str">
            <v>01</v>
          </cell>
          <cell r="C166">
            <v>39082</v>
          </cell>
          <cell r="D166" t="str">
            <v>11312270006</v>
          </cell>
          <cell r="E166" t="str">
            <v>R30223</v>
          </cell>
          <cell r="F166">
            <v>-31090572.18</v>
          </cell>
        </row>
        <row r="167">
          <cell r="A167" t="str">
            <v>0111312200109</v>
          </cell>
          <cell r="B167" t="str">
            <v>01</v>
          </cell>
          <cell r="C167">
            <v>39082</v>
          </cell>
          <cell r="D167" t="str">
            <v>11312200109</v>
          </cell>
          <cell r="E167" t="str">
            <v>R30224</v>
          </cell>
          <cell r="F167">
            <v>-330257.40999999997</v>
          </cell>
        </row>
        <row r="168">
          <cell r="A168" t="str">
            <v>0111312270003</v>
          </cell>
          <cell r="B168" t="str">
            <v>01</v>
          </cell>
          <cell r="C168">
            <v>39082</v>
          </cell>
          <cell r="D168" t="str">
            <v>11312270003</v>
          </cell>
          <cell r="E168" t="str">
            <v>R30224</v>
          </cell>
          <cell r="F168">
            <v>-64247744.750000007</v>
          </cell>
        </row>
        <row r="169">
          <cell r="A169" t="str">
            <v>0111312270004</v>
          </cell>
          <cell r="B169" t="str">
            <v>01</v>
          </cell>
          <cell r="C169">
            <v>39082</v>
          </cell>
          <cell r="D169" t="str">
            <v>11312270004</v>
          </cell>
          <cell r="E169" t="str">
            <v>R30224</v>
          </cell>
          <cell r="F169">
            <v>-138338950.13</v>
          </cell>
        </row>
        <row r="170">
          <cell r="A170" t="str">
            <v>0111312270009</v>
          </cell>
          <cell r="B170" t="str">
            <v>01</v>
          </cell>
          <cell r="C170">
            <v>39082</v>
          </cell>
          <cell r="D170" t="str">
            <v>11312270009</v>
          </cell>
          <cell r="E170" t="str">
            <v>R30224</v>
          </cell>
          <cell r="F170">
            <v>-493807.04</v>
          </cell>
        </row>
        <row r="171">
          <cell r="A171" t="str">
            <v>0111312270010</v>
          </cell>
          <cell r="B171" t="str">
            <v>01</v>
          </cell>
          <cell r="C171">
            <v>39082</v>
          </cell>
          <cell r="D171" t="str">
            <v>11312270010</v>
          </cell>
          <cell r="E171" t="str">
            <v>R30224</v>
          </cell>
          <cell r="F171">
            <v>-14902952.020000001</v>
          </cell>
        </row>
        <row r="172">
          <cell r="A172" t="str">
            <v>0111321000001</v>
          </cell>
          <cell r="B172" t="str">
            <v>01</v>
          </cell>
          <cell r="C172">
            <v>39082</v>
          </cell>
          <cell r="D172" t="str">
            <v>11321000001</v>
          </cell>
          <cell r="E172" t="str">
            <v>R3030</v>
          </cell>
          <cell r="F172">
            <v>-39593504.380000003</v>
          </cell>
        </row>
        <row r="173">
          <cell r="A173" t="str">
            <v>0111321000002</v>
          </cell>
          <cell r="B173" t="str">
            <v>01</v>
          </cell>
          <cell r="C173">
            <v>39082</v>
          </cell>
          <cell r="D173" t="str">
            <v>11321000002</v>
          </cell>
          <cell r="E173" t="str">
            <v>R3030</v>
          </cell>
          <cell r="F173">
            <v>-7055641.2000000002</v>
          </cell>
        </row>
        <row r="174">
          <cell r="A174" t="str">
            <v>0111321000004</v>
          </cell>
          <cell r="B174" t="str">
            <v>01</v>
          </cell>
          <cell r="C174">
            <v>39082</v>
          </cell>
          <cell r="D174" t="str">
            <v>11321000004</v>
          </cell>
          <cell r="E174" t="str">
            <v>R3030</v>
          </cell>
          <cell r="F174">
            <v>-4195709.8099999996</v>
          </cell>
        </row>
        <row r="175">
          <cell r="A175" t="str">
            <v>0111321000005</v>
          </cell>
          <cell r="B175" t="str">
            <v>01</v>
          </cell>
          <cell r="C175">
            <v>39082</v>
          </cell>
          <cell r="D175" t="str">
            <v>11321000005</v>
          </cell>
          <cell r="E175" t="str">
            <v>R3030</v>
          </cell>
          <cell r="F175">
            <v>-390835.71</v>
          </cell>
        </row>
        <row r="176">
          <cell r="A176" t="str">
            <v>0111321000007</v>
          </cell>
          <cell r="B176" t="str">
            <v>01</v>
          </cell>
          <cell r="C176">
            <v>39082</v>
          </cell>
          <cell r="D176" t="str">
            <v>11321000007</v>
          </cell>
          <cell r="E176" t="str">
            <v>R3030</v>
          </cell>
          <cell r="F176">
            <v>-2674316.2799999998</v>
          </cell>
        </row>
        <row r="177">
          <cell r="A177" t="str">
            <v>0111340000114</v>
          </cell>
          <cell r="B177" t="str">
            <v>01</v>
          </cell>
          <cell r="C177">
            <v>39082</v>
          </cell>
          <cell r="D177" t="str">
            <v>11340000114</v>
          </cell>
          <cell r="E177" t="str">
            <v>R30401</v>
          </cell>
          <cell r="F177">
            <v>-11943741.619999999</v>
          </cell>
        </row>
        <row r="178">
          <cell r="A178" t="str">
            <v>0111340000115</v>
          </cell>
          <cell r="B178" t="str">
            <v>01</v>
          </cell>
          <cell r="C178">
            <v>39082</v>
          </cell>
          <cell r="D178" t="str">
            <v>11340000115</v>
          </cell>
          <cell r="E178" t="str">
            <v>R30401</v>
          </cell>
          <cell r="F178">
            <v>-3030216.11</v>
          </cell>
        </row>
        <row r="179">
          <cell r="A179" t="str">
            <v>0111340000105</v>
          </cell>
          <cell r="B179" t="str">
            <v>01</v>
          </cell>
          <cell r="C179">
            <v>39082</v>
          </cell>
          <cell r="D179" t="str">
            <v>11340000105</v>
          </cell>
          <cell r="E179" t="str">
            <v>R30402</v>
          </cell>
          <cell r="F179">
            <v>-78104056.789999992</v>
          </cell>
        </row>
        <row r="180">
          <cell r="A180" t="str">
            <v>0111340000103</v>
          </cell>
          <cell r="B180" t="str">
            <v>01</v>
          </cell>
          <cell r="C180">
            <v>39082</v>
          </cell>
          <cell r="D180" t="str">
            <v>11340000103</v>
          </cell>
          <cell r="E180" t="str">
            <v>R30403</v>
          </cell>
          <cell r="F180">
            <v>-953431.26</v>
          </cell>
        </row>
        <row r="181">
          <cell r="A181" t="str">
            <v>0111340000106</v>
          </cell>
          <cell r="B181" t="str">
            <v>01</v>
          </cell>
          <cell r="C181">
            <v>39082</v>
          </cell>
          <cell r="D181" t="str">
            <v>11340000106</v>
          </cell>
          <cell r="E181" t="str">
            <v>R30403</v>
          </cell>
          <cell r="F181">
            <v>-3034097.6</v>
          </cell>
        </row>
        <row r="182">
          <cell r="A182" t="str">
            <v>0111340000107</v>
          </cell>
          <cell r="B182" t="str">
            <v>01</v>
          </cell>
          <cell r="C182">
            <v>39082</v>
          </cell>
          <cell r="D182" t="str">
            <v>11340000107</v>
          </cell>
          <cell r="E182" t="str">
            <v>R30403</v>
          </cell>
          <cell r="F182">
            <v>-34535792.920000002</v>
          </cell>
        </row>
        <row r="183">
          <cell r="A183" t="str">
            <v>0111340000108</v>
          </cell>
          <cell r="B183" t="str">
            <v>01</v>
          </cell>
          <cell r="C183">
            <v>39082</v>
          </cell>
          <cell r="D183" t="str">
            <v>11340000108</v>
          </cell>
          <cell r="E183" t="str">
            <v>R30403</v>
          </cell>
          <cell r="F183">
            <v>-322114.21999999997</v>
          </cell>
        </row>
        <row r="184">
          <cell r="A184" t="str">
            <v>0111340000109</v>
          </cell>
          <cell r="B184" t="str">
            <v>01</v>
          </cell>
          <cell r="C184">
            <v>39082</v>
          </cell>
          <cell r="D184" t="str">
            <v>11340000109</v>
          </cell>
          <cell r="E184" t="str">
            <v>R30403</v>
          </cell>
          <cell r="F184">
            <v>-2857267.06</v>
          </cell>
        </row>
        <row r="185">
          <cell r="A185" t="str">
            <v>0111340000111</v>
          </cell>
          <cell r="B185" t="str">
            <v>01</v>
          </cell>
          <cell r="C185">
            <v>39082</v>
          </cell>
          <cell r="D185" t="str">
            <v>11340000111</v>
          </cell>
          <cell r="E185" t="str">
            <v>R30403</v>
          </cell>
          <cell r="F185">
            <v>-6277.84</v>
          </cell>
        </row>
        <row r="186">
          <cell r="A186" t="str">
            <v>0111340000116</v>
          </cell>
          <cell r="B186" t="str">
            <v>01</v>
          </cell>
          <cell r="C186">
            <v>39082</v>
          </cell>
          <cell r="D186" t="str">
            <v>11340000116</v>
          </cell>
          <cell r="E186" t="str">
            <v>R30403</v>
          </cell>
          <cell r="F186">
            <v>-3923.54</v>
          </cell>
        </row>
        <row r="187">
          <cell r="A187" t="str">
            <v>0111340000199</v>
          </cell>
          <cell r="B187" t="str">
            <v>01</v>
          </cell>
          <cell r="C187">
            <v>39082</v>
          </cell>
          <cell r="D187" t="str">
            <v>11340000199</v>
          </cell>
          <cell r="E187" t="str">
            <v>R30403</v>
          </cell>
          <cell r="F187">
            <v>-23769.05</v>
          </cell>
        </row>
        <row r="188">
          <cell r="A188" t="str">
            <v>0121410000001</v>
          </cell>
          <cell r="B188" t="str">
            <v>01</v>
          </cell>
          <cell r="C188">
            <v>39082</v>
          </cell>
          <cell r="D188" t="str">
            <v>21410000001</v>
          </cell>
          <cell r="E188" t="str">
            <v>R3099</v>
          </cell>
          <cell r="F188">
            <v>24011306.66</v>
          </cell>
        </row>
        <row r="189">
          <cell r="A189" t="str">
            <v>0121410000006</v>
          </cell>
          <cell r="B189" t="str">
            <v>01</v>
          </cell>
          <cell r="C189">
            <v>39082</v>
          </cell>
          <cell r="D189" t="str">
            <v>21410000006</v>
          </cell>
          <cell r="E189" t="str">
            <v>R3099</v>
          </cell>
          <cell r="F189">
            <v>101978531.05748862</v>
          </cell>
        </row>
        <row r="190">
          <cell r="A190" t="str">
            <v>0112110000002</v>
          </cell>
          <cell r="B190" t="str">
            <v>01</v>
          </cell>
          <cell r="C190">
            <v>39082</v>
          </cell>
          <cell r="D190" t="str">
            <v>12110000002</v>
          </cell>
          <cell r="E190" t="str">
            <v>R31010</v>
          </cell>
          <cell r="F190">
            <v>-554716985.27999997</v>
          </cell>
        </row>
        <row r="191">
          <cell r="A191" t="str">
            <v>0112110000003</v>
          </cell>
          <cell r="B191" t="str">
            <v>01</v>
          </cell>
          <cell r="C191">
            <v>39082</v>
          </cell>
          <cell r="D191" t="str">
            <v>12110000003</v>
          </cell>
          <cell r="E191" t="str">
            <v>R31020</v>
          </cell>
          <cell r="F191">
            <v>-291683375.23999995</v>
          </cell>
        </row>
        <row r="192">
          <cell r="A192" t="str">
            <v>0112110000004</v>
          </cell>
          <cell r="B192" t="str">
            <v>01</v>
          </cell>
          <cell r="C192">
            <v>39082</v>
          </cell>
          <cell r="D192" t="str">
            <v>12110000004</v>
          </cell>
          <cell r="E192" t="str">
            <v>R31030</v>
          </cell>
          <cell r="F192">
            <v>-129461321.21000001</v>
          </cell>
        </row>
        <row r="193">
          <cell r="A193" t="str">
            <v>0112110000005</v>
          </cell>
          <cell r="B193" t="str">
            <v>01</v>
          </cell>
          <cell r="C193">
            <v>39082</v>
          </cell>
          <cell r="D193" t="str">
            <v>12110000005</v>
          </cell>
          <cell r="E193" t="str">
            <v>R31040</v>
          </cell>
          <cell r="F193">
            <v>-316310073.46000004</v>
          </cell>
        </row>
        <row r="194">
          <cell r="A194" t="str">
            <v>0112200000003</v>
          </cell>
          <cell r="B194" t="str">
            <v>01</v>
          </cell>
          <cell r="C194">
            <v>39082</v>
          </cell>
          <cell r="D194" t="str">
            <v>12200000003</v>
          </cell>
          <cell r="E194" t="str">
            <v>R32000</v>
          </cell>
          <cell r="F194">
            <v>-242556721.03124258</v>
          </cell>
        </row>
        <row r="195">
          <cell r="A195" t="str">
            <v>0112700000001</v>
          </cell>
          <cell r="B195" t="str">
            <v>01</v>
          </cell>
          <cell r="C195">
            <v>39082</v>
          </cell>
          <cell r="D195" t="str">
            <v>12700000001</v>
          </cell>
          <cell r="E195" t="str">
            <v>R34000</v>
          </cell>
          <cell r="F195">
            <v>1692052.08</v>
          </cell>
        </row>
        <row r="196">
          <cell r="A196" t="str">
            <v>0112900000001</v>
          </cell>
          <cell r="B196" t="str">
            <v>01</v>
          </cell>
          <cell r="C196">
            <v>39082</v>
          </cell>
          <cell r="D196" t="str">
            <v>12900000001</v>
          </cell>
          <cell r="E196" t="str">
            <v>R35000</v>
          </cell>
          <cell r="F196">
            <v>-801266.82</v>
          </cell>
        </row>
        <row r="197">
          <cell r="A197" t="str">
            <v>0112600000001</v>
          </cell>
          <cell r="B197" t="str">
            <v>01</v>
          </cell>
          <cell r="C197">
            <v>39082</v>
          </cell>
          <cell r="D197" t="str">
            <v>12600000001</v>
          </cell>
          <cell r="E197" t="str">
            <v>R36000</v>
          </cell>
          <cell r="F197">
            <v>43230327.950000003</v>
          </cell>
        </row>
        <row r="198">
          <cell r="A198" t="str">
            <v>0111510000002</v>
          </cell>
          <cell r="B198" t="str">
            <v>01</v>
          </cell>
          <cell r="C198">
            <v>39082</v>
          </cell>
          <cell r="D198" t="str">
            <v>11510000002</v>
          </cell>
          <cell r="E198" t="str">
            <v>R5000</v>
          </cell>
          <cell r="F198">
            <v>-6816519.709999999</v>
          </cell>
        </row>
        <row r="199">
          <cell r="A199" t="str">
            <v>0121520000002</v>
          </cell>
          <cell r="B199" t="str">
            <v>01</v>
          </cell>
          <cell r="C199">
            <v>39082</v>
          </cell>
          <cell r="D199" t="str">
            <v>21520000002</v>
          </cell>
          <cell r="E199" t="str">
            <v>R5000</v>
          </cell>
          <cell r="F199">
            <v>6750854.6499999985</v>
          </cell>
        </row>
        <row r="200">
          <cell r="A200" t="str">
            <v>0122100000013</v>
          </cell>
          <cell r="B200" t="str">
            <v>01</v>
          </cell>
          <cell r="C200">
            <v>39082</v>
          </cell>
          <cell r="D200" t="str">
            <v>22100000013</v>
          </cell>
          <cell r="E200" t="str">
            <v>R50020</v>
          </cell>
          <cell r="F200">
            <v>91739458.969999984</v>
          </cell>
        </row>
        <row r="201">
          <cell r="A201" t="str">
            <v>0122100000014</v>
          </cell>
          <cell r="B201" t="str">
            <v>01</v>
          </cell>
          <cell r="C201">
            <v>39082</v>
          </cell>
          <cell r="D201" t="str">
            <v>22100000014</v>
          </cell>
          <cell r="E201" t="str">
            <v>R50020</v>
          </cell>
          <cell r="F201">
            <v>1093778.55</v>
          </cell>
        </row>
        <row r="202">
          <cell r="A202" t="str">
            <v>0122100000015</v>
          </cell>
          <cell r="B202" t="str">
            <v>01</v>
          </cell>
          <cell r="C202">
            <v>39082</v>
          </cell>
          <cell r="D202" t="str">
            <v>22100000015</v>
          </cell>
          <cell r="E202" t="str">
            <v>R50020</v>
          </cell>
          <cell r="F202">
            <v>15357677.74</v>
          </cell>
        </row>
        <row r="203">
          <cell r="A203" t="str">
            <v>0122100000016</v>
          </cell>
          <cell r="B203" t="str">
            <v>01</v>
          </cell>
          <cell r="C203">
            <v>39082</v>
          </cell>
          <cell r="D203" t="str">
            <v>22100000016</v>
          </cell>
          <cell r="E203" t="str">
            <v>R50020</v>
          </cell>
          <cell r="F203">
            <v>10717000.99</v>
          </cell>
        </row>
        <row r="204">
          <cell r="A204" t="str">
            <v>0122100000017</v>
          </cell>
          <cell r="B204" t="str">
            <v>01</v>
          </cell>
          <cell r="C204">
            <v>39082</v>
          </cell>
          <cell r="D204" t="str">
            <v>22100000017</v>
          </cell>
          <cell r="E204" t="str">
            <v>R50020</v>
          </cell>
          <cell r="F204">
            <v>58772329.460000001</v>
          </cell>
        </row>
        <row r="205">
          <cell r="A205" t="str">
            <v>0122100000018</v>
          </cell>
          <cell r="B205" t="str">
            <v>01</v>
          </cell>
          <cell r="C205">
            <v>39082</v>
          </cell>
          <cell r="D205" t="str">
            <v>22100000018</v>
          </cell>
          <cell r="E205" t="str">
            <v>R50020</v>
          </cell>
          <cell r="F205">
            <v>134294.21</v>
          </cell>
        </row>
        <row r="206">
          <cell r="A206" t="str">
            <v>0122100000019</v>
          </cell>
          <cell r="B206" t="str">
            <v>01</v>
          </cell>
          <cell r="C206">
            <v>39082</v>
          </cell>
          <cell r="D206" t="str">
            <v>22100000019</v>
          </cell>
          <cell r="E206" t="str">
            <v>R50020</v>
          </cell>
          <cell r="F206">
            <v>2617283.63</v>
          </cell>
        </row>
        <row r="207">
          <cell r="A207" t="str">
            <v>0122100000020</v>
          </cell>
          <cell r="B207" t="str">
            <v>01</v>
          </cell>
          <cell r="C207">
            <v>39082</v>
          </cell>
          <cell r="D207" t="str">
            <v>22100000020</v>
          </cell>
          <cell r="E207" t="str">
            <v>R50020</v>
          </cell>
          <cell r="F207">
            <v>5011021.25</v>
          </cell>
        </row>
        <row r="208">
          <cell r="A208" t="str">
            <v>0122100000021</v>
          </cell>
          <cell r="B208" t="str">
            <v>01</v>
          </cell>
          <cell r="C208">
            <v>39082</v>
          </cell>
          <cell r="D208" t="str">
            <v>22100000021</v>
          </cell>
          <cell r="E208" t="str">
            <v>R50020</v>
          </cell>
          <cell r="F208">
            <v>8879017.7600000016</v>
          </cell>
        </row>
        <row r="209">
          <cell r="A209" t="str">
            <v>0122100000022</v>
          </cell>
          <cell r="B209" t="str">
            <v>01</v>
          </cell>
          <cell r="C209">
            <v>39082</v>
          </cell>
          <cell r="D209" t="str">
            <v>22100000022</v>
          </cell>
          <cell r="E209" t="str">
            <v>R50020</v>
          </cell>
          <cell r="F209">
            <v>114970355.00999999</v>
          </cell>
        </row>
        <row r="210">
          <cell r="A210" t="str">
            <v>0122100000004</v>
          </cell>
          <cell r="B210" t="str">
            <v>01</v>
          </cell>
          <cell r="C210">
            <v>39082</v>
          </cell>
          <cell r="D210" t="str">
            <v>22100000004</v>
          </cell>
          <cell r="E210" t="str">
            <v>R50030</v>
          </cell>
          <cell r="F210">
            <v>409543.92</v>
          </cell>
        </row>
        <row r="211">
          <cell r="A211" t="str">
            <v>0122100000005</v>
          </cell>
          <cell r="B211" t="str">
            <v>01</v>
          </cell>
          <cell r="C211">
            <v>39082</v>
          </cell>
          <cell r="D211" t="str">
            <v>22100000005</v>
          </cell>
          <cell r="E211" t="str">
            <v>R50040</v>
          </cell>
          <cell r="F211">
            <v>106092988.53</v>
          </cell>
        </row>
        <row r="212">
          <cell r="A212" t="str">
            <v>0122100000010</v>
          </cell>
          <cell r="B212" t="str">
            <v>01</v>
          </cell>
          <cell r="C212">
            <v>39082</v>
          </cell>
          <cell r="D212" t="str">
            <v>22100000010</v>
          </cell>
          <cell r="E212" t="str">
            <v>R50060</v>
          </cell>
          <cell r="F212">
            <v>102164511.46000001</v>
          </cell>
        </row>
        <row r="213">
          <cell r="A213" t="str">
            <v>0121220000002</v>
          </cell>
          <cell r="B213" t="str">
            <v>01</v>
          </cell>
          <cell r="C213">
            <v>39082</v>
          </cell>
          <cell r="D213" t="str">
            <v>21220000002</v>
          </cell>
          <cell r="E213" t="str">
            <v>R50090</v>
          </cell>
          <cell r="F213">
            <v>-108206188.35000001</v>
          </cell>
        </row>
        <row r="214">
          <cell r="A214" t="str">
            <v>0112300000001</v>
          </cell>
          <cell r="B214" t="str">
            <v>01</v>
          </cell>
          <cell r="C214">
            <v>39082</v>
          </cell>
          <cell r="D214" t="str">
            <v>12300000001</v>
          </cell>
          <cell r="E214" t="str">
            <v>R50100</v>
          </cell>
          <cell r="F214">
            <v>-4579062.26</v>
          </cell>
        </row>
        <row r="215">
          <cell r="A215" t="str">
            <v>0122100000012</v>
          </cell>
          <cell r="B215" t="str">
            <v>01</v>
          </cell>
          <cell r="C215">
            <v>39082</v>
          </cell>
          <cell r="D215" t="str">
            <v>22100000012</v>
          </cell>
          <cell r="E215" t="str">
            <v>R50110</v>
          </cell>
          <cell r="F215">
            <v>97871574.239999995</v>
          </cell>
        </row>
        <row r="216">
          <cell r="A216" t="str">
            <v>0112300000002</v>
          </cell>
          <cell r="B216" t="str">
            <v>01</v>
          </cell>
          <cell r="C216">
            <v>39082</v>
          </cell>
          <cell r="D216" t="str">
            <v>12300000002</v>
          </cell>
          <cell r="E216" t="str">
            <v>R50140</v>
          </cell>
          <cell r="F216">
            <v>-210310.09124260355</v>
          </cell>
        </row>
        <row r="217">
          <cell r="A217" t="str">
            <v>0122100000001</v>
          </cell>
          <cell r="B217" t="str">
            <v>01</v>
          </cell>
          <cell r="C217">
            <v>39082</v>
          </cell>
          <cell r="D217" t="str">
            <v>22100000001</v>
          </cell>
          <cell r="E217" t="str">
            <v>R50150</v>
          </cell>
          <cell r="F217">
            <v>255000</v>
          </cell>
        </row>
        <row r="218">
          <cell r="A218" t="str">
            <v>0112500000003</v>
          </cell>
          <cell r="B218" t="str">
            <v>01</v>
          </cell>
          <cell r="C218">
            <v>39082</v>
          </cell>
          <cell r="D218" t="str">
            <v>12500000003</v>
          </cell>
          <cell r="E218" t="str">
            <v>R50170</v>
          </cell>
          <cell r="F218">
            <v>-70820397.280000001</v>
          </cell>
        </row>
        <row r="219">
          <cell r="A219" t="str">
            <v>0112500000004</v>
          </cell>
          <cell r="B219" t="str">
            <v>01</v>
          </cell>
          <cell r="C219">
            <v>39082</v>
          </cell>
          <cell r="D219" t="str">
            <v>12500000004</v>
          </cell>
          <cell r="E219" t="str">
            <v>R50180</v>
          </cell>
          <cell r="F219">
            <v>-4472822054.4899998</v>
          </cell>
        </row>
        <row r="220">
          <cell r="A220" t="str">
            <v>0112500000005</v>
          </cell>
          <cell r="B220" t="str">
            <v>01</v>
          </cell>
          <cell r="C220">
            <v>39082</v>
          </cell>
          <cell r="D220" t="str">
            <v>12500000005</v>
          </cell>
          <cell r="E220" t="str">
            <v>R50190</v>
          </cell>
          <cell r="F220">
            <v>-2457130157.6599998</v>
          </cell>
        </row>
        <row r="221">
          <cell r="A221" t="str">
            <v>0121220000001</v>
          </cell>
          <cell r="B221" t="str">
            <v>01</v>
          </cell>
          <cell r="C221">
            <v>39082</v>
          </cell>
          <cell r="D221" t="str">
            <v>21220000001</v>
          </cell>
          <cell r="E221" t="str">
            <v>R50200</v>
          </cell>
          <cell r="F221">
            <v>832582627.41000009</v>
          </cell>
        </row>
        <row r="222">
          <cell r="A222" t="str">
            <v>0122100000006</v>
          </cell>
          <cell r="B222" t="str">
            <v>01</v>
          </cell>
          <cell r="C222">
            <v>39082</v>
          </cell>
          <cell r="D222" t="str">
            <v>22100000006</v>
          </cell>
          <cell r="E222" t="str">
            <v>R50210</v>
          </cell>
          <cell r="F222">
            <v>19475855.91</v>
          </cell>
        </row>
        <row r="223">
          <cell r="A223" t="str">
            <v>01DEMEXCTOS</v>
          </cell>
          <cell r="B223" t="str">
            <v>01</v>
          </cell>
          <cell r="C223">
            <v>39082</v>
          </cell>
          <cell r="D223" t="str">
            <v>DEMEXCTOS</v>
          </cell>
          <cell r="E223" t="str">
            <v>R50235</v>
          </cell>
          <cell r="F223">
            <v>-6064313.709999999</v>
          </cell>
        </row>
        <row r="224">
          <cell r="A224" t="str">
            <v>0111311000002</v>
          </cell>
          <cell r="B224" t="str">
            <v>01</v>
          </cell>
          <cell r="C224">
            <v>39082</v>
          </cell>
          <cell r="D224" t="str">
            <v>11311000002</v>
          </cell>
          <cell r="E224" t="str">
            <v>R50238</v>
          </cell>
          <cell r="F224">
            <v>-25151179.41</v>
          </cell>
        </row>
        <row r="225">
          <cell r="A225" t="str">
            <v>0111600000002</v>
          </cell>
          <cell r="B225" t="str">
            <v>01</v>
          </cell>
          <cell r="C225">
            <v>39082</v>
          </cell>
          <cell r="D225" t="str">
            <v>11600000002</v>
          </cell>
          <cell r="E225" t="str">
            <v>R7000</v>
          </cell>
          <cell r="F225">
            <v>-37955511.18</v>
          </cell>
        </row>
        <row r="226">
          <cell r="A226" t="str">
            <v>01RBAI</v>
          </cell>
          <cell r="B226" t="str">
            <v>01</v>
          </cell>
          <cell r="C226">
            <v>39082</v>
          </cell>
          <cell r="D226" t="str">
            <v>RBAI</v>
          </cell>
          <cell r="E226" t="str">
            <v>RBAI</v>
          </cell>
          <cell r="F226">
            <v>-1.669861376285553E-6</v>
          </cell>
        </row>
        <row r="227">
          <cell r="A227" t="str">
            <v>01RCAPSOCIAL</v>
          </cell>
          <cell r="B227" t="str">
            <v>01</v>
          </cell>
          <cell r="C227">
            <v>39082</v>
          </cell>
          <cell r="D227" t="str">
            <v>RCAPSOCIAL</v>
          </cell>
          <cell r="E227" t="str">
            <v>RCAPSOCIAL</v>
          </cell>
          <cell r="F227">
            <v>140461162</v>
          </cell>
        </row>
        <row r="228">
          <cell r="A228" t="str">
            <v>01RCREDITOS</v>
          </cell>
          <cell r="B228" t="str">
            <v>01</v>
          </cell>
          <cell r="C228">
            <v>39082</v>
          </cell>
          <cell r="D228" t="str">
            <v>RCREDITOS</v>
          </cell>
          <cell r="E228" t="str">
            <v>RCREDITOS</v>
          </cell>
          <cell r="F228">
            <v>-352181484.61000001</v>
          </cell>
        </row>
        <row r="229">
          <cell r="A229" t="str">
            <v>01RDEPOSITOS</v>
          </cell>
          <cell r="B229" t="str">
            <v>01</v>
          </cell>
          <cell r="C229">
            <v>39082</v>
          </cell>
          <cell r="D229" t="str">
            <v>RDEPOSITOS</v>
          </cell>
          <cell r="E229" t="str">
            <v>RDEPOSITOS</v>
          </cell>
          <cell r="F229">
            <v>4167908813.5299997</v>
          </cell>
        </row>
        <row r="230">
          <cell r="A230" t="str">
            <v>01RDPUBLICA</v>
          </cell>
          <cell r="B230" t="str">
            <v>01</v>
          </cell>
          <cell r="C230">
            <v>39082</v>
          </cell>
          <cell r="D230" t="str">
            <v>RDPUBLICA</v>
          </cell>
          <cell r="E230" t="str">
            <v>RDPUBLICA</v>
          </cell>
          <cell r="F230">
            <v>664543.92000000004</v>
          </cell>
        </row>
        <row r="231">
          <cell r="A231" t="str">
            <v>01RECBALSRSM</v>
          </cell>
          <cell r="B231" t="str">
            <v>01</v>
          </cell>
          <cell r="C231">
            <v>39082</v>
          </cell>
          <cell r="D231" t="str">
            <v>RECBALSRSM</v>
          </cell>
          <cell r="E231" t="str">
            <v>RECBALSRSM</v>
          </cell>
          <cell r="F231">
            <v>4327467975.5299997</v>
          </cell>
        </row>
        <row r="232">
          <cell r="A232" t="str">
            <v>01RENTAFIJA</v>
          </cell>
          <cell r="B232" t="str">
            <v>01</v>
          </cell>
          <cell r="C232">
            <v>39082</v>
          </cell>
          <cell r="D232" t="str">
            <v>RENTAFIJA</v>
          </cell>
          <cell r="E232" t="str">
            <v>RENTAFIJA</v>
          </cell>
          <cell r="F232">
            <v>20140399.830000002</v>
          </cell>
        </row>
        <row r="233">
          <cell r="A233" t="str">
            <v>01RESTOBALAN</v>
          </cell>
          <cell r="B233" t="str">
            <v>01</v>
          </cell>
          <cell r="C233">
            <v>39082</v>
          </cell>
          <cell r="D233" t="str">
            <v>RESTOBALAN</v>
          </cell>
          <cell r="E233" t="str">
            <v>RESTOBALAN</v>
          </cell>
          <cell r="F233">
            <v>1863003427.2551188</v>
          </cell>
        </row>
        <row r="234">
          <cell r="A234" t="str">
            <v>01RFINVUL</v>
          </cell>
          <cell r="B234" t="str">
            <v>01</v>
          </cell>
          <cell r="C234">
            <v>39082</v>
          </cell>
          <cell r="D234" t="str">
            <v>RFINVUL</v>
          </cell>
          <cell r="E234" t="str">
            <v>RFINVUL</v>
          </cell>
          <cell r="F234">
            <v>309292217.56999993</v>
          </cell>
        </row>
        <row r="235">
          <cell r="A235" t="str">
            <v>01RICNORMAL</v>
          </cell>
          <cell r="B235" t="str">
            <v>01</v>
          </cell>
          <cell r="C235">
            <v>39082</v>
          </cell>
          <cell r="D235" t="str">
            <v>RICNORMAL</v>
          </cell>
          <cell r="E235" t="str">
            <v>RICNORMAL</v>
          </cell>
          <cell r="F235">
            <v>-6262551233.1226091</v>
          </cell>
        </row>
        <row r="236">
          <cell r="A236" t="str">
            <v>01RIGFUERABA</v>
          </cell>
          <cell r="B236" t="str">
            <v>01</v>
          </cell>
          <cell r="C236">
            <v>39082</v>
          </cell>
          <cell r="D236" t="str">
            <v>RIGFUERABA</v>
          </cell>
          <cell r="E236" t="str">
            <v>RIGFUERABA</v>
          </cell>
          <cell r="F236">
            <v>-4789372.3512426037</v>
          </cell>
        </row>
        <row r="237">
          <cell r="A237" t="str">
            <v>01RINVBALANC</v>
          </cell>
          <cell r="B237" t="str">
            <v>01</v>
          </cell>
          <cell r="C237">
            <v>39082</v>
          </cell>
          <cell r="D237" t="str">
            <v>RINVBALANC</v>
          </cell>
          <cell r="E237" t="str">
            <v>RINVBALANC</v>
          </cell>
          <cell r="F237">
            <v>-6190471402.785121</v>
          </cell>
        </row>
        <row r="238">
          <cell r="A238" t="str">
            <v>01RINVBALSF</v>
          </cell>
          <cell r="B238" t="str">
            <v>01</v>
          </cell>
          <cell r="C238">
            <v>39082</v>
          </cell>
          <cell r="D238" t="str">
            <v>RINVBALSF</v>
          </cell>
          <cell r="E238" t="str">
            <v>RINVBALSF</v>
          </cell>
          <cell r="F238">
            <v>-6316461240.5026093</v>
          </cell>
        </row>
        <row r="239">
          <cell r="A239" t="str">
            <v>01RINVGEST</v>
          </cell>
          <cell r="B239" t="str">
            <v>01</v>
          </cell>
          <cell r="C239">
            <v>39082</v>
          </cell>
          <cell r="D239" t="str">
            <v>RINVGEST</v>
          </cell>
          <cell r="E239" t="str">
            <v>RINVGEST</v>
          </cell>
          <cell r="F239">
            <v>-6267340605.4738522</v>
          </cell>
        </row>
        <row r="240">
          <cell r="A240" t="str">
            <v>01RLEASRENT</v>
          </cell>
          <cell r="B240" t="str">
            <v>01</v>
          </cell>
          <cell r="C240">
            <v>39082</v>
          </cell>
          <cell r="D240" t="str">
            <v>RLEASRENT</v>
          </cell>
          <cell r="E240" t="str">
            <v>RLEASRENT</v>
          </cell>
          <cell r="F240">
            <v>-4789372.3512426037</v>
          </cell>
        </row>
        <row r="241">
          <cell r="A241" t="str">
            <v>01RMAGINDIR</v>
          </cell>
          <cell r="B241" t="str">
            <v>01</v>
          </cell>
          <cell r="C241">
            <v>39082</v>
          </cell>
          <cell r="D241" t="str">
            <v>RMAGINDIR</v>
          </cell>
          <cell r="E241" t="str">
            <v>RMAGINDIR</v>
          </cell>
          <cell r="F241">
            <v>-1.669861376285553E-6</v>
          </cell>
        </row>
        <row r="242">
          <cell r="A242" t="str">
            <v>01RMEXPLOT</v>
          </cell>
          <cell r="B242" t="str">
            <v>01</v>
          </cell>
          <cell r="C242">
            <v>39082</v>
          </cell>
          <cell r="D242" t="str">
            <v>RMEXPLOT</v>
          </cell>
          <cell r="E242" t="str">
            <v>RMEXPLOT</v>
          </cell>
          <cell r="F242">
            <v>-1.669861376285553E-6</v>
          </cell>
        </row>
        <row r="243">
          <cell r="A243" t="str">
            <v>01RMFINAN</v>
          </cell>
          <cell r="B243" t="str">
            <v>01</v>
          </cell>
          <cell r="C243">
            <v>39082</v>
          </cell>
          <cell r="D243" t="str">
            <v>RMFINAN</v>
          </cell>
          <cell r="E243" t="str">
            <v>RMFINAN</v>
          </cell>
          <cell r="F243">
            <v>-1.669861376285553E-6</v>
          </cell>
        </row>
        <row r="244">
          <cell r="A244" t="str">
            <v>01RMORDIN</v>
          </cell>
          <cell r="B244" t="str">
            <v>01</v>
          </cell>
          <cell r="C244">
            <v>39082</v>
          </cell>
          <cell r="D244" t="str">
            <v>RMORDIN</v>
          </cell>
          <cell r="E244" t="str">
            <v>RMORDIN</v>
          </cell>
          <cell r="F244">
            <v>-1.669861376285553E-6</v>
          </cell>
        </row>
        <row r="245">
          <cell r="A245" t="str">
            <v>01ROINVEGEST</v>
          </cell>
          <cell r="B245" t="str">
            <v>01</v>
          </cell>
          <cell r="C245">
            <v>39082</v>
          </cell>
          <cell r="D245" t="str">
            <v>ROINVEGEST</v>
          </cell>
          <cell r="E245" t="str">
            <v>ROINVEGEST</v>
          </cell>
          <cell r="F245">
            <v>-134814688.01000002</v>
          </cell>
        </row>
        <row r="246">
          <cell r="A246" t="str">
            <v>01ROINVERSIO</v>
          </cell>
          <cell r="B246" t="str">
            <v>01</v>
          </cell>
          <cell r="C246">
            <v>39082</v>
          </cell>
          <cell r="D246" t="str">
            <v>ROINVERSIO</v>
          </cell>
          <cell r="E246" t="str">
            <v>ROINVERSIO</v>
          </cell>
          <cell r="F246">
            <v>-134814688.01000002</v>
          </cell>
        </row>
        <row r="247">
          <cell r="A247" t="str">
            <v>01RPLAZO</v>
          </cell>
          <cell r="B247" t="str">
            <v>01</v>
          </cell>
          <cell r="C247">
            <v>39082</v>
          </cell>
          <cell r="D247" t="str">
            <v>RPLAZO</v>
          </cell>
          <cell r="E247" t="str">
            <v>RPLAZO</v>
          </cell>
          <cell r="F247">
            <v>1862226640.7399998</v>
          </cell>
        </row>
        <row r="248">
          <cell r="A248" t="str">
            <v>01RPRESNOTIT</v>
          </cell>
          <cell r="B248" t="str">
            <v>01</v>
          </cell>
          <cell r="C248">
            <v>39082</v>
          </cell>
          <cell r="D248" t="str">
            <v>RPRESNOTIT</v>
          </cell>
          <cell r="E248" t="str">
            <v>RPRESNOTIT</v>
          </cell>
          <cell r="F248">
            <v>5183591829.7726078</v>
          </cell>
        </row>
        <row r="249">
          <cell r="A249" t="str">
            <v>01RPRESTAMOS</v>
          </cell>
          <cell r="B249" t="str">
            <v>01</v>
          </cell>
          <cell r="C249">
            <v>39082</v>
          </cell>
          <cell r="D249" t="str">
            <v>RPRESTAMOS</v>
          </cell>
          <cell r="E249" t="str">
            <v>RPRESTAMOS</v>
          </cell>
          <cell r="F249">
            <v>-5553057109.2626085</v>
          </cell>
        </row>
        <row r="250">
          <cell r="A250" t="str">
            <v>01RPRESTGEST</v>
          </cell>
          <cell r="B250" t="str">
            <v>01</v>
          </cell>
          <cell r="C250">
            <v>39082</v>
          </cell>
          <cell r="D250" t="str">
            <v>RPRESTGEST</v>
          </cell>
          <cell r="E250" t="str">
            <v>RPRESTGEST</v>
          </cell>
          <cell r="F250">
            <v>-5553057109.2626085</v>
          </cell>
        </row>
        <row r="251">
          <cell r="A251" t="str">
            <v>01RPRESTIT</v>
          </cell>
          <cell r="B251" t="str">
            <v>01</v>
          </cell>
          <cell r="C251">
            <v>39082</v>
          </cell>
          <cell r="D251" t="str">
            <v>RPRESTIT</v>
          </cell>
          <cell r="E251" t="str">
            <v>RPRESTIT</v>
          </cell>
          <cell r="F251">
            <v>369465279.49000001</v>
          </cell>
        </row>
        <row r="252">
          <cell r="A252" t="str">
            <v>01RRECBALANC</v>
          </cell>
          <cell r="B252" t="str">
            <v>01</v>
          </cell>
          <cell r="C252">
            <v>39082</v>
          </cell>
          <cell r="D252" t="str">
            <v>RRECBALANC</v>
          </cell>
          <cell r="E252" t="str">
            <v>RRECBALANC</v>
          </cell>
          <cell r="F252">
            <v>4327467975.5299997</v>
          </cell>
        </row>
        <row r="253">
          <cell r="A253" t="str">
            <v>01RRECBALSR</v>
          </cell>
          <cell r="B253" t="str">
            <v>01</v>
          </cell>
          <cell r="C253">
            <v>39082</v>
          </cell>
          <cell r="D253" t="str">
            <v>RRECBALSR</v>
          </cell>
          <cell r="E253" t="str">
            <v>RRECBALSR</v>
          </cell>
          <cell r="F253">
            <v>4327467975.5299997</v>
          </cell>
        </row>
        <row r="254">
          <cell r="A254" t="str">
            <v>01RRECGEST</v>
          </cell>
          <cell r="B254" t="str">
            <v>01</v>
          </cell>
          <cell r="C254">
            <v>39082</v>
          </cell>
          <cell r="D254" t="str">
            <v>RRECGEST</v>
          </cell>
          <cell r="E254" t="str">
            <v>RRECGEST</v>
          </cell>
          <cell r="F254">
            <v>4963029667.1599998</v>
          </cell>
        </row>
        <row r="255">
          <cell r="A255" t="str">
            <v>01RRGFUERABA</v>
          </cell>
          <cell r="B255" t="str">
            <v>01</v>
          </cell>
          <cell r="C255">
            <v>39082</v>
          </cell>
          <cell r="D255" t="str">
            <v>RRGFUERABA</v>
          </cell>
          <cell r="E255" t="str">
            <v>RRGFUERABA</v>
          </cell>
          <cell r="F255">
            <v>635561691.63</v>
          </cell>
        </row>
        <row r="256">
          <cell r="A256" t="str">
            <v>01RTACTIVO</v>
          </cell>
          <cell r="B256" t="str">
            <v>01</v>
          </cell>
          <cell r="C256">
            <v>39082</v>
          </cell>
          <cell r="D256" t="str">
            <v>RTACTIVO</v>
          </cell>
          <cell r="E256" t="str">
            <v>RTACTIVO</v>
          </cell>
          <cell r="F256">
            <v>-6342958097.2087212</v>
          </cell>
        </row>
        <row r="257">
          <cell r="A257" t="str">
            <v>01RTPASIVO</v>
          </cell>
          <cell r="B257" t="str">
            <v>01</v>
          </cell>
          <cell r="C257">
            <v>39082</v>
          </cell>
          <cell r="D257" t="str">
            <v>RTPASIVO</v>
          </cell>
          <cell r="E257" t="str">
            <v>RTPASIVO</v>
          </cell>
          <cell r="F257">
            <v>6342958097.2087173</v>
          </cell>
        </row>
        <row r="258">
          <cell r="A258" t="str">
            <v>01RVISTA</v>
          </cell>
          <cell r="B258" t="str">
            <v>01</v>
          </cell>
          <cell r="C258">
            <v>39082</v>
          </cell>
          <cell r="D258" t="str">
            <v>RVISTA</v>
          </cell>
          <cell r="E258" t="str">
            <v>RVISTA</v>
          </cell>
          <cell r="F258">
            <v>2305682172.7899995</v>
          </cell>
        </row>
        <row r="259">
          <cell r="A259" t="str">
            <v>01RVNEGOCIO</v>
          </cell>
          <cell r="B259" t="str">
            <v>01</v>
          </cell>
          <cell r="C259">
            <v>39082</v>
          </cell>
          <cell r="D259" t="str">
            <v>RVNEGOCIO</v>
          </cell>
          <cell r="E259" t="str">
            <v>RVNEGOCIO</v>
          </cell>
          <cell r="F259">
            <v>11230370272.63385</v>
          </cell>
        </row>
        <row r="260">
          <cell r="A260" t="str">
            <v>0216010</v>
          </cell>
          <cell r="B260" t="str">
            <v>02</v>
          </cell>
          <cell r="C260">
            <v>39082</v>
          </cell>
          <cell r="D260" t="str">
            <v>16010</v>
          </cell>
          <cell r="E260" t="str">
            <v>16010</v>
          </cell>
          <cell r="F260">
            <v>153353268</v>
          </cell>
        </row>
        <row r="261">
          <cell r="A261" t="str">
            <v>0220000</v>
          </cell>
          <cell r="B261" t="str">
            <v>02</v>
          </cell>
          <cell r="C261">
            <v>39082</v>
          </cell>
          <cell r="D261" t="str">
            <v>20000</v>
          </cell>
          <cell r="E261" t="str">
            <v>20000</v>
          </cell>
          <cell r="F261">
            <v>15505505.289999999</v>
          </cell>
        </row>
        <row r="262">
          <cell r="A262" t="str">
            <v>02EMISION</v>
          </cell>
          <cell r="B262" t="str">
            <v>02</v>
          </cell>
          <cell r="C262">
            <v>39082</v>
          </cell>
          <cell r="D262" t="str">
            <v>EMISION</v>
          </cell>
          <cell r="E262" t="str">
            <v>EMISION</v>
          </cell>
          <cell r="F262">
            <v>23718000</v>
          </cell>
        </row>
        <row r="263">
          <cell r="A263" t="str">
            <v>02G16000</v>
          </cell>
          <cell r="B263" t="str">
            <v>02</v>
          </cell>
          <cell r="C263">
            <v>39082</v>
          </cell>
          <cell r="D263" t="str">
            <v>G16000</v>
          </cell>
          <cell r="E263" t="str">
            <v>G16000</v>
          </cell>
          <cell r="F263">
            <v>153353268</v>
          </cell>
        </row>
        <row r="264">
          <cell r="A264" t="str">
            <v>02G20000</v>
          </cell>
          <cell r="B264" t="str">
            <v>02</v>
          </cell>
          <cell r="C264">
            <v>39082</v>
          </cell>
          <cell r="D264" t="str">
            <v>G20000</v>
          </cell>
          <cell r="E264" t="str">
            <v>G20000</v>
          </cell>
          <cell r="F264">
            <v>15505505.289999999</v>
          </cell>
        </row>
        <row r="265">
          <cell r="A265" t="str">
            <v>02GR1000</v>
          </cell>
          <cell r="B265" t="str">
            <v>02</v>
          </cell>
          <cell r="C265">
            <v>39082</v>
          </cell>
          <cell r="D265" t="str">
            <v>GR1000</v>
          </cell>
          <cell r="E265" t="str">
            <v>GR1000</v>
          </cell>
          <cell r="F265">
            <v>-53646308.007799998</v>
          </cell>
        </row>
        <row r="266">
          <cell r="A266" t="str">
            <v>02GR16000</v>
          </cell>
          <cell r="B266" t="str">
            <v>02</v>
          </cell>
          <cell r="C266">
            <v>39082</v>
          </cell>
          <cell r="D266" t="str">
            <v>GR16000</v>
          </cell>
          <cell r="E266" t="str">
            <v>GR16000</v>
          </cell>
          <cell r="F266">
            <v>153353268</v>
          </cell>
        </row>
        <row r="267">
          <cell r="A267" t="str">
            <v>02GR16010</v>
          </cell>
          <cell r="B267" t="str">
            <v>02</v>
          </cell>
          <cell r="C267">
            <v>39082</v>
          </cell>
          <cell r="D267" t="str">
            <v>GR16010</v>
          </cell>
          <cell r="E267" t="str">
            <v>GR16010</v>
          </cell>
          <cell r="F267">
            <v>153353268</v>
          </cell>
        </row>
        <row r="268">
          <cell r="A268" t="str">
            <v>02GR16999</v>
          </cell>
          <cell r="B268" t="str">
            <v>02</v>
          </cell>
          <cell r="C268">
            <v>39082</v>
          </cell>
          <cell r="D268" t="str">
            <v>GR16999</v>
          </cell>
          <cell r="E268" t="str">
            <v>GR16999</v>
          </cell>
          <cell r="F268">
            <v>15505505.289999999</v>
          </cell>
        </row>
        <row r="269">
          <cell r="A269" t="str">
            <v>02GR17011</v>
          </cell>
          <cell r="B269" t="str">
            <v>02</v>
          </cell>
          <cell r="C269">
            <v>39082</v>
          </cell>
          <cell r="D269" t="str">
            <v>GR17011</v>
          </cell>
          <cell r="E269" t="str">
            <v>GR17011</v>
          </cell>
          <cell r="F269">
            <v>610421761.95000005</v>
          </cell>
        </row>
        <row r="270">
          <cell r="A270" t="str">
            <v>02GR17012</v>
          </cell>
          <cell r="B270" t="str">
            <v>02</v>
          </cell>
          <cell r="C270">
            <v>39082</v>
          </cell>
          <cell r="D270" t="str">
            <v>GR17012</v>
          </cell>
          <cell r="E270" t="str">
            <v>GR17012</v>
          </cell>
          <cell r="F270">
            <v>868432637.48999989</v>
          </cell>
        </row>
        <row r="271">
          <cell r="A271" t="str">
            <v>02GR170131</v>
          </cell>
          <cell r="B271" t="str">
            <v>02</v>
          </cell>
          <cell r="C271">
            <v>39082</v>
          </cell>
          <cell r="D271" t="str">
            <v>GR170131</v>
          </cell>
          <cell r="E271" t="str">
            <v>GR170131</v>
          </cell>
          <cell r="F271">
            <v>1109116178.8599999</v>
          </cell>
        </row>
        <row r="272">
          <cell r="A272" t="str">
            <v>02GR170132</v>
          </cell>
          <cell r="B272" t="str">
            <v>02</v>
          </cell>
          <cell r="C272">
            <v>39082</v>
          </cell>
          <cell r="D272" t="str">
            <v>GR170132</v>
          </cell>
          <cell r="E272" t="str">
            <v>GR170132</v>
          </cell>
          <cell r="F272">
            <v>122136650</v>
          </cell>
        </row>
        <row r="273">
          <cell r="A273" t="str">
            <v>02GR170133</v>
          </cell>
          <cell r="B273" t="str">
            <v>02</v>
          </cell>
          <cell r="C273">
            <v>39082</v>
          </cell>
          <cell r="D273" t="str">
            <v>GR170133</v>
          </cell>
          <cell r="E273" t="str">
            <v>GR170133</v>
          </cell>
          <cell r="F273">
            <v>50998533.020000011</v>
          </cell>
        </row>
        <row r="274">
          <cell r="A274" t="str">
            <v>02GR170134</v>
          </cell>
          <cell r="B274" t="str">
            <v>02</v>
          </cell>
          <cell r="C274">
            <v>39082</v>
          </cell>
          <cell r="D274" t="str">
            <v>GR170134</v>
          </cell>
          <cell r="E274" t="str">
            <v>GR170134</v>
          </cell>
          <cell r="F274">
            <v>4178981.16</v>
          </cell>
        </row>
        <row r="275">
          <cell r="A275" t="str">
            <v>02GR170135</v>
          </cell>
          <cell r="B275" t="str">
            <v>02</v>
          </cell>
          <cell r="C275">
            <v>39082</v>
          </cell>
          <cell r="D275" t="str">
            <v>GR170135</v>
          </cell>
          <cell r="E275" t="str">
            <v>GR170135</v>
          </cell>
          <cell r="F275">
            <v>46819551.859999999</v>
          </cell>
        </row>
        <row r="276">
          <cell r="A276" t="str">
            <v>02GR17500</v>
          </cell>
          <cell r="B276" t="str">
            <v>02</v>
          </cell>
          <cell r="C276">
            <v>39082</v>
          </cell>
          <cell r="D276" t="str">
            <v>GR17500</v>
          </cell>
          <cell r="E276" t="str">
            <v>GR17500</v>
          </cell>
          <cell r="F276">
            <v>23718000</v>
          </cell>
        </row>
        <row r="277">
          <cell r="A277" t="str">
            <v>02GR2000</v>
          </cell>
          <cell r="B277" t="str">
            <v>02</v>
          </cell>
          <cell r="C277">
            <v>39082</v>
          </cell>
          <cell r="D277" t="str">
            <v>GR2000</v>
          </cell>
          <cell r="E277" t="str">
            <v>GR2000</v>
          </cell>
          <cell r="F277">
            <v>-33427929.230000012</v>
          </cell>
        </row>
        <row r="278">
          <cell r="A278" t="str">
            <v>02GR2020</v>
          </cell>
          <cell r="B278" t="str">
            <v>02</v>
          </cell>
          <cell r="C278">
            <v>39082</v>
          </cell>
          <cell r="D278" t="str">
            <v>GR2020</v>
          </cell>
          <cell r="E278" t="str">
            <v>GR2020</v>
          </cell>
          <cell r="F278">
            <v>-1.3038516044616699E-8</v>
          </cell>
        </row>
        <row r="279">
          <cell r="A279" t="str">
            <v>02GR2040</v>
          </cell>
          <cell r="B279" t="str">
            <v>02</v>
          </cell>
          <cell r="C279">
            <v>39082</v>
          </cell>
          <cell r="D279" t="str">
            <v>GR2040</v>
          </cell>
          <cell r="E279" t="str">
            <v>GR2040</v>
          </cell>
          <cell r="F279">
            <v>-33427929.23</v>
          </cell>
        </row>
        <row r="280">
          <cell r="A280" t="str">
            <v>02GR21000</v>
          </cell>
          <cell r="B280" t="str">
            <v>02</v>
          </cell>
          <cell r="C280">
            <v>39082</v>
          </cell>
          <cell r="D280" t="str">
            <v>GR21000</v>
          </cell>
          <cell r="E280" t="str">
            <v>GR21000</v>
          </cell>
          <cell r="F280">
            <v>1638829890.3436844</v>
          </cell>
        </row>
        <row r="281">
          <cell r="A281" t="str">
            <v>02GR3010</v>
          </cell>
          <cell r="B281" t="str">
            <v>02</v>
          </cell>
          <cell r="C281">
            <v>39082</v>
          </cell>
          <cell r="D281" t="str">
            <v>GR3010</v>
          </cell>
          <cell r="E281" t="str">
            <v>GR3010</v>
          </cell>
          <cell r="F281">
            <v>-167906899.19999999</v>
          </cell>
        </row>
        <row r="282">
          <cell r="A282" t="str">
            <v>02GR3020</v>
          </cell>
          <cell r="B282" t="str">
            <v>02</v>
          </cell>
          <cell r="C282">
            <v>39082</v>
          </cell>
          <cell r="D282" t="str">
            <v>GR3020</v>
          </cell>
          <cell r="E282" t="str">
            <v>GR3020</v>
          </cell>
          <cell r="F282">
            <v>-4306161628.6053972</v>
          </cell>
        </row>
        <row r="283">
          <cell r="A283" t="str">
            <v>02GR30210</v>
          </cell>
          <cell r="B283" t="str">
            <v>02</v>
          </cell>
          <cell r="C283">
            <v>39082</v>
          </cell>
          <cell r="D283" t="str">
            <v>GR30210</v>
          </cell>
          <cell r="E283" t="str">
            <v>GR30210</v>
          </cell>
          <cell r="F283">
            <v>-46317053.790000007</v>
          </cell>
        </row>
        <row r="284">
          <cell r="A284" t="str">
            <v>02GR302106</v>
          </cell>
          <cell r="B284" t="str">
            <v>02</v>
          </cell>
          <cell r="C284">
            <v>39082</v>
          </cell>
          <cell r="D284" t="str">
            <v>GR302106</v>
          </cell>
          <cell r="E284" t="str">
            <v>GR302106</v>
          </cell>
          <cell r="F284">
            <v>-77116762.31539619</v>
          </cell>
        </row>
        <row r="285">
          <cell r="A285" t="str">
            <v>02GR30210NO</v>
          </cell>
          <cell r="B285" t="str">
            <v>02</v>
          </cell>
          <cell r="C285">
            <v>39082</v>
          </cell>
          <cell r="D285" t="str">
            <v>GR30210NO</v>
          </cell>
          <cell r="E285" t="str">
            <v>GR30210NO</v>
          </cell>
          <cell r="F285">
            <v>46317053.790000007</v>
          </cell>
        </row>
        <row r="286">
          <cell r="A286" t="str">
            <v>02GR30211</v>
          </cell>
          <cell r="B286" t="str">
            <v>02</v>
          </cell>
          <cell r="C286">
            <v>39082</v>
          </cell>
          <cell r="D286" t="str">
            <v>GR30211</v>
          </cell>
          <cell r="E286" t="str">
            <v>GR30211</v>
          </cell>
          <cell r="F286">
            <v>-497791575.81999999</v>
          </cell>
        </row>
        <row r="287">
          <cell r="A287" t="str">
            <v>02GR30211NO</v>
          </cell>
          <cell r="B287" t="str">
            <v>02</v>
          </cell>
          <cell r="C287">
            <v>39082</v>
          </cell>
          <cell r="D287" t="str">
            <v>GR30211NO</v>
          </cell>
          <cell r="E287" t="str">
            <v>GR30211NO</v>
          </cell>
          <cell r="F287">
            <v>497007233.49000001</v>
          </cell>
        </row>
        <row r="288">
          <cell r="A288" t="str">
            <v>02GR30211SI</v>
          </cell>
          <cell r="B288" t="str">
            <v>02</v>
          </cell>
          <cell r="C288">
            <v>39082</v>
          </cell>
          <cell r="D288" t="str">
            <v>GR30211SI</v>
          </cell>
          <cell r="E288" t="str">
            <v>GR30211SI</v>
          </cell>
          <cell r="F288">
            <v>784342.33</v>
          </cell>
        </row>
        <row r="289">
          <cell r="A289" t="str">
            <v>02GR30212</v>
          </cell>
          <cell r="B289" t="str">
            <v>02</v>
          </cell>
          <cell r="C289">
            <v>39082</v>
          </cell>
          <cell r="D289" t="str">
            <v>GR30212</v>
          </cell>
          <cell r="E289" t="str">
            <v>GR30212</v>
          </cell>
          <cell r="F289">
            <v>-795367115.92000008</v>
          </cell>
        </row>
        <row r="290">
          <cell r="A290" t="str">
            <v>02GR30212NO</v>
          </cell>
          <cell r="B290" t="str">
            <v>02</v>
          </cell>
          <cell r="C290">
            <v>39082</v>
          </cell>
          <cell r="D290" t="str">
            <v>GR30212NO</v>
          </cell>
          <cell r="E290" t="str">
            <v>GR30212NO</v>
          </cell>
          <cell r="F290">
            <v>781336702.44000006</v>
          </cell>
        </row>
        <row r="291">
          <cell r="A291" t="str">
            <v>02GR30212SI</v>
          </cell>
          <cell r="B291" t="str">
            <v>02</v>
          </cell>
          <cell r="C291">
            <v>39082</v>
          </cell>
          <cell r="D291" t="str">
            <v>GR30212SI</v>
          </cell>
          <cell r="E291" t="str">
            <v>GR30212SI</v>
          </cell>
          <cell r="F291">
            <v>14030413.48</v>
          </cell>
        </row>
        <row r="292">
          <cell r="A292" t="str">
            <v>02GR30213</v>
          </cell>
          <cell r="B292" t="str">
            <v>02</v>
          </cell>
          <cell r="C292">
            <v>39082</v>
          </cell>
          <cell r="D292" t="str">
            <v>GR30213</v>
          </cell>
          <cell r="E292" t="str">
            <v>GR30213</v>
          </cell>
          <cell r="F292">
            <v>-6608959.0300000003</v>
          </cell>
        </row>
        <row r="293">
          <cell r="A293" t="str">
            <v>02GR30213NO</v>
          </cell>
          <cell r="B293" t="str">
            <v>02</v>
          </cell>
          <cell r="C293">
            <v>39082</v>
          </cell>
          <cell r="D293" t="str">
            <v>GR30213NO</v>
          </cell>
          <cell r="E293" t="str">
            <v>GR30213NO</v>
          </cell>
          <cell r="F293">
            <v>6608959.0300000003</v>
          </cell>
        </row>
        <row r="294">
          <cell r="A294" t="str">
            <v>02GR30214</v>
          </cell>
          <cell r="B294" t="str">
            <v>02</v>
          </cell>
          <cell r="C294">
            <v>39082</v>
          </cell>
          <cell r="D294" t="str">
            <v>GR30214</v>
          </cell>
          <cell r="E294" t="str">
            <v>GR30214</v>
          </cell>
          <cell r="F294">
            <v>-2464908895.0500002</v>
          </cell>
        </row>
        <row r="295">
          <cell r="A295" t="str">
            <v>02GR30214NO</v>
          </cell>
          <cell r="B295" t="str">
            <v>02</v>
          </cell>
          <cell r="C295">
            <v>39082</v>
          </cell>
          <cell r="D295" t="str">
            <v>GR30214NO</v>
          </cell>
          <cell r="E295" t="str">
            <v>GR30214NO</v>
          </cell>
          <cell r="F295">
            <v>2264257872.5499997</v>
          </cell>
        </row>
        <row r="296">
          <cell r="A296" t="str">
            <v>02GR30214SI</v>
          </cell>
          <cell r="B296" t="str">
            <v>02</v>
          </cell>
          <cell r="C296">
            <v>39082</v>
          </cell>
          <cell r="D296" t="str">
            <v>GR30214SI</v>
          </cell>
          <cell r="E296" t="str">
            <v>GR30214SI</v>
          </cell>
          <cell r="F296">
            <v>200651022.49999997</v>
          </cell>
        </row>
        <row r="297">
          <cell r="A297" t="str">
            <v>02GR30215</v>
          </cell>
          <cell r="B297" t="str">
            <v>02</v>
          </cell>
          <cell r="C297">
            <v>39082</v>
          </cell>
          <cell r="D297" t="str">
            <v>GR30215</v>
          </cell>
          <cell r="E297" t="str">
            <v>GR30215</v>
          </cell>
          <cell r="F297">
            <v>-222796585.46000004</v>
          </cell>
        </row>
        <row r="298">
          <cell r="A298" t="str">
            <v>02GR30215NO</v>
          </cell>
          <cell r="B298" t="str">
            <v>02</v>
          </cell>
          <cell r="C298">
            <v>39082</v>
          </cell>
          <cell r="D298" t="str">
            <v>GR30215NO</v>
          </cell>
          <cell r="E298" t="str">
            <v>GR30215NO</v>
          </cell>
          <cell r="F298">
            <v>222745357.12</v>
          </cell>
        </row>
        <row r="299">
          <cell r="A299" t="str">
            <v>02GR30215SI</v>
          </cell>
          <cell r="B299" t="str">
            <v>02</v>
          </cell>
          <cell r="C299">
            <v>39082</v>
          </cell>
          <cell r="D299" t="str">
            <v>GR30215SI</v>
          </cell>
          <cell r="E299" t="str">
            <v>GR30215SI</v>
          </cell>
          <cell r="F299">
            <v>51228.34</v>
          </cell>
        </row>
        <row r="300">
          <cell r="A300" t="str">
            <v>02GR30216</v>
          </cell>
          <cell r="B300" t="str">
            <v>02</v>
          </cell>
          <cell r="C300">
            <v>39082</v>
          </cell>
          <cell r="D300" t="str">
            <v>GR30216</v>
          </cell>
          <cell r="E300" t="str">
            <v>GR30216</v>
          </cell>
          <cell r="F300">
            <v>-30799708.525396176</v>
          </cell>
        </row>
        <row r="301">
          <cell r="A301" t="str">
            <v>02GR30216NO</v>
          </cell>
          <cell r="B301" t="str">
            <v>02</v>
          </cell>
          <cell r="C301">
            <v>39082</v>
          </cell>
          <cell r="D301" t="str">
            <v>GR30216NO</v>
          </cell>
          <cell r="E301" t="str">
            <v>GR30216NO</v>
          </cell>
          <cell r="F301">
            <v>30618137.895396173</v>
          </cell>
        </row>
        <row r="302">
          <cell r="A302" t="str">
            <v>02GR30216SI</v>
          </cell>
          <cell r="B302" t="str">
            <v>02</v>
          </cell>
          <cell r="C302">
            <v>39082</v>
          </cell>
          <cell r="D302" t="str">
            <v>GR30216SI</v>
          </cell>
          <cell r="E302" t="str">
            <v>GR30216SI</v>
          </cell>
          <cell r="F302">
            <v>181570.63</v>
          </cell>
        </row>
        <row r="303">
          <cell r="A303" t="str">
            <v>02GR30221</v>
          </cell>
          <cell r="B303" t="str">
            <v>02</v>
          </cell>
          <cell r="C303">
            <v>39082</v>
          </cell>
          <cell r="D303" t="str">
            <v>GR30221</v>
          </cell>
          <cell r="E303" t="str">
            <v>GR30221</v>
          </cell>
          <cell r="F303">
            <v>-6231747.8100000005</v>
          </cell>
        </row>
        <row r="304">
          <cell r="A304" t="str">
            <v>02GR30222</v>
          </cell>
          <cell r="B304" t="str">
            <v>02</v>
          </cell>
          <cell r="C304">
            <v>39082</v>
          </cell>
          <cell r="D304" t="str">
            <v>GR30222</v>
          </cell>
          <cell r="E304" t="str">
            <v>GR30222</v>
          </cell>
          <cell r="F304">
            <v>-38406305.289999999</v>
          </cell>
        </row>
        <row r="305">
          <cell r="A305" t="str">
            <v>02GR30223</v>
          </cell>
          <cell r="B305" t="str">
            <v>02</v>
          </cell>
          <cell r="C305">
            <v>39082</v>
          </cell>
          <cell r="D305" t="str">
            <v>GR30223</v>
          </cell>
          <cell r="E305" t="str">
            <v>GR30223</v>
          </cell>
          <cell r="F305">
            <v>-31379672.890000001</v>
          </cell>
        </row>
        <row r="306">
          <cell r="A306" t="str">
            <v>02GR30224</v>
          </cell>
          <cell r="B306" t="str">
            <v>02</v>
          </cell>
          <cell r="C306">
            <v>39082</v>
          </cell>
          <cell r="D306" t="str">
            <v>GR30224</v>
          </cell>
          <cell r="E306" t="str">
            <v>GR30224</v>
          </cell>
          <cell r="F306">
            <v>-165554009.02000001</v>
          </cell>
        </row>
        <row r="307">
          <cell r="A307" t="str">
            <v>02GR3030</v>
          </cell>
          <cell r="B307" t="str">
            <v>02</v>
          </cell>
          <cell r="C307">
            <v>39082</v>
          </cell>
          <cell r="D307" t="str">
            <v>GR3030</v>
          </cell>
          <cell r="E307" t="str">
            <v>GR3030</v>
          </cell>
          <cell r="F307">
            <v>-36139851.410000004</v>
          </cell>
        </row>
        <row r="308">
          <cell r="A308" t="str">
            <v>02GR30401</v>
          </cell>
          <cell r="B308" t="str">
            <v>02</v>
          </cell>
          <cell r="C308">
            <v>39082</v>
          </cell>
          <cell r="D308" t="str">
            <v>GR30401</v>
          </cell>
          <cell r="E308" t="str">
            <v>GR30401</v>
          </cell>
          <cell r="F308">
            <v>-11711873.739999998</v>
          </cell>
        </row>
        <row r="309">
          <cell r="A309" t="str">
            <v>02GR30402</v>
          </cell>
          <cell r="B309" t="str">
            <v>02</v>
          </cell>
          <cell r="C309">
            <v>39082</v>
          </cell>
          <cell r="D309" t="str">
            <v>GR30402</v>
          </cell>
          <cell r="E309" t="str">
            <v>GR30402</v>
          </cell>
          <cell r="F309">
            <v>-32223048.450000003</v>
          </cell>
        </row>
        <row r="310">
          <cell r="A310" t="str">
            <v>02GR30403</v>
          </cell>
          <cell r="B310" t="str">
            <v>02</v>
          </cell>
          <cell r="C310">
            <v>39082</v>
          </cell>
          <cell r="D310" t="str">
            <v>GR30403</v>
          </cell>
          <cell r="E310" t="str">
            <v>GR30403</v>
          </cell>
          <cell r="F310">
            <v>-16843473.129999999</v>
          </cell>
        </row>
        <row r="311">
          <cell r="A311" t="str">
            <v>02GR3099</v>
          </cell>
          <cell r="B311" t="str">
            <v>02</v>
          </cell>
          <cell r="C311">
            <v>39082</v>
          </cell>
          <cell r="D311" t="str">
            <v>GR3099</v>
          </cell>
          <cell r="E311" t="str">
            <v>GR3099</v>
          </cell>
          <cell r="F311">
            <v>78494558.489511415</v>
          </cell>
        </row>
        <row r="312">
          <cell r="A312" t="str">
            <v>02GR30991</v>
          </cell>
          <cell r="B312" t="str">
            <v>02</v>
          </cell>
          <cell r="C312">
            <v>39082</v>
          </cell>
          <cell r="D312" t="str">
            <v>GR30991</v>
          </cell>
          <cell r="E312" t="str">
            <v>GR30991</v>
          </cell>
          <cell r="F312">
            <v>14727304.180000002</v>
          </cell>
        </row>
        <row r="313">
          <cell r="A313" t="str">
            <v>02GR30992</v>
          </cell>
          <cell r="B313" t="str">
            <v>02</v>
          </cell>
          <cell r="C313">
            <v>39082</v>
          </cell>
          <cell r="D313" t="str">
            <v>GR30992</v>
          </cell>
          <cell r="E313" t="str">
            <v>GR30992</v>
          </cell>
          <cell r="F313">
            <v>63767254.309511408</v>
          </cell>
        </row>
        <row r="314">
          <cell r="A314" t="str">
            <v>02GR3099CMI</v>
          </cell>
          <cell r="B314" t="str">
            <v>02</v>
          </cell>
          <cell r="C314">
            <v>39082</v>
          </cell>
          <cell r="D314" t="str">
            <v>GR3099CMI</v>
          </cell>
          <cell r="E314" t="str">
            <v>GR3099CMI</v>
          </cell>
          <cell r="F314">
            <v>78494558.489511415</v>
          </cell>
        </row>
        <row r="315">
          <cell r="A315" t="str">
            <v>02GR31000</v>
          </cell>
          <cell r="B315" t="str">
            <v>02</v>
          </cell>
          <cell r="C315">
            <v>39082</v>
          </cell>
          <cell r="D315" t="str">
            <v>GR31000</v>
          </cell>
          <cell r="E315" t="str">
            <v>GR31000</v>
          </cell>
          <cell r="F315">
            <v>-866029775.21000004</v>
          </cell>
        </row>
        <row r="316">
          <cell r="A316" t="str">
            <v>02GR31010</v>
          </cell>
          <cell r="B316" t="str">
            <v>02</v>
          </cell>
          <cell r="C316">
            <v>39082</v>
          </cell>
          <cell r="D316" t="str">
            <v>GR31010</v>
          </cell>
          <cell r="E316" t="str">
            <v>GR31010</v>
          </cell>
          <cell r="F316">
            <v>-294363718.75</v>
          </cell>
        </row>
        <row r="317">
          <cell r="A317" t="str">
            <v>02GR31020</v>
          </cell>
          <cell r="B317" t="str">
            <v>02</v>
          </cell>
          <cell r="C317">
            <v>39082</v>
          </cell>
          <cell r="D317" t="str">
            <v>GR31020</v>
          </cell>
          <cell r="E317" t="str">
            <v>GR31020</v>
          </cell>
          <cell r="F317">
            <v>-140515505.02999997</v>
          </cell>
        </row>
        <row r="318">
          <cell r="A318" t="str">
            <v>02GR31030</v>
          </cell>
          <cell r="B318" t="str">
            <v>02</v>
          </cell>
          <cell r="C318">
            <v>39082</v>
          </cell>
          <cell r="D318" t="str">
            <v>GR31030</v>
          </cell>
          <cell r="E318" t="str">
            <v>GR31030</v>
          </cell>
          <cell r="F318">
            <v>-75648517.110000014</v>
          </cell>
        </row>
        <row r="319">
          <cell r="A319" t="str">
            <v>02GR31040</v>
          </cell>
          <cell r="B319" t="str">
            <v>02</v>
          </cell>
          <cell r="C319">
            <v>39082</v>
          </cell>
          <cell r="D319" t="str">
            <v>GR31040</v>
          </cell>
          <cell r="E319" t="str">
            <v>GR31040</v>
          </cell>
          <cell r="F319">
            <v>-355502034.32000005</v>
          </cell>
        </row>
        <row r="320">
          <cell r="A320" t="str">
            <v>02GR32000</v>
          </cell>
          <cell r="B320" t="str">
            <v>02</v>
          </cell>
          <cell r="C320">
            <v>39082</v>
          </cell>
          <cell r="D320" t="str">
            <v>GR32000</v>
          </cell>
          <cell r="E320" t="str">
            <v>GR32000</v>
          </cell>
          <cell r="F320">
            <v>-156353785.13238001</v>
          </cell>
        </row>
        <row r="321">
          <cell r="A321" t="str">
            <v>02GR32010</v>
          </cell>
          <cell r="B321" t="str">
            <v>02</v>
          </cell>
          <cell r="C321">
            <v>39082</v>
          </cell>
          <cell r="D321" t="str">
            <v>GR32010</v>
          </cell>
          <cell r="E321" t="str">
            <v>GR32010</v>
          </cell>
          <cell r="F321">
            <v>-155425829.24000001</v>
          </cell>
        </row>
        <row r="322">
          <cell r="A322" t="str">
            <v>02GR34000</v>
          </cell>
          <cell r="B322" t="str">
            <v>02</v>
          </cell>
          <cell r="C322">
            <v>39082</v>
          </cell>
          <cell r="D322" t="str">
            <v>GR34000</v>
          </cell>
          <cell r="E322" t="str">
            <v>GR34000</v>
          </cell>
          <cell r="F322">
            <v>901361.85</v>
          </cell>
        </row>
        <row r="323">
          <cell r="A323" t="str">
            <v>02GR35000</v>
          </cell>
          <cell r="B323" t="str">
            <v>02</v>
          </cell>
          <cell r="C323">
            <v>39082</v>
          </cell>
          <cell r="D323" t="str">
            <v>GR35000</v>
          </cell>
          <cell r="E323" t="str">
            <v>GR35000</v>
          </cell>
          <cell r="F323">
            <v>-289952.34999999998</v>
          </cell>
        </row>
        <row r="324">
          <cell r="A324" t="str">
            <v>02GR36000</v>
          </cell>
          <cell r="B324" t="str">
            <v>02</v>
          </cell>
          <cell r="C324">
            <v>39082</v>
          </cell>
          <cell r="D324" t="str">
            <v>GR36000</v>
          </cell>
          <cell r="E324" t="str">
            <v>GR36000</v>
          </cell>
          <cell r="F324">
            <v>14283786.620000001</v>
          </cell>
        </row>
        <row r="325">
          <cell r="A325" t="str">
            <v>02GR5000</v>
          </cell>
          <cell r="B325" t="str">
            <v>02</v>
          </cell>
          <cell r="C325">
            <v>39082</v>
          </cell>
          <cell r="D325" t="str">
            <v>GR5000</v>
          </cell>
          <cell r="E325" t="str">
            <v>GR5000</v>
          </cell>
          <cell r="F325">
            <v>-6717.6599999999744</v>
          </cell>
        </row>
        <row r="326">
          <cell r="A326" t="str">
            <v>02GR50020</v>
          </cell>
          <cell r="B326" t="str">
            <v>02</v>
          </cell>
          <cell r="C326">
            <v>39082</v>
          </cell>
          <cell r="D326" t="str">
            <v>GR50020</v>
          </cell>
          <cell r="E326" t="str">
            <v>GR50020</v>
          </cell>
          <cell r="F326">
            <v>208165255.80000001</v>
          </cell>
        </row>
        <row r="327">
          <cell r="A327" t="str">
            <v>02GR50030</v>
          </cell>
          <cell r="B327" t="str">
            <v>02</v>
          </cell>
          <cell r="C327">
            <v>39082</v>
          </cell>
          <cell r="D327" t="str">
            <v>GR50030</v>
          </cell>
          <cell r="E327" t="str">
            <v>GR50030</v>
          </cell>
          <cell r="F327">
            <v>995995.56</v>
          </cell>
        </row>
        <row r="328">
          <cell r="A328" t="str">
            <v>02GR50040</v>
          </cell>
          <cell r="B328" t="str">
            <v>02</v>
          </cell>
          <cell r="C328">
            <v>39082</v>
          </cell>
          <cell r="D328" t="str">
            <v>GR50040</v>
          </cell>
          <cell r="E328" t="str">
            <v>GR50040</v>
          </cell>
          <cell r="F328">
            <v>75301836.340000018</v>
          </cell>
        </row>
        <row r="329">
          <cell r="A329" t="str">
            <v>02GR50060</v>
          </cell>
          <cell r="B329" t="str">
            <v>02</v>
          </cell>
          <cell r="C329">
            <v>39082</v>
          </cell>
          <cell r="D329" t="str">
            <v>GR50060</v>
          </cell>
          <cell r="E329" t="str">
            <v>GR50060</v>
          </cell>
          <cell r="F329">
            <v>30293249.619999997</v>
          </cell>
        </row>
        <row r="330">
          <cell r="A330" t="str">
            <v>02GR50090</v>
          </cell>
          <cell r="B330" t="str">
            <v>02</v>
          </cell>
          <cell r="C330">
            <v>39082</v>
          </cell>
          <cell r="D330" t="str">
            <v>GR50090</v>
          </cell>
          <cell r="E330" t="str">
            <v>GR50090</v>
          </cell>
          <cell r="F330">
            <v>-102508360.93000001</v>
          </cell>
        </row>
        <row r="331">
          <cell r="A331" t="str">
            <v>02GR50100</v>
          </cell>
          <cell r="B331" t="str">
            <v>02</v>
          </cell>
          <cell r="C331">
            <v>39082</v>
          </cell>
          <cell r="D331" t="str">
            <v>GR50100</v>
          </cell>
          <cell r="E331" t="str">
            <v>GR50100</v>
          </cell>
          <cell r="F331">
            <v>-533946.75</v>
          </cell>
        </row>
        <row r="332">
          <cell r="A332" t="str">
            <v>02GR50110</v>
          </cell>
          <cell r="B332" t="str">
            <v>02</v>
          </cell>
          <cell r="C332">
            <v>39082</v>
          </cell>
          <cell r="D332" t="str">
            <v>GR50110</v>
          </cell>
          <cell r="E332" t="str">
            <v>GR50110</v>
          </cell>
          <cell r="F332">
            <v>33278156.629999995</v>
          </cell>
        </row>
        <row r="333">
          <cell r="A333" t="str">
            <v>02GR50135</v>
          </cell>
          <cell r="B333" t="str">
            <v>02</v>
          </cell>
          <cell r="C333">
            <v>39082</v>
          </cell>
          <cell r="D333" t="str">
            <v>GR50135</v>
          </cell>
          <cell r="E333" t="str">
            <v>GR50135</v>
          </cell>
          <cell r="F333">
            <v>30293249.619999997</v>
          </cell>
        </row>
        <row r="334">
          <cell r="A334" t="str">
            <v>02GR50140</v>
          </cell>
          <cell r="B334" t="str">
            <v>02</v>
          </cell>
          <cell r="C334">
            <v>39082</v>
          </cell>
          <cell r="D334" t="str">
            <v>GR50140</v>
          </cell>
          <cell r="E334" t="str">
            <v>GR50140</v>
          </cell>
          <cell r="F334">
            <v>-104056.79238001315</v>
          </cell>
        </row>
        <row r="335">
          <cell r="A335" t="str">
            <v>02GR50150</v>
          </cell>
          <cell r="B335" t="str">
            <v>02</v>
          </cell>
          <cell r="C335">
            <v>39082</v>
          </cell>
          <cell r="D335" t="str">
            <v>GR50150</v>
          </cell>
          <cell r="E335" t="str">
            <v>GR50150</v>
          </cell>
          <cell r="F335">
            <v>230000</v>
          </cell>
        </row>
        <row r="336">
          <cell r="A336" t="str">
            <v>02GR50170</v>
          </cell>
          <cell r="B336" t="str">
            <v>02</v>
          </cell>
          <cell r="C336">
            <v>39082</v>
          </cell>
          <cell r="D336" t="str">
            <v>GR50170</v>
          </cell>
          <cell r="E336" t="str">
            <v>GR50170</v>
          </cell>
          <cell r="F336">
            <v>-170101849.41999999</v>
          </cell>
        </row>
        <row r="337">
          <cell r="A337" t="str">
            <v>02GR50180</v>
          </cell>
          <cell r="B337" t="str">
            <v>02</v>
          </cell>
          <cell r="C337">
            <v>39082</v>
          </cell>
          <cell r="D337" t="str">
            <v>GR50180</v>
          </cell>
          <cell r="E337" t="str">
            <v>GR50180</v>
          </cell>
          <cell r="F337">
            <v>-3518335526.5299997</v>
          </cell>
        </row>
        <row r="338">
          <cell r="A338" t="str">
            <v>02GR50190</v>
          </cell>
          <cell r="B338" t="str">
            <v>02</v>
          </cell>
          <cell r="C338">
            <v>39082</v>
          </cell>
          <cell r="D338" t="str">
            <v>GR50190</v>
          </cell>
          <cell r="E338" t="str">
            <v>GR50190</v>
          </cell>
          <cell r="F338">
            <v>-1377889750.02</v>
          </cell>
        </row>
        <row r="339">
          <cell r="A339" t="str">
            <v>02GR50200</v>
          </cell>
          <cell r="B339" t="str">
            <v>02</v>
          </cell>
          <cell r="C339">
            <v>39082</v>
          </cell>
          <cell r="D339" t="str">
            <v>GR50200</v>
          </cell>
          <cell r="E339" t="str">
            <v>GR50200</v>
          </cell>
          <cell r="F339">
            <v>531197141.95000011</v>
          </cell>
        </row>
        <row r="340">
          <cell r="A340" t="str">
            <v>02GR50210</v>
          </cell>
          <cell r="B340" t="str">
            <v>02</v>
          </cell>
          <cell r="C340">
            <v>39082</v>
          </cell>
          <cell r="D340" t="str">
            <v>GR50210</v>
          </cell>
          <cell r="E340" t="str">
            <v>GR50210</v>
          </cell>
          <cell r="F340">
            <v>4618286.46</v>
          </cell>
        </row>
        <row r="341">
          <cell r="A341" t="str">
            <v>02GR50235</v>
          </cell>
          <cell r="B341" t="str">
            <v>02</v>
          </cell>
          <cell r="C341">
            <v>39082</v>
          </cell>
          <cell r="D341" t="str">
            <v>GR50235</v>
          </cell>
          <cell r="E341" t="str">
            <v>GR50235</v>
          </cell>
          <cell r="F341">
            <v>-8732088.6600000001</v>
          </cell>
        </row>
        <row r="342">
          <cell r="A342" t="str">
            <v>02GR50238</v>
          </cell>
          <cell r="B342" t="str">
            <v>02</v>
          </cell>
          <cell r="C342">
            <v>39082</v>
          </cell>
          <cell r="D342" t="str">
            <v>GR50238</v>
          </cell>
          <cell r="E342" t="str">
            <v>GR50238</v>
          </cell>
          <cell r="F342">
            <v>-25583754.370000001</v>
          </cell>
        </row>
        <row r="343">
          <cell r="A343" t="str">
            <v>02GR7000</v>
          </cell>
          <cell r="B343" t="str">
            <v>02</v>
          </cell>
          <cell r="C343">
            <v>39082</v>
          </cell>
          <cell r="D343" t="str">
            <v>GR7000</v>
          </cell>
          <cell r="E343" t="str">
            <v>GR7000</v>
          </cell>
          <cell r="F343">
            <v>-12939254.010000002</v>
          </cell>
        </row>
        <row r="344">
          <cell r="A344" t="str">
            <v>0211100000002</v>
          </cell>
          <cell r="B344" t="str">
            <v>02</v>
          </cell>
          <cell r="C344">
            <v>39082</v>
          </cell>
          <cell r="D344" t="str">
            <v>11100000002</v>
          </cell>
          <cell r="E344" t="str">
            <v>R1000</v>
          </cell>
          <cell r="F344">
            <v>-53646308.007799998</v>
          </cell>
        </row>
        <row r="345">
          <cell r="A345" t="str">
            <v>0221110000001</v>
          </cell>
          <cell r="B345" t="str">
            <v>02</v>
          </cell>
          <cell r="C345">
            <v>39082</v>
          </cell>
          <cell r="D345" t="str">
            <v>21110000001</v>
          </cell>
          <cell r="E345" t="str">
            <v>R16010</v>
          </cell>
          <cell r="F345">
            <v>153353268</v>
          </cell>
        </row>
        <row r="346">
          <cell r="A346" t="str">
            <v>0221600000002</v>
          </cell>
          <cell r="B346" t="str">
            <v>02</v>
          </cell>
          <cell r="C346">
            <v>39082</v>
          </cell>
          <cell r="D346" t="str">
            <v>21600000002</v>
          </cell>
          <cell r="E346" t="str">
            <v>R16999</v>
          </cell>
          <cell r="F346">
            <v>15505505.289999999</v>
          </cell>
        </row>
        <row r="347">
          <cell r="A347" t="str">
            <v>0221211100001</v>
          </cell>
          <cell r="B347" t="str">
            <v>02</v>
          </cell>
          <cell r="C347">
            <v>39082</v>
          </cell>
          <cell r="D347" t="str">
            <v>21211100001</v>
          </cell>
          <cell r="E347" t="str">
            <v>R17011</v>
          </cell>
          <cell r="F347">
            <v>570406943.77999997</v>
          </cell>
        </row>
        <row r="348">
          <cell r="A348" t="str">
            <v>0221211100003</v>
          </cell>
          <cell r="B348" t="str">
            <v>02</v>
          </cell>
          <cell r="C348">
            <v>39082</v>
          </cell>
          <cell r="D348" t="str">
            <v>21211100003</v>
          </cell>
          <cell r="E348" t="str">
            <v>R17011</v>
          </cell>
          <cell r="F348">
            <v>10773807.880000001</v>
          </cell>
        </row>
        <row r="349">
          <cell r="A349" t="str">
            <v>0221214000001</v>
          </cell>
          <cell r="B349" t="str">
            <v>02</v>
          </cell>
          <cell r="C349">
            <v>39082</v>
          </cell>
          <cell r="D349" t="str">
            <v>21214000001</v>
          </cell>
          <cell r="E349" t="str">
            <v>R17011</v>
          </cell>
          <cell r="F349">
            <v>1449720.46</v>
          </cell>
        </row>
        <row r="350">
          <cell r="A350" t="str">
            <v>0221214100001</v>
          </cell>
          <cell r="B350" t="str">
            <v>02</v>
          </cell>
          <cell r="C350">
            <v>39082</v>
          </cell>
          <cell r="D350" t="str">
            <v>21214100001</v>
          </cell>
          <cell r="E350" t="str">
            <v>R17011</v>
          </cell>
          <cell r="F350">
            <v>23933413.760000005</v>
          </cell>
        </row>
        <row r="351">
          <cell r="A351" t="str">
            <v>0221215000001</v>
          </cell>
          <cell r="B351" t="str">
            <v>02</v>
          </cell>
          <cell r="C351">
            <v>39082</v>
          </cell>
          <cell r="D351" t="str">
            <v>21215000001</v>
          </cell>
          <cell r="E351" t="str">
            <v>R17011</v>
          </cell>
          <cell r="F351">
            <v>3857876.07</v>
          </cell>
        </row>
        <row r="352">
          <cell r="A352" t="str">
            <v>0221212100001</v>
          </cell>
          <cell r="B352" t="str">
            <v>02</v>
          </cell>
          <cell r="C352">
            <v>39082</v>
          </cell>
          <cell r="D352" t="str">
            <v>21212100001</v>
          </cell>
          <cell r="E352" t="str">
            <v>R17012</v>
          </cell>
          <cell r="F352">
            <v>862784622.56999993</v>
          </cell>
        </row>
        <row r="353">
          <cell r="A353" t="str">
            <v>0221214000003</v>
          </cell>
          <cell r="B353" t="str">
            <v>02</v>
          </cell>
          <cell r="C353">
            <v>39082</v>
          </cell>
          <cell r="D353" t="str">
            <v>21214000003</v>
          </cell>
          <cell r="E353" t="str">
            <v>R17012</v>
          </cell>
          <cell r="F353">
            <v>895153.4</v>
          </cell>
        </row>
        <row r="354">
          <cell r="A354" t="str">
            <v>0221215000002</v>
          </cell>
          <cell r="B354" t="str">
            <v>02</v>
          </cell>
          <cell r="C354">
            <v>39082</v>
          </cell>
          <cell r="D354" t="str">
            <v>21215000002</v>
          </cell>
          <cell r="E354" t="str">
            <v>R17012</v>
          </cell>
          <cell r="F354">
            <v>4752861.5199999996</v>
          </cell>
        </row>
        <row r="355">
          <cell r="A355" t="str">
            <v>0221213100107</v>
          </cell>
          <cell r="B355" t="str">
            <v>02</v>
          </cell>
          <cell r="C355">
            <v>39082</v>
          </cell>
          <cell r="D355" t="str">
            <v>21213100107</v>
          </cell>
          <cell r="E355" t="str">
            <v>R170131</v>
          </cell>
          <cell r="F355">
            <v>1109116178.8599999</v>
          </cell>
        </row>
        <row r="356">
          <cell r="A356" t="str">
            <v>0221213100112</v>
          </cell>
          <cell r="B356" t="str">
            <v>02</v>
          </cell>
          <cell r="C356">
            <v>39082</v>
          </cell>
          <cell r="D356" t="str">
            <v>21213100112</v>
          </cell>
          <cell r="E356" t="str">
            <v>R170132</v>
          </cell>
          <cell r="F356">
            <v>122136650</v>
          </cell>
        </row>
        <row r="357">
          <cell r="A357" t="str">
            <v>0221213100014</v>
          </cell>
          <cell r="B357" t="str">
            <v>02</v>
          </cell>
          <cell r="C357">
            <v>39082</v>
          </cell>
          <cell r="D357" t="str">
            <v>21213100014</v>
          </cell>
          <cell r="E357" t="str">
            <v>R170133</v>
          </cell>
          <cell r="F357">
            <v>372350</v>
          </cell>
        </row>
        <row r="358">
          <cell r="A358" t="str">
            <v>0221213100101</v>
          </cell>
          <cell r="B358" t="str">
            <v>02</v>
          </cell>
          <cell r="C358">
            <v>39082</v>
          </cell>
          <cell r="D358" t="str">
            <v>21213100101</v>
          </cell>
          <cell r="E358" t="str">
            <v>R170133</v>
          </cell>
          <cell r="F358">
            <v>11629410.120000001</v>
          </cell>
        </row>
        <row r="359">
          <cell r="A359" t="str">
            <v>0221213100103</v>
          </cell>
          <cell r="B359" t="str">
            <v>02</v>
          </cell>
          <cell r="C359">
            <v>39082</v>
          </cell>
          <cell r="D359" t="str">
            <v>21213100103</v>
          </cell>
          <cell r="E359" t="str">
            <v>R170133</v>
          </cell>
          <cell r="F359">
            <v>7462330.3600000013</v>
          </cell>
        </row>
        <row r="360">
          <cell r="A360" t="str">
            <v>0221213100104</v>
          </cell>
          <cell r="B360" t="str">
            <v>02</v>
          </cell>
          <cell r="C360">
            <v>39082</v>
          </cell>
          <cell r="D360" t="str">
            <v>21213100104</v>
          </cell>
          <cell r="E360" t="str">
            <v>R170133</v>
          </cell>
          <cell r="F360">
            <v>4208406.3</v>
          </cell>
        </row>
        <row r="361">
          <cell r="A361" t="str">
            <v>0221213100105</v>
          </cell>
          <cell r="B361" t="str">
            <v>02</v>
          </cell>
          <cell r="C361">
            <v>39082</v>
          </cell>
          <cell r="D361" t="str">
            <v>21213100105</v>
          </cell>
          <cell r="E361" t="str">
            <v>R170133</v>
          </cell>
          <cell r="F361">
            <v>16131903.67</v>
          </cell>
        </row>
        <row r="362">
          <cell r="A362" t="str">
            <v>0221213100106</v>
          </cell>
          <cell r="B362" t="str">
            <v>02</v>
          </cell>
          <cell r="C362">
            <v>39082</v>
          </cell>
          <cell r="D362" t="str">
            <v>21213100106</v>
          </cell>
          <cell r="E362" t="str">
            <v>R170133</v>
          </cell>
          <cell r="F362">
            <v>4008085.66</v>
          </cell>
        </row>
        <row r="363">
          <cell r="A363" t="str">
            <v>0221213100109</v>
          </cell>
          <cell r="B363" t="str">
            <v>02</v>
          </cell>
          <cell r="C363">
            <v>39082</v>
          </cell>
          <cell r="D363" t="str">
            <v>21213100109</v>
          </cell>
          <cell r="E363" t="str">
            <v>R170133</v>
          </cell>
          <cell r="F363">
            <v>2840791.85</v>
          </cell>
        </row>
        <row r="364">
          <cell r="A364" t="str">
            <v>0221213100110</v>
          </cell>
          <cell r="B364" t="str">
            <v>02</v>
          </cell>
          <cell r="C364">
            <v>39082</v>
          </cell>
          <cell r="D364" t="str">
            <v>21213100110</v>
          </cell>
          <cell r="E364" t="str">
            <v>R170133</v>
          </cell>
          <cell r="F364">
            <v>166273.9</v>
          </cell>
        </row>
        <row r="365">
          <cell r="A365" t="str">
            <v>0221214000102</v>
          </cell>
          <cell r="B365" t="str">
            <v>02</v>
          </cell>
          <cell r="C365">
            <v>39082</v>
          </cell>
          <cell r="D365" t="str">
            <v>21214000102</v>
          </cell>
          <cell r="E365" t="str">
            <v>R170133</v>
          </cell>
          <cell r="F365">
            <v>4178981.16</v>
          </cell>
        </row>
        <row r="366">
          <cell r="A366" t="str">
            <v>02DEPDIVISAS</v>
          </cell>
          <cell r="B366" t="str">
            <v>02</v>
          </cell>
          <cell r="C366">
            <v>39082</v>
          </cell>
          <cell r="D366" t="str">
            <v>DEPDIVISAS</v>
          </cell>
          <cell r="E366" t="str">
            <v>R170134</v>
          </cell>
          <cell r="F366">
            <v>4178981.16</v>
          </cell>
        </row>
        <row r="367">
          <cell r="A367" t="str">
            <v>02RESTOPLAZO</v>
          </cell>
          <cell r="B367" t="str">
            <v>02</v>
          </cell>
          <cell r="C367">
            <v>39082</v>
          </cell>
          <cell r="D367" t="str">
            <v>RESTOPLAZO</v>
          </cell>
          <cell r="E367" t="str">
            <v>R170135</v>
          </cell>
          <cell r="F367">
            <v>46819551.859999999</v>
          </cell>
        </row>
        <row r="368">
          <cell r="A368" t="str">
            <v>0221213100011</v>
          </cell>
          <cell r="B368" t="str">
            <v>02</v>
          </cell>
          <cell r="C368">
            <v>39082</v>
          </cell>
          <cell r="D368" t="str">
            <v>21213100011</v>
          </cell>
          <cell r="E368" t="str">
            <v>R17500</v>
          </cell>
          <cell r="F368">
            <v>23718000</v>
          </cell>
        </row>
        <row r="369">
          <cell r="A369" t="str">
            <v>0211210000001A</v>
          </cell>
          <cell r="B369" t="str">
            <v>02</v>
          </cell>
          <cell r="C369">
            <v>39082</v>
          </cell>
          <cell r="D369" t="str">
            <v>11210000001A</v>
          </cell>
          <cell r="E369" t="str">
            <v>R2020</v>
          </cell>
          <cell r="F369">
            <v>-1.3038516044616699E-8</v>
          </cell>
        </row>
        <row r="370">
          <cell r="A370" t="str">
            <v>0211231000001</v>
          </cell>
          <cell r="B370" t="str">
            <v>02</v>
          </cell>
          <cell r="C370">
            <v>39082</v>
          </cell>
          <cell r="D370" t="str">
            <v>11231000001</v>
          </cell>
          <cell r="E370" t="str">
            <v>R2040</v>
          </cell>
          <cell r="F370">
            <v>-24408469.23</v>
          </cell>
        </row>
        <row r="371">
          <cell r="A371" t="str">
            <v>0211232000001</v>
          </cell>
          <cell r="B371" t="str">
            <v>02</v>
          </cell>
          <cell r="C371">
            <v>39082</v>
          </cell>
          <cell r="D371" t="str">
            <v>11232000001</v>
          </cell>
          <cell r="E371" t="str">
            <v>R2040</v>
          </cell>
          <cell r="F371">
            <v>-9019460</v>
          </cell>
        </row>
        <row r="372">
          <cell r="A372" t="str">
            <v>0211210000001P</v>
          </cell>
          <cell r="B372" t="str">
            <v>02</v>
          </cell>
          <cell r="C372">
            <v>39082</v>
          </cell>
          <cell r="D372" t="str">
            <v>11210000001P</v>
          </cell>
          <cell r="E372" t="str">
            <v>R21000</v>
          </cell>
          <cell r="F372">
            <v>1638829890.3436844</v>
          </cell>
        </row>
        <row r="373">
          <cell r="A373" t="str">
            <v>0211311000001</v>
          </cell>
          <cell r="B373" t="str">
            <v>02</v>
          </cell>
          <cell r="C373">
            <v>39082</v>
          </cell>
          <cell r="D373" t="str">
            <v>11311000001</v>
          </cell>
          <cell r="E373" t="str">
            <v>R3010</v>
          </cell>
          <cell r="F373">
            <v>-167906899.19999999</v>
          </cell>
        </row>
        <row r="374">
          <cell r="A374" t="str">
            <v>0211312160013</v>
          </cell>
          <cell r="B374" t="str">
            <v>02</v>
          </cell>
          <cell r="C374">
            <v>39082</v>
          </cell>
          <cell r="D374" t="str">
            <v>11312160013</v>
          </cell>
          <cell r="E374" t="str">
            <v>R30210</v>
          </cell>
          <cell r="F374">
            <v>-52482.99</v>
          </cell>
        </row>
        <row r="375">
          <cell r="A375" t="str">
            <v>0211312160014</v>
          </cell>
          <cell r="B375" t="str">
            <v>02</v>
          </cell>
          <cell r="C375">
            <v>39082</v>
          </cell>
          <cell r="D375" t="str">
            <v>11312160014</v>
          </cell>
          <cell r="E375" t="str">
            <v>R30210</v>
          </cell>
          <cell r="F375">
            <v>-98946.34</v>
          </cell>
        </row>
        <row r="376">
          <cell r="A376" t="str">
            <v>0211312160017</v>
          </cell>
          <cell r="B376" t="str">
            <v>02</v>
          </cell>
          <cell r="C376">
            <v>39082</v>
          </cell>
          <cell r="D376" t="str">
            <v>11312160017</v>
          </cell>
          <cell r="E376" t="str">
            <v>R30210</v>
          </cell>
          <cell r="F376">
            <v>-5200601.4400000004</v>
          </cell>
        </row>
        <row r="377">
          <cell r="A377" t="str">
            <v>0211312160018</v>
          </cell>
          <cell r="B377" t="str">
            <v>02</v>
          </cell>
          <cell r="C377">
            <v>39082</v>
          </cell>
          <cell r="D377" t="str">
            <v>11312160018</v>
          </cell>
          <cell r="E377" t="str">
            <v>R30210</v>
          </cell>
          <cell r="F377">
            <v>-40965023.020000003</v>
          </cell>
        </row>
        <row r="378">
          <cell r="A378" t="str">
            <v>0211312170042</v>
          </cell>
          <cell r="B378" t="str">
            <v>02</v>
          </cell>
          <cell r="C378">
            <v>39082</v>
          </cell>
          <cell r="D378" t="str">
            <v>11312170042</v>
          </cell>
          <cell r="E378" t="str">
            <v>R30211</v>
          </cell>
          <cell r="F378">
            <v>-784342.33</v>
          </cell>
        </row>
        <row r="379">
          <cell r="A379" t="str">
            <v>0211312170043</v>
          </cell>
          <cell r="B379" t="str">
            <v>02</v>
          </cell>
          <cell r="C379">
            <v>39082</v>
          </cell>
          <cell r="D379" t="str">
            <v>11312170043</v>
          </cell>
          <cell r="E379" t="str">
            <v>R30211</v>
          </cell>
          <cell r="F379">
            <v>-25448667.379999999</v>
          </cell>
        </row>
        <row r="380">
          <cell r="A380" t="str">
            <v>0211312170044</v>
          </cell>
          <cell r="B380" t="str">
            <v>02</v>
          </cell>
          <cell r="C380">
            <v>39082</v>
          </cell>
          <cell r="D380" t="str">
            <v>11312170044</v>
          </cell>
          <cell r="E380" t="str">
            <v>R30211</v>
          </cell>
          <cell r="F380">
            <v>-471546656.66000003</v>
          </cell>
        </row>
        <row r="381">
          <cell r="A381" t="str">
            <v>0211312170075</v>
          </cell>
          <cell r="B381" t="str">
            <v>02</v>
          </cell>
          <cell r="C381">
            <v>39082</v>
          </cell>
          <cell r="D381" t="str">
            <v>11312170075</v>
          </cell>
          <cell r="E381" t="str">
            <v>R30211</v>
          </cell>
          <cell r="F381">
            <v>-11909.45</v>
          </cell>
        </row>
        <row r="382">
          <cell r="A382" t="str">
            <v>0211312170011</v>
          </cell>
          <cell r="B382" t="str">
            <v>02</v>
          </cell>
          <cell r="C382">
            <v>39082</v>
          </cell>
          <cell r="D382" t="str">
            <v>11312170011</v>
          </cell>
          <cell r="E382" t="str">
            <v>R30212</v>
          </cell>
          <cell r="F382">
            <v>-854535.89</v>
          </cell>
        </row>
        <row r="383">
          <cell r="A383" t="str">
            <v>0211312170012</v>
          </cell>
          <cell r="B383" t="str">
            <v>02</v>
          </cell>
          <cell r="C383">
            <v>39082</v>
          </cell>
          <cell r="D383" t="str">
            <v>11312170012</v>
          </cell>
          <cell r="E383" t="str">
            <v>R30212</v>
          </cell>
          <cell r="F383">
            <v>-11157800.66</v>
          </cell>
        </row>
        <row r="384">
          <cell r="A384" t="str">
            <v>0211312170013</v>
          </cell>
          <cell r="B384" t="str">
            <v>02</v>
          </cell>
          <cell r="C384">
            <v>39082</v>
          </cell>
          <cell r="D384" t="str">
            <v>11312170013</v>
          </cell>
          <cell r="E384" t="str">
            <v>R30212</v>
          </cell>
          <cell r="F384">
            <v>-188898.15</v>
          </cell>
        </row>
        <row r="385">
          <cell r="A385" t="str">
            <v>0211312170014</v>
          </cell>
          <cell r="B385" t="str">
            <v>02</v>
          </cell>
          <cell r="C385">
            <v>39082</v>
          </cell>
          <cell r="D385" t="str">
            <v>11312170014</v>
          </cell>
          <cell r="E385" t="str">
            <v>R30212</v>
          </cell>
          <cell r="F385">
            <v>-13841515.33</v>
          </cell>
        </row>
        <row r="386">
          <cell r="A386" t="str">
            <v>0211312170015</v>
          </cell>
          <cell r="B386" t="str">
            <v>02</v>
          </cell>
          <cell r="C386">
            <v>39082</v>
          </cell>
          <cell r="D386" t="str">
            <v>11312170015</v>
          </cell>
          <cell r="E386" t="str">
            <v>R30212</v>
          </cell>
          <cell r="F386">
            <v>-71463989.219999999</v>
          </cell>
        </row>
        <row r="387">
          <cell r="A387" t="str">
            <v>0211312170016</v>
          </cell>
          <cell r="B387" t="str">
            <v>02</v>
          </cell>
          <cell r="C387">
            <v>39082</v>
          </cell>
          <cell r="D387" t="str">
            <v>11312170016</v>
          </cell>
          <cell r="E387" t="str">
            <v>R30212</v>
          </cell>
          <cell r="F387">
            <v>-645209682.03000009</v>
          </cell>
        </row>
        <row r="388">
          <cell r="A388" t="str">
            <v>0211312170076</v>
          </cell>
          <cell r="B388" t="str">
            <v>02</v>
          </cell>
          <cell r="C388">
            <v>39082</v>
          </cell>
          <cell r="D388" t="str">
            <v>11312170076</v>
          </cell>
          <cell r="E388" t="str">
            <v>R30212</v>
          </cell>
          <cell r="F388">
            <v>-52650694.639999993</v>
          </cell>
        </row>
        <row r="389">
          <cell r="A389" t="str">
            <v>0211312170003</v>
          </cell>
          <cell r="B389" t="str">
            <v>02</v>
          </cell>
          <cell r="C389">
            <v>39082</v>
          </cell>
          <cell r="D389" t="str">
            <v>11312170003</v>
          </cell>
          <cell r="E389" t="str">
            <v>R30213</v>
          </cell>
          <cell r="F389">
            <v>-75308</v>
          </cell>
        </row>
        <row r="390">
          <cell r="A390" t="str">
            <v>0211312170007</v>
          </cell>
          <cell r="B390" t="str">
            <v>02</v>
          </cell>
          <cell r="C390">
            <v>39082</v>
          </cell>
          <cell r="D390" t="str">
            <v>11312170007</v>
          </cell>
          <cell r="E390" t="str">
            <v>R30213</v>
          </cell>
          <cell r="F390">
            <v>-5772931.6299999999</v>
          </cell>
        </row>
        <row r="391">
          <cell r="A391" t="str">
            <v>0211312170008</v>
          </cell>
          <cell r="B391" t="str">
            <v>02</v>
          </cell>
          <cell r="C391">
            <v>39082</v>
          </cell>
          <cell r="D391" t="str">
            <v>11312170008</v>
          </cell>
          <cell r="E391" t="str">
            <v>R30213</v>
          </cell>
          <cell r="F391">
            <v>-729572.29</v>
          </cell>
        </row>
        <row r="392">
          <cell r="A392" t="str">
            <v>0211312170077</v>
          </cell>
          <cell r="B392" t="str">
            <v>02</v>
          </cell>
          <cell r="C392">
            <v>39082</v>
          </cell>
          <cell r="D392" t="str">
            <v>11312170077</v>
          </cell>
          <cell r="E392" t="str">
            <v>R30213</v>
          </cell>
          <cell r="F392">
            <v>-31147.11</v>
          </cell>
        </row>
        <row r="393">
          <cell r="A393" t="str">
            <v>0211312170034</v>
          </cell>
          <cell r="B393" t="str">
            <v>02</v>
          </cell>
          <cell r="C393">
            <v>39082</v>
          </cell>
          <cell r="D393" t="str">
            <v>11312170034</v>
          </cell>
          <cell r="E393" t="str">
            <v>R30214</v>
          </cell>
          <cell r="F393">
            <v>-147696.62</v>
          </cell>
        </row>
        <row r="394">
          <cell r="A394" t="str">
            <v>0211312170035</v>
          </cell>
          <cell r="B394" t="str">
            <v>02</v>
          </cell>
          <cell r="C394">
            <v>39082</v>
          </cell>
          <cell r="D394" t="str">
            <v>11312170035</v>
          </cell>
          <cell r="E394" t="str">
            <v>R30214</v>
          </cell>
          <cell r="F394">
            <v>-258612.3</v>
          </cell>
        </row>
        <row r="395">
          <cell r="A395" t="str">
            <v>0211312170036</v>
          </cell>
          <cell r="B395" t="str">
            <v>02</v>
          </cell>
          <cell r="C395">
            <v>39082</v>
          </cell>
          <cell r="D395" t="str">
            <v>11312170036</v>
          </cell>
          <cell r="E395" t="str">
            <v>R30214</v>
          </cell>
          <cell r="F395">
            <v>-42021862.700000003</v>
          </cell>
        </row>
        <row r="396">
          <cell r="A396" t="str">
            <v>0211312170038</v>
          </cell>
          <cell r="B396" t="str">
            <v>02</v>
          </cell>
          <cell r="C396">
            <v>39082</v>
          </cell>
          <cell r="D396" t="str">
            <v>11312170038</v>
          </cell>
          <cell r="E396" t="str">
            <v>R30214</v>
          </cell>
          <cell r="F396">
            <v>-200503325.87999997</v>
          </cell>
        </row>
        <row r="397">
          <cell r="A397" t="str">
            <v>0211312170039</v>
          </cell>
          <cell r="B397" t="str">
            <v>02</v>
          </cell>
          <cell r="C397">
            <v>39082</v>
          </cell>
          <cell r="D397" t="str">
            <v>11312170039</v>
          </cell>
          <cell r="E397" t="str">
            <v>R30214</v>
          </cell>
          <cell r="F397">
            <v>-43760801.470000006</v>
          </cell>
        </row>
        <row r="398">
          <cell r="A398" t="str">
            <v>0211312170040</v>
          </cell>
          <cell r="B398" t="str">
            <v>02</v>
          </cell>
          <cell r="C398">
            <v>39082</v>
          </cell>
          <cell r="D398" t="str">
            <v>11312170040</v>
          </cell>
          <cell r="E398" t="str">
            <v>R30214</v>
          </cell>
          <cell r="F398">
            <v>-1177283183.8700001</v>
          </cell>
        </row>
        <row r="399">
          <cell r="A399" t="str">
            <v>0211312170078</v>
          </cell>
          <cell r="B399" t="str">
            <v>02</v>
          </cell>
          <cell r="C399">
            <v>39082</v>
          </cell>
          <cell r="D399" t="str">
            <v>11312170078</v>
          </cell>
          <cell r="E399" t="str">
            <v>R30214</v>
          </cell>
          <cell r="F399">
            <v>-1000933412.21</v>
          </cell>
        </row>
        <row r="400">
          <cell r="A400" t="str">
            <v>0211312170027</v>
          </cell>
          <cell r="B400" t="str">
            <v>02</v>
          </cell>
          <cell r="C400">
            <v>39082</v>
          </cell>
          <cell r="D400" t="str">
            <v>11312170027</v>
          </cell>
          <cell r="E400" t="str">
            <v>R30215</v>
          </cell>
          <cell r="F400">
            <v>-62430.99</v>
          </cell>
        </row>
        <row r="401">
          <cell r="A401" t="str">
            <v>0211312170028</v>
          </cell>
          <cell r="B401" t="str">
            <v>02</v>
          </cell>
          <cell r="C401">
            <v>39082</v>
          </cell>
          <cell r="D401" t="str">
            <v>11312170028</v>
          </cell>
          <cell r="E401" t="str">
            <v>R30215</v>
          </cell>
          <cell r="F401">
            <v>-2958198.86</v>
          </cell>
        </row>
        <row r="402">
          <cell r="A402" t="str">
            <v>0211312170030</v>
          </cell>
          <cell r="B402" t="str">
            <v>02</v>
          </cell>
          <cell r="C402">
            <v>39082</v>
          </cell>
          <cell r="D402" t="str">
            <v>11312170030</v>
          </cell>
          <cell r="E402" t="str">
            <v>R30215</v>
          </cell>
          <cell r="F402">
            <v>-51228.34</v>
          </cell>
        </row>
        <row r="403">
          <cell r="A403" t="str">
            <v>0211312170031</v>
          </cell>
          <cell r="B403" t="str">
            <v>02</v>
          </cell>
          <cell r="C403">
            <v>39082</v>
          </cell>
          <cell r="D403" t="str">
            <v>11312170031</v>
          </cell>
          <cell r="E403" t="str">
            <v>R30215</v>
          </cell>
          <cell r="F403">
            <v>-98373559.310000002</v>
          </cell>
        </row>
        <row r="404">
          <cell r="A404" t="str">
            <v>0211312170032</v>
          </cell>
          <cell r="B404" t="str">
            <v>02</v>
          </cell>
          <cell r="C404">
            <v>39082</v>
          </cell>
          <cell r="D404" t="str">
            <v>11312170032</v>
          </cell>
          <cell r="E404" t="str">
            <v>R30215</v>
          </cell>
          <cell r="F404">
            <v>-120959886.13000001</v>
          </cell>
        </row>
        <row r="405">
          <cell r="A405" t="str">
            <v>0211312170079</v>
          </cell>
          <cell r="B405" t="str">
            <v>02</v>
          </cell>
          <cell r="C405">
            <v>39082</v>
          </cell>
          <cell r="D405" t="str">
            <v>11312170079</v>
          </cell>
          <cell r="E405" t="str">
            <v>R30215</v>
          </cell>
          <cell r="F405">
            <v>-391281.83</v>
          </cell>
        </row>
        <row r="406">
          <cell r="A406" t="str">
            <v>0211312170020</v>
          </cell>
          <cell r="B406" t="str">
            <v>02</v>
          </cell>
          <cell r="C406">
            <v>39082</v>
          </cell>
          <cell r="D406" t="str">
            <v>11312170020</v>
          </cell>
          <cell r="E406" t="str">
            <v>R30216</v>
          </cell>
          <cell r="F406">
            <v>-873850.57</v>
          </cell>
        </row>
        <row r="407">
          <cell r="A407" t="str">
            <v>0211312170022</v>
          </cell>
          <cell r="B407" t="str">
            <v>02</v>
          </cell>
          <cell r="C407">
            <v>39082</v>
          </cell>
          <cell r="D407" t="str">
            <v>11312170022</v>
          </cell>
          <cell r="E407" t="str">
            <v>R30216</v>
          </cell>
          <cell r="F407">
            <v>-181570.63</v>
          </cell>
        </row>
        <row r="408">
          <cell r="A408" t="str">
            <v>0211312170023</v>
          </cell>
          <cell r="B408" t="str">
            <v>02</v>
          </cell>
          <cell r="C408">
            <v>39082</v>
          </cell>
          <cell r="D408" t="str">
            <v>11312170023</v>
          </cell>
          <cell r="E408" t="str">
            <v>R30216</v>
          </cell>
          <cell r="F408">
            <v>-3212939.01</v>
          </cell>
        </row>
        <row r="409">
          <cell r="A409" t="str">
            <v>0211312170024</v>
          </cell>
          <cell r="B409" t="str">
            <v>02</v>
          </cell>
          <cell r="C409">
            <v>39082</v>
          </cell>
          <cell r="D409" t="str">
            <v>11312170024</v>
          </cell>
          <cell r="E409" t="str">
            <v>R30216</v>
          </cell>
          <cell r="F409">
            <v>-22560954.700000007</v>
          </cell>
        </row>
        <row r="410">
          <cell r="A410" t="str">
            <v>0211312170080</v>
          </cell>
          <cell r="B410" t="str">
            <v>02</v>
          </cell>
          <cell r="C410">
            <v>39082</v>
          </cell>
          <cell r="D410" t="str">
            <v>11312170080</v>
          </cell>
          <cell r="E410" t="str">
            <v>R30216</v>
          </cell>
          <cell r="F410">
            <v>-3807298.16</v>
          </cell>
        </row>
        <row r="411">
          <cell r="A411" t="str">
            <v>0211312170081</v>
          </cell>
          <cell r="B411" t="str">
            <v>02</v>
          </cell>
          <cell r="C411">
            <v>39082</v>
          </cell>
          <cell r="D411" t="str">
            <v>11312170081</v>
          </cell>
          <cell r="E411" t="str">
            <v>R30216</v>
          </cell>
          <cell r="F411">
            <v>-163095.45539616703</v>
          </cell>
        </row>
        <row r="412">
          <cell r="A412" t="str">
            <v>0211312270001</v>
          </cell>
          <cell r="B412" t="str">
            <v>02</v>
          </cell>
          <cell r="C412">
            <v>39082</v>
          </cell>
          <cell r="D412" t="str">
            <v>11312270001</v>
          </cell>
          <cell r="E412" t="str">
            <v>R30221</v>
          </cell>
          <cell r="F412">
            <v>-1107534.03</v>
          </cell>
        </row>
        <row r="413">
          <cell r="A413" t="str">
            <v>0211312270002</v>
          </cell>
          <cell r="B413" t="str">
            <v>02</v>
          </cell>
          <cell r="C413">
            <v>39082</v>
          </cell>
          <cell r="D413" t="str">
            <v>11312270002</v>
          </cell>
          <cell r="E413" t="str">
            <v>R30221</v>
          </cell>
          <cell r="F413">
            <v>-5124213.78</v>
          </cell>
        </row>
        <row r="414">
          <cell r="A414" t="str">
            <v>0211312270007</v>
          </cell>
          <cell r="B414" t="str">
            <v>02</v>
          </cell>
          <cell r="C414">
            <v>39082</v>
          </cell>
          <cell r="D414" t="str">
            <v>11312270007</v>
          </cell>
          <cell r="E414" t="str">
            <v>R30222</v>
          </cell>
          <cell r="F414">
            <v>-13514259.310000001</v>
          </cell>
        </row>
        <row r="415">
          <cell r="A415" t="str">
            <v>0211312270008</v>
          </cell>
          <cell r="B415" t="str">
            <v>02</v>
          </cell>
          <cell r="C415">
            <v>39082</v>
          </cell>
          <cell r="D415" t="str">
            <v>11312270008</v>
          </cell>
          <cell r="E415" t="str">
            <v>R30222</v>
          </cell>
          <cell r="F415">
            <v>-24892045.979999997</v>
          </cell>
        </row>
        <row r="416">
          <cell r="A416" t="str">
            <v>0211312270005</v>
          </cell>
          <cell r="B416" t="str">
            <v>02</v>
          </cell>
          <cell r="C416">
            <v>39082</v>
          </cell>
          <cell r="D416" t="str">
            <v>11312270005</v>
          </cell>
          <cell r="E416" t="str">
            <v>R30223</v>
          </cell>
          <cell r="F416">
            <v>-8654056.620000001</v>
          </cell>
        </row>
        <row r="417">
          <cell r="A417" t="str">
            <v>0211312270006</v>
          </cell>
          <cell r="B417" t="str">
            <v>02</v>
          </cell>
          <cell r="C417">
            <v>39082</v>
          </cell>
          <cell r="D417" t="str">
            <v>11312270006</v>
          </cell>
          <cell r="E417" t="str">
            <v>R30223</v>
          </cell>
          <cell r="F417">
            <v>-22725616.27</v>
          </cell>
        </row>
        <row r="418">
          <cell r="A418" t="str">
            <v>0211312200109</v>
          </cell>
          <cell r="B418" t="str">
            <v>02</v>
          </cell>
          <cell r="C418">
            <v>39082</v>
          </cell>
          <cell r="D418" t="str">
            <v>11312200109</v>
          </cell>
          <cell r="E418" t="str">
            <v>R30224</v>
          </cell>
          <cell r="F418">
            <v>-39877.620000000003</v>
          </cell>
        </row>
        <row r="419">
          <cell r="A419" t="str">
            <v>0211312270003</v>
          </cell>
          <cell r="B419" t="str">
            <v>02</v>
          </cell>
          <cell r="C419">
            <v>39082</v>
          </cell>
          <cell r="D419" t="str">
            <v>11312270003</v>
          </cell>
          <cell r="E419" t="str">
            <v>R30224</v>
          </cell>
          <cell r="F419">
            <v>-77945527.310000002</v>
          </cell>
        </row>
        <row r="420">
          <cell r="A420" t="str">
            <v>0211312270004</v>
          </cell>
          <cell r="B420" t="str">
            <v>02</v>
          </cell>
          <cell r="C420">
            <v>39082</v>
          </cell>
          <cell r="D420" t="str">
            <v>11312270004</v>
          </cell>
          <cell r="E420" t="str">
            <v>R30224</v>
          </cell>
          <cell r="F420">
            <v>-78429662.510000005</v>
          </cell>
        </row>
        <row r="421">
          <cell r="A421" t="str">
            <v>0211312270009</v>
          </cell>
          <cell r="B421" t="str">
            <v>02</v>
          </cell>
          <cell r="C421">
            <v>39082</v>
          </cell>
          <cell r="D421" t="str">
            <v>11312270009</v>
          </cell>
          <cell r="E421" t="str">
            <v>R30224</v>
          </cell>
          <cell r="F421">
            <v>-1299012.8</v>
          </cell>
        </row>
        <row r="422">
          <cell r="A422" t="str">
            <v>0211312270010</v>
          </cell>
          <cell r="B422" t="str">
            <v>02</v>
          </cell>
          <cell r="C422">
            <v>39082</v>
          </cell>
          <cell r="D422" t="str">
            <v>11312270010</v>
          </cell>
          <cell r="E422" t="str">
            <v>R30224</v>
          </cell>
          <cell r="F422">
            <v>-7839928.7799999993</v>
          </cell>
        </row>
        <row r="423">
          <cell r="A423" t="str">
            <v>0211321000001</v>
          </cell>
          <cell r="B423" t="str">
            <v>02</v>
          </cell>
          <cell r="C423">
            <v>39082</v>
          </cell>
          <cell r="D423" t="str">
            <v>11321000001</v>
          </cell>
          <cell r="E423" t="str">
            <v>R3030</v>
          </cell>
          <cell r="F423">
            <v>-26952777.880000003</v>
          </cell>
        </row>
        <row r="424">
          <cell r="A424" t="str">
            <v>0211321000002</v>
          </cell>
          <cell r="B424" t="str">
            <v>02</v>
          </cell>
          <cell r="C424">
            <v>39082</v>
          </cell>
          <cell r="D424" t="str">
            <v>11321000002</v>
          </cell>
          <cell r="E424" t="str">
            <v>R3030</v>
          </cell>
          <cell r="F424">
            <v>-4601788.6900000004</v>
          </cell>
        </row>
        <row r="425">
          <cell r="A425" t="str">
            <v>0211321000004</v>
          </cell>
          <cell r="B425" t="str">
            <v>02</v>
          </cell>
          <cell r="C425">
            <v>39082</v>
          </cell>
          <cell r="D425" t="str">
            <v>11321000004</v>
          </cell>
          <cell r="E425" t="str">
            <v>R3030</v>
          </cell>
          <cell r="F425">
            <v>-2959327.54</v>
          </cell>
        </row>
        <row r="426">
          <cell r="A426" t="str">
            <v>0211321000005</v>
          </cell>
          <cell r="B426" t="str">
            <v>02</v>
          </cell>
          <cell r="C426">
            <v>39082</v>
          </cell>
          <cell r="D426" t="str">
            <v>11321000005</v>
          </cell>
          <cell r="E426" t="str">
            <v>R3030</v>
          </cell>
          <cell r="F426">
            <v>-444106.61</v>
          </cell>
        </row>
        <row r="427">
          <cell r="A427" t="str">
            <v>0211321000007</v>
          </cell>
          <cell r="B427" t="str">
            <v>02</v>
          </cell>
          <cell r="C427">
            <v>39082</v>
          </cell>
          <cell r="D427" t="str">
            <v>11321000007</v>
          </cell>
          <cell r="E427" t="str">
            <v>R3030</v>
          </cell>
          <cell r="F427">
            <v>-1181850.69</v>
          </cell>
        </row>
        <row r="428">
          <cell r="A428" t="str">
            <v>0211340000114</v>
          </cell>
          <cell r="B428" t="str">
            <v>02</v>
          </cell>
          <cell r="C428">
            <v>39082</v>
          </cell>
          <cell r="D428" t="str">
            <v>11340000114</v>
          </cell>
          <cell r="E428" t="str">
            <v>R30401</v>
          </cell>
          <cell r="F428">
            <v>-10640525.169999998</v>
          </cell>
        </row>
        <row r="429">
          <cell r="A429" t="str">
            <v>0211340000115</v>
          </cell>
          <cell r="B429" t="str">
            <v>02</v>
          </cell>
          <cell r="C429">
            <v>39082</v>
          </cell>
          <cell r="D429" t="str">
            <v>11340000115</v>
          </cell>
          <cell r="E429" t="str">
            <v>R30401</v>
          </cell>
          <cell r="F429">
            <v>-1071348.57</v>
          </cell>
        </row>
        <row r="430">
          <cell r="A430" t="str">
            <v>0211340000105</v>
          </cell>
          <cell r="B430" t="str">
            <v>02</v>
          </cell>
          <cell r="C430">
            <v>39082</v>
          </cell>
          <cell r="D430" t="str">
            <v>11340000105</v>
          </cell>
          <cell r="E430" t="str">
            <v>R30402</v>
          </cell>
          <cell r="F430">
            <v>-32223048.450000003</v>
          </cell>
        </row>
        <row r="431">
          <cell r="A431" t="str">
            <v>0211340000103</v>
          </cell>
          <cell r="B431" t="str">
            <v>02</v>
          </cell>
          <cell r="C431">
            <v>39082</v>
          </cell>
          <cell r="D431" t="str">
            <v>11340000103</v>
          </cell>
          <cell r="E431" t="str">
            <v>R30403</v>
          </cell>
          <cell r="F431">
            <v>-680101.45</v>
          </cell>
        </row>
        <row r="432">
          <cell r="A432" t="str">
            <v>0211340000106</v>
          </cell>
          <cell r="B432" t="str">
            <v>02</v>
          </cell>
          <cell r="C432">
            <v>39082</v>
          </cell>
          <cell r="D432" t="str">
            <v>11340000106</v>
          </cell>
          <cell r="E432" t="str">
            <v>R30403</v>
          </cell>
          <cell r="F432">
            <v>-7660740.0899999999</v>
          </cell>
        </row>
        <row r="433">
          <cell r="A433" t="str">
            <v>0211340000107</v>
          </cell>
          <cell r="B433" t="str">
            <v>02</v>
          </cell>
          <cell r="C433">
            <v>39082</v>
          </cell>
          <cell r="D433" t="str">
            <v>11340000107</v>
          </cell>
          <cell r="E433" t="str">
            <v>R30403</v>
          </cell>
          <cell r="F433">
            <v>-7562825.9799999986</v>
          </cell>
        </row>
        <row r="434">
          <cell r="A434" t="str">
            <v>0211340000108</v>
          </cell>
          <cell r="B434" t="str">
            <v>02</v>
          </cell>
          <cell r="C434">
            <v>39082</v>
          </cell>
          <cell r="D434" t="str">
            <v>11340000108</v>
          </cell>
          <cell r="E434" t="str">
            <v>R30403</v>
          </cell>
          <cell r="F434">
            <v>-154986.9</v>
          </cell>
        </row>
        <row r="435">
          <cell r="A435" t="str">
            <v>0211340000109</v>
          </cell>
          <cell r="B435" t="str">
            <v>02</v>
          </cell>
          <cell r="C435">
            <v>39082</v>
          </cell>
          <cell r="D435" t="str">
            <v>11340000109</v>
          </cell>
          <cell r="E435" t="str">
            <v>R30403</v>
          </cell>
          <cell r="F435">
            <v>-755201.75</v>
          </cell>
        </row>
        <row r="436">
          <cell r="A436" t="str">
            <v>0211340000116</v>
          </cell>
          <cell r="B436" t="str">
            <v>02</v>
          </cell>
          <cell r="C436">
            <v>39082</v>
          </cell>
          <cell r="D436" t="str">
            <v>11340000116</v>
          </cell>
          <cell r="E436" t="str">
            <v>R30403</v>
          </cell>
          <cell r="F436">
            <v>-6381.45</v>
          </cell>
        </row>
        <row r="437">
          <cell r="A437" t="str">
            <v>0211340000199</v>
          </cell>
          <cell r="B437" t="str">
            <v>02</v>
          </cell>
          <cell r="C437">
            <v>39082</v>
          </cell>
          <cell r="D437" t="str">
            <v>11340000199</v>
          </cell>
          <cell r="E437" t="str">
            <v>R30403</v>
          </cell>
          <cell r="F437">
            <v>-23235.51</v>
          </cell>
        </row>
        <row r="438">
          <cell r="A438" t="str">
            <v>0221410000001</v>
          </cell>
          <cell r="B438" t="str">
            <v>02</v>
          </cell>
          <cell r="C438">
            <v>39082</v>
          </cell>
          <cell r="D438" t="str">
            <v>21410000001</v>
          </cell>
          <cell r="E438" t="str">
            <v>R3099</v>
          </cell>
          <cell r="F438">
            <v>14727304.180000002</v>
          </cell>
        </row>
        <row r="439">
          <cell r="A439" t="str">
            <v>0221410000006</v>
          </cell>
          <cell r="B439" t="str">
            <v>02</v>
          </cell>
          <cell r="C439">
            <v>39082</v>
          </cell>
          <cell r="D439" t="str">
            <v>21410000006</v>
          </cell>
          <cell r="E439" t="str">
            <v>R3099</v>
          </cell>
          <cell r="F439">
            <v>63767254.309511408</v>
          </cell>
        </row>
        <row r="440">
          <cell r="A440" t="str">
            <v>0212110000002</v>
          </cell>
          <cell r="B440" t="str">
            <v>02</v>
          </cell>
          <cell r="C440">
            <v>39082</v>
          </cell>
          <cell r="D440" t="str">
            <v>12110000002</v>
          </cell>
          <cell r="E440" t="str">
            <v>R31010</v>
          </cell>
          <cell r="F440">
            <v>-294363718.75</v>
          </cell>
        </row>
        <row r="441">
          <cell r="A441" t="str">
            <v>0212110000003</v>
          </cell>
          <cell r="B441" t="str">
            <v>02</v>
          </cell>
          <cell r="C441">
            <v>39082</v>
          </cell>
          <cell r="D441" t="str">
            <v>12110000003</v>
          </cell>
          <cell r="E441" t="str">
            <v>R31020</v>
          </cell>
          <cell r="F441">
            <v>-140515505.02999997</v>
          </cell>
        </row>
        <row r="442">
          <cell r="A442" t="str">
            <v>0212110000004</v>
          </cell>
          <cell r="B442" t="str">
            <v>02</v>
          </cell>
          <cell r="C442">
            <v>39082</v>
          </cell>
          <cell r="D442" t="str">
            <v>12110000004</v>
          </cell>
          <cell r="E442" t="str">
            <v>R31030</v>
          </cell>
          <cell r="F442">
            <v>-75648517.110000014</v>
          </cell>
        </row>
        <row r="443">
          <cell r="A443" t="str">
            <v>0212110000005</v>
          </cell>
          <cell r="B443" t="str">
            <v>02</v>
          </cell>
          <cell r="C443">
            <v>39082</v>
          </cell>
          <cell r="D443" t="str">
            <v>12110000005</v>
          </cell>
          <cell r="E443" t="str">
            <v>R31040</v>
          </cell>
          <cell r="F443">
            <v>-355502034.32000005</v>
          </cell>
        </row>
        <row r="444">
          <cell r="A444" t="str">
            <v>0212200000003</v>
          </cell>
          <cell r="B444" t="str">
            <v>02</v>
          </cell>
          <cell r="C444">
            <v>39082</v>
          </cell>
          <cell r="D444" t="str">
            <v>12200000003</v>
          </cell>
          <cell r="E444" t="str">
            <v>R32000</v>
          </cell>
          <cell r="F444">
            <v>-156353785.13238001</v>
          </cell>
        </row>
        <row r="445">
          <cell r="A445" t="str">
            <v>0212700000001</v>
          </cell>
          <cell r="B445" t="str">
            <v>02</v>
          </cell>
          <cell r="C445">
            <v>39082</v>
          </cell>
          <cell r="D445" t="str">
            <v>12700000001</v>
          </cell>
          <cell r="E445" t="str">
            <v>R34000</v>
          </cell>
          <cell r="F445">
            <v>901361.85</v>
          </cell>
        </row>
        <row r="446">
          <cell r="A446" t="str">
            <v>0212900000001</v>
          </cell>
          <cell r="B446" t="str">
            <v>02</v>
          </cell>
          <cell r="C446">
            <v>39082</v>
          </cell>
          <cell r="D446" t="str">
            <v>12900000001</v>
          </cell>
          <cell r="E446" t="str">
            <v>R35000</v>
          </cell>
          <cell r="F446">
            <v>-289952.34999999998</v>
          </cell>
        </row>
        <row r="447">
          <cell r="A447" t="str">
            <v>0212600000001</v>
          </cell>
          <cell r="B447" t="str">
            <v>02</v>
          </cell>
          <cell r="C447">
            <v>39082</v>
          </cell>
          <cell r="D447" t="str">
            <v>12600000001</v>
          </cell>
          <cell r="E447" t="str">
            <v>R36000</v>
          </cell>
          <cell r="F447">
            <v>14283786.620000001</v>
          </cell>
        </row>
        <row r="448">
          <cell r="A448" t="str">
            <v>0211510000002</v>
          </cell>
          <cell r="B448" t="str">
            <v>02</v>
          </cell>
          <cell r="C448">
            <v>39082</v>
          </cell>
          <cell r="D448" t="str">
            <v>11510000002</v>
          </cell>
          <cell r="E448" t="str">
            <v>R5000</v>
          </cell>
          <cell r="F448">
            <v>-184106.13</v>
          </cell>
        </row>
        <row r="449">
          <cell r="A449" t="str">
            <v>0221520000002</v>
          </cell>
          <cell r="B449" t="str">
            <v>02</v>
          </cell>
          <cell r="C449">
            <v>39082</v>
          </cell>
          <cell r="D449" t="str">
            <v>21520000002</v>
          </cell>
          <cell r="E449" t="str">
            <v>R5000</v>
          </cell>
          <cell r="F449">
            <v>177388.47</v>
          </cell>
        </row>
        <row r="450">
          <cell r="A450" t="str">
            <v>0222100000013</v>
          </cell>
          <cell r="B450" t="str">
            <v>02</v>
          </cell>
          <cell r="C450">
            <v>39082</v>
          </cell>
          <cell r="D450" t="str">
            <v>22100000013</v>
          </cell>
          <cell r="E450" t="str">
            <v>R50020</v>
          </cell>
          <cell r="F450">
            <v>37307354.829999998</v>
          </cell>
        </row>
        <row r="451">
          <cell r="A451" t="str">
            <v>0222100000014</v>
          </cell>
          <cell r="B451" t="str">
            <v>02</v>
          </cell>
          <cell r="C451">
            <v>39082</v>
          </cell>
          <cell r="D451" t="str">
            <v>22100000014</v>
          </cell>
          <cell r="E451" t="str">
            <v>R50020</v>
          </cell>
          <cell r="F451">
            <v>712707.66</v>
          </cell>
        </row>
        <row r="452">
          <cell r="A452" t="str">
            <v>0222100000015</v>
          </cell>
          <cell r="B452" t="str">
            <v>02</v>
          </cell>
          <cell r="C452">
            <v>39082</v>
          </cell>
          <cell r="D452" t="str">
            <v>22100000015</v>
          </cell>
          <cell r="E452" t="str">
            <v>R50020</v>
          </cell>
          <cell r="F452">
            <v>31556424.069999993</v>
          </cell>
        </row>
        <row r="453">
          <cell r="A453" t="str">
            <v>0222100000016</v>
          </cell>
          <cell r="B453" t="str">
            <v>02</v>
          </cell>
          <cell r="C453">
            <v>39082</v>
          </cell>
          <cell r="D453" t="str">
            <v>22100000016</v>
          </cell>
          <cell r="E453" t="str">
            <v>R50020</v>
          </cell>
          <cell r="F453">
            <v>8244617.4600000009</v>
          </cell>
        </row>
        <row r="454">
          <cell r="A454" t="str">
            <v>0222100000017</v>
          </cell>
          <cell r="B454" t="str">
            <v>02</v>
          </cell>
          <cell r="C454">
            <v>39082</v>
          </cell>
          <cell r="D454" t="str">
            <v>22100000017</v>
          </cell>
          <cell r="E454" t="str">
            <v>R50020</v>
          </cell>
          <cell r="F454">
            <v>29620520.530000001</v>
          </cell>
        </row>
        <row r="455">
          <cell r="A455" t="str">
            <v>0222100000018</v>
          </cell>
          <cell r="B455" t="str">
            <v>02</v>
          </cell>
          <cell r="C455">
            <v>39082</v>
          </cell>
          <cell r="D455" t="str">
            <v>22100000018</v>
          </cell>
          <cell r="E455" t="str">
            <v>R50020</v>
          </cell>
          <cell r="F455">
            <v>7828197.0300000003</v>
          </cell>
        </row>
        <row r="456">
          <cell r="A456" t="str">
            <v>0222100000019</v>
          </cell>
          <cell r="B456" t="str">
            <v>02</v>
          </cell>
          <cell r="C456">
            <v>39082</v>
          </cell>
          <cell r="D456" t="str">
            <v>22100000019</v>
          </cell>
          <cell r="E456" t="str">
            <v>R50020</v>
          </cell>
          <cell r="F456">
            <v>5064853</v>
          </cell>
        </row>
        <row r="457">
          <cell r="A457" t="str">
            <v>0222100000020</v>
          </cell>
          <cell r="B457" t="str">
            <v>02</v>
          </cell>
          <cell r="C457">
            <v>39082</v>
          </cell>
          <cell r="D457" t="str">
            <v>22100000020</v>
          </cell>
          <cell r="E457" t="str">
            <v>R50020</v>
          </cell>
          <cell r="F457">
            <v>3990388.74</v>
          </cell>
        </row>
        <row r="458">
          <cell r="A458" t="str">
            <v>0222100000021</v>
          </cell>
          <cell r="B458" t="str">
            <v>02</v>
          </cell>
          <cell r="C458">
            <v>39082</v>
          </cell>
          <cell r="D458" t="str">
            <v>22100000021</v>
          </cell>
          <cell r="E458" t="str">
            <v>R50020</v>
          </cell>
          <cell r="F458">
            <v>6042672.5900000008</v>
          </cell>
        </row>
        <row r="459">
          <cell r="A459" t="str">
            <v>0222100000022</v>
          </cell>
          <cell r="B459" t="str">
            <v>02</v>
          </cell>
          <cell r="C459">
            <v>39082</v>
          </cell>
          <cell r="D459" t="str">
            <v>22100000022</v>
          </cell>
          <cell r="E459" t="str">
            <v>R50020</v>
          </cell>
          <cell r="F459">
            <v>77797519.890000015</v>
          </cell>
        </row>
        <row r="460">
          <cell r="A460" t="str">
            <v>0222100000004</v>
          </cell>
          <cell r="B460" t="str">
            <v>02</v>
          </cell>
          <cell r="C460">
            <v>39082</v>
          </cell>
          <cell r="D460" t="str">
            <v>22100000004</v>
          </cell>
          <cell r="E460" t="str">
            <v>R50030</v>
          </cell>
          <cell r="F460">
            <v>995995.56</v>
          </cell>
        </row>
        <row r="461">
          <cell r="A461" t="str">
            <v>0222100000005</v>
          </cell>
          <cell r="B461" t="str">
            <v>02</v>
          </cell>
          <cell r="C461">
            <v>39082</v>
          </cell>
          <cell r="D461" t="str">
            <v>22100000005</v>
          </cell>
          <cell r="E461" t="str">
            <v>R50040</v>
          </cell>
          <cell r="F461">
            <v>75301836.340000018</v>
          </cell>
        </row>
        <row r="462">
          <cell r="A462" t="str">
            <v>0222100000010</v>
          </cell>
          <cell r="B462" t="str">
            <v>02</v>
          </cell>
          <cell r="C462">
            <v>39082</v>
          </cell>
          <cell r="D462" t="str">
            <v>22100000010</v>
          </cell>
          <cell r="E462" t="str">
            <v>R50060</v>
          </cell>
          <cell r="F462">
            <v>30293249.619999997</v>
          </cell>
        </row>
        <row r="463">
          <cell r="A463" t="str">
            <v>0221220000002</v>
          </cell>
          <cell r="B463" t="str">
            <v>02</v>
          </cell>
          <cell r="C463">
            <v>39082</v>
          </cell>
          <cell r="D463" t="str">
            <v>21220000002</v>
          </cell>
          <cell r="E463" t="str">
            <v>R50090</v>
          </cell>
          <cell r="F463">
            <v>-102508360.93000001</v>
          </cell>
        </row>
        <row r="464">
          <cell r="A464" t="str">
            <v>0212300000001</v>
          </cell>
          <cell r="B464" t="str">
            <v>02</v>
          </cell>
          <cell r="C464">
            <v>39082</v>
          </cell>
          <cell r="D464" t="str">
            <v>12300000001</v>
          </cell>
          <cell r="E464" t="str">
            <v>R50100</v>
          </cell>
          <cell r="F464">
            <v>-533946.75</v>
          </cell>
        </row>
        <row r="465">
          <cell r="A465" t="str">
            <v>0222100000012</v>
          </cell>
          <cell r="B465" t="str">
            <v>02</v>
          </cell>
          <cell r="C465">
            <v>39082</v>
          </cell>
          <cell r="D465" t="str">
            <v>22100000012</v>
          </cell>
          <cell r="E465" t="str">
            <v>R50110</v>
          </cell>
          <cell r="F465">
            <v>33278156.629999995</v>
          </cell>
        </row>
        <row r="466">
          <cell r="A466" t="str">
            <v>0212300000002</v>
          </cell>
          <cell r="B466" t="str">
            <v>02</v>
          </cell>
          <cell r="C466">
            <v>39082</v>
          </cell>
          <cell r="D466" t="str">
            <v>12300000002</v>
          </cell>
          <cell r="E466" t="str">
            <v>R50140</v>
          </cell>
          <cell r="F466">
            <v>-104056.79238001315</v>
          </cell>
        </row>
        <row r="467">
          <cell r="A467" t="str">
            <v>0222100000001</v>
          </cell>
          <cell r="B467" t="str">
            <v>02</v>
          </cell>
          <cell r="C467">
            <v>39082</v>
          </cell>
          <cell r="D467" t="str">
            <v>22100000001</v>
          </cell>
          <cell r="E467" t="str">
            <v>R50150</v>
          </cell>
          <cell r="F467">
            <v>230000</v>
          </cell>
        </row>
        <row r="468">
          <cell r="A468" t="str">
            <v>0212500000003</v>
          </cell>
          <cell r="B468" t="str">
            <v>02</v>
          </cell>
          <cell r="C468">
            <v>39082</v>
          </cell>
          <cell r="D468" t="str">
            <v>12500000003</v>
          </cell>
          <cell r="E468" t="str">
            <v>R50170</v>
          </cell>
          <cell r="F468">
            <v>-170101849.41999999</v>
          </cell>
        </row>
        <row r="469">
          <cell r="A469" t="str">
            <v>0212500000004</v>
          </cell>
          <cell r="B469" t="str">
            <v>02</v>
          </cell>
          <cell r="C469">
            <v>39082</v>
          </cell>
          <cell r="D469" t="str">
            <v>12500000004</v>
          </cell>
          <cell r="E469" t="str">
            <v>R50180</v>
          </cell>
          <cell r="F469">
            <v>-3518335526.5299997</v>
          </cell>
        </row>
        <row r="470">
          <cell r="A470" t="str">
            <v>0212500000005</v>
          </cell>
          <cell r="B470" t="str">
            <v>02</v>
          </cell>
          <cell r="C470">
            <v>39082</v>
          </cell>
          <cell r="D470" t="str">
            <v>12500000005</v>
          </cell>
          <cell r="E470" t="str">
            <v>R50190</v>
          </cell>
          <cell r="F470">
            <v>-1377889750.02</v>
          </cell>
        </row>
        <row r="471">
          <cell r="A471" t="str">
            <v>0221220000001</v>
          </cell>
          <cell r="B471" t="str">
            <v>02</v>
          </cell>
          <cell r="C471">
            <v>39082</v>
          </cell>
          <cell r="D471" t="str">
            <v>21220000001</v>
          </cell>
          <cell r="E471" t="str">
            <v>R50200</v>
          </cell>
          <cell r="F471">
            <v>531197141.95000011</v>
          </cell>
        </row>
        <row r="472">
          <cell r="A472" t="str">
            <v>0222100000006</v>
          </cell>
          <cell r="B472" t="str">
            <v>02</v>
          </cell>
          <cell r="C472">
            <v>39082</v>
          </cell>
          <cell r="D472" t="str">
            <v>22100000006</v>
          </cell>
          <cell r="E472" t="str">
            <v>R50210</v>
          </cell>
          <cell r="F472">
            <v>4618286.46</v>
          </cell>
        </row>
        <row r="473">
          <cell r="A473" t="str">
            <v>02DEMEXCTOS</v>
          </cell>
          <cell r="B473" t="str">
            <v>02</v>
          </cell>
          <cell r="C473">
            <v>39082</v>
          </cell>
          <cell r="D473" t="str">
            <v>DEMEXCTOS</v>
          </cell>
          <cell r="E473" t="str">
            <v>R50235</v>
          </cell>
          <cell r="F473">
            <v>-8732088.6600000001</v>
          </cell>
        </row>
        <row r="474">
          <cell r="A474" t="str">
            <v>0211311000002</v>
          </cell>
          <cell r="B474" t="str">
            <v>02</v>
          </cell>
          <cell r="C474">
            <v>39082</v>
          </cell>
          <cell r="D474" t="str">
            <v>11311000002</v>
          </cell>
          <cell r="E474" t="str">
            <v>R50238</v>
          </cell>
          <cell r="F474">
            <v>-25583754.370000001</v>
          </cell>
        </row>
        <row r="475">
          <cell r="A475" t="str">
            <v>0211600000002</v>
          </cell>
          <cell r="B475" t="str">
            <v>02</v>
          </cell>
          <cell r="C475">
            <v>39082</v>
          </cell>
          <cell r="D475" t="str">
            <v>11600000002</v>
          </cell>
          <cell r="E475" t="str">
            <v>R7000</v>
          </cell>
          <cell r="F475">
            <v>-12939254.010000002</v>
          </cell>
        </row>
        <row r="476">
          <cell r="A476" t="str">
            <v>02RBAI</v>
          </cell>
          <cell r="B476" t="str">
            <v>02</v>
          </cell>
          <cell r="C476">
            <v>39082</v>
          </cell>
          <cell r="D476" t="str">
            <v>RBAI</v>
          </cell>
          <cell r="E476" t="str">
            <v>RBAI</v>
          </cell>
          <cell r="F476">
            <v>-1.4016404747962952E-6</v>
          </cell>
        </row>
        <row r="477">
          <cell r="A477" t="str">
            <v>02RCAPSOCIAL</v>
          </cell>
          <cell r="B477" t="str">
            <v>02</v>
          </cell>
          <cell r="C477">
            <v>39082</v>
          </cell>
          <cell r="D477" t="str">
            <v>RCAPSOCIAL</v>
          </cell>
          <cell r="E477" t="str">
            <v>RCAPSOCIAL</v>
          </cell>
          <cell r="F477">
            <v>153353268</v>
          </cell>
        </row>
        <row r="478">
          <cell r="A478" t="str">
            <v>02RCREDITOS</v>
          </cell>
          <cell r="B478" t="str">
            <v>02</v>
          </cell>
          <cell r="C478">
            <v>39082</v>
          </cell>
          <cell r="D478" t="str">
            <v>RCREDITOS</v>
          </cell>
          <cell r="E478" t="str">
            <v>RCREDITOS</v>
          </cell>
          <cell r="F478">
            <v>-241571735.00999999</v>
          </cell>
        </row>
        <row r="479">
          <cell r="A479" t="str">
            <v>02RDEPOSITOS</v>
          </cell>
          <cell r="B479" t="str">
            <v>02</v>
          </cell>
          <cell r="C479">
            <v>39082</v>
          </cell>
          <cell r="D479" t="str">
            <v>RDEPOSITOS</v>
          </cell>
          <cell r="E479" t="str">
            <v>RDEPOSITOS</v>
          </cell>
          <cell r="F479">
            <v>2761105761.3199997</v>
          </cell>
        </row>
        <row r="480">
          <cell r="A480" t="str">
            <v>02RDPUBLICA</v>
          </cell>
          <cell r="B480" t="str">
            <v>02</v>
          </cell>
          <cell r="C480">
            <v>39082</v>
          </cell>
          <cell r="D480" t="str">
            <v>RDPUBLICA</v>
          </cell>
          <cell r="E480" t="str">
            <v>RDPUBLICA</v>
          </cell>
          <cell r="F480">
            <v>1225995.56</v>
          </cell>
        </row>
        <row r="481">
          <cell r="A481" t="str">
            <v>02RECBALSRSM</v>
          </cell>
          <cell r="B481" t="str">
            <v>02</v>
          </cell>
          <cell r="C481">
            <v>39082</v>
          </cell>
          <cell r="D481" t="str">
            <v>RECBALSRSM</v>
          </cell>
          <cell r="E481" t="str">
            <v>RECBALSRSM</v>
          </cell>
          <cell r="F481">
            <v>2938177029.3199997</v>
          </cell>
        </row>
        <row r="482">
          <cell r="A482" t="str">
            <v>02RENTAFIJA</v>
          </cell>
          <cell r="B482" t="str">
            <v>02</v>
          </cell>
          <cell r="C482">
            <v>39082</v>
          </cell>
          <cell r="D482" t="str">
            <v>RENTAFIJA</v>
          </cell>
          <cell r="E482" t="str">
            <v>RENTAFIJA</v>
          </cell>
          <cell r="F482">
            <v>5844282.0199999996</v>
          </cell>
        </row>
        <row r="483">
          <cell r="A483" t="str">
            <v>02RESTOBALAN</v>
          </cell>
          <cell r="B483" t="str">
            <v>02</v>
          </cell>
          <cell r="C483">
            <v>39082</v>
          </cell>
          <cell r="D483" t="str">
            <v>RESTOBALAN</v>
          </cell>
          <cell r="E483" t="str">
            <v>RESTOBALAN</v>
          </cell>
          <cell r="F483">
            <v>1554315186.7258842</v>
          </cell>
        </row>
        <row r="484">
          <cell r="A484" t="str">
            <v>02RFINVUL</v>
          </cell>
          <cell r="B484" t="str">
            <v>02</v>
          </cell>
          <cell r="C484">
            <v>39082</v>
          </cell>
          <cell r="D484" t="str">
            <v>RFINVUL</v>
          </cell>
          <cell r="E484" t="str">
            <v>RFINVUL</v>
          </cell>
          <cell r="F484">
            <v>208165255.80000001</v>
          </cell>
        </row>
        <row r="485">
          <cell r="A485" t="str">
            <v>02RICNORMAL</v>
          </cell>
          <cell r="B485" t="str">
            <v>02</v>
          </cell>
          <cell r="C485">
            <v>39082</v>
          </cell>
          <cell r="D485" t="str">
            <v>RICNORMAL</v>
          </cell>
          <cell r="E485" t="str">
            <v>RICNORMAL</v>
          </cell>
          <cell r="F485">
            <v>-4534846923.1253967</v>
          </cell>
        </row>
        <row r="486">
          <cell r="A486" t="str">
            <v>02RIGFUERABA</v>
          </cell>
          <cell r="B486" t="str">
            <v>02</v>
          </cell>
          <cell r="C486">
            <v>39082</v>
          </cell>
          <cell r="D486" t="str">
            <v>RIGFUERABA</v>
          </cell>
          <cell r="E486" t="str">
            <v>RIGFUERABA</v>
          </cell>
          <cell r="F486">
            <v>-638003.54238001315</v>
          </cell>
        </row>
        <row r="487">
          <cell r="A487" t="str">
            <v>02RINVBALANC</v>
          </cell>
          <cell r="B487" t="str">
            <v>02</v>
          </cell>
          <cell r="C487">
            <v>39082</v>
          </cell>
          <cell r="D487" t="str">
            <v>RINVBALANC</v>
          </cell>
          <cell r="E487" t="str">
            <v>RINVBALANC</v>
          </cell>
          <cell r="F487">
            <v>-4492492216.045886</v>
          </cell>
        </row>
        <row r="488">
          <cell r="A488" t="str">
            <v>02RINVBALSF</v>
          </cell>
          <cell r="B488" t="str">
            <v>02</v>
          </cell>
          <cell r="C488">
            <v>39082</v>
          </cell>
          <cell r="D488" t="str">
            <v>RINVBALSF</v>
          </cell>
          <cell r="E488" t="str">
            <v>RINVBALSF</v>
          </cell>
          <cell r="F488">
            <v>-4570986774.5353975</v>
          </cell>
        </row>
        <row r="489">
          <cell r="A489" t="str">
            <v>02RINVGEST</v>
          </cell>
          <cell r="B489" t="str">
            <v>02</v>
          </cell>
          <cell r="C489">
            <v>39082</v>
          </cell>
          <cell r="D489" t="str">
            <v>RINVGEST</v>
          </cell>
          <cell r="E489" t="str">
            <v>RINVGEST</v>
          </cell>
          <cell r="F489">
            <v>-4535484926.6677771</v>
          </cell>
        </row>
        <row r="490">
          <cell r="A490" t="str">
            <v>02RLEASRENT</v>
          </cell>
          <cell r="B490" t="str">
            <v>02</v>
          </cell>
          <cell r="C490">
            <v>39082</v>
          </cell>
          <cell r="D490" t="str">
            <v>RLEASRENT</v>
          </cell>
          <cell r="E490" t="str">
            <v>RLEASRENT</v>
          </cell>
          <cell r="F490">
            <v>-638003.54238001315</v>
          </cell>
        </row>
        <row r="491">
          <cell r="A491" t="str">
            <v>02RMAGINDIR</v>
          </cell>
          <cell r="B491" t="str">
            <v>02</v>
          </cell>
          <cell r="C491">
            <v>39082</v>
          </cell>
          <cell r="D491" t="str">
            <v>RMAGINDIR</v>
          </cell>
          <cell r="E491" t="str">
            <v>RMAGINDIR</v>
          </cell>
          <cell r="F491">
            <v>-1.4016404747962952E-6</v>
          </cell>
        </row>
        <row r="492">
          <cell r="A492" t="str">
            <v>02RMEXPLOT</v>
          </cell>
          <cell r="B492" t="str">
            <v>02</v>
          </cell>
          <cell r="C492">
            <v>39082</v>
          </cell>
          <cell r="D492" t="str">
            <v>RMEXPLOT</v>
          </cell>
          <cell r="E492" t="str">
            <v>RMEXPLOT</v>
          </cell>
          <cell r="F492">
            <v>-1.4016404747962952E-6</v>
          </cell>
        </row>
        <row r="493">
          <cell r="A493" t="str">
            <v>02RMFINAN</v>
          </cell>
          <cell r="B493" t="str">
            <v>02</v>
          </cell>
          <cell r="C493">
            <v>39082</v>
          </cell>
          <cell r="D493" t="str">
            <v>RMFINAN</v>
          </cell>
          <cell r="E493" t="str">
            <v>RMFINAN</v>
          </cell>
          <cell r="F493">
            <v>-1.4016404747962952E-6</v>
          </cell>
        </row>
        <row r="494">
          <cell r="A494" t="str">
            <v>02RMORDIN</v>
          </cell>
          <cell r="B494" t="str">
            <v>02</v>
          </cell>
          <cell r="C494">
            <v>39082</v>
          </cell>
          <cell r="D494" t="str">
            <v>RMORDIN</v>
          </cell>
          <cell r="E494" t="str">
            <v>RMORDIN</v>
          </cell>
          <cell r="F494">
            <v>-1.4016404747962952E-6</v>
          </cell>
        </row>
        <row r="495">
          <cell r="A495" t="str">
            <v>02ROINVEGEST</v>
          </cell>
          <cell r="B495" t="str">
            <v>02</v>
          </cell>
          <cell r="C495">
            <v>39082</v>
          </cell>
          <cell r="D495" t="str">
            <v>ROINVEGEST</v>
          </cell>
          <cell r="E495" t="str">
            <v>ROINVEGEST</v>
          </cell>
          <cell r="F495">
            <v>-60778395.320000008</v>
          </cell>
        </row>
        <row r="496">
          <cell r="A496" t="str">
            <v>02ROINVERSIO</v>
          </cell>
          <cell r="B496" t="str">
            <v>02</v>
          </cell>
          <cell r="C496">
            <v>39082</v>
          </cell>
          <cell r="D496" t="str">
            <v>ROINVERSIO</v>
          </cell>
          <cell r="E496" t="str">
            <v>ROINVERSIO</v>
          </cell>
          <cell r="F496">
            <v>-60778395.320000008</v>
          </cell>
        </row>
        <row r="497">
          <cell r="A497" t="str">
            <v>02RPLAZO</v>
          </cell>
          <cell r="B497" t="str">
            <v>02</v>
          </cell>
          <cell r="C497">
            <v>39082</v>
          </cell>
          <cell r="D497" t="str">
            <v>RPLAZO</v>
          </cell>
          <cell r="E497" t="str">
            <v>RPLAZO</v>
          </cell>
          <cell r="F497">
            <v>1282251361.8800001</v>
          </cell>
        </row>
        <row r="498">
          <cell r="A498" t="str">
            <v>02RPRESNOTIT</v>
          </cell>
          <cell r="B498" t="str">
            <v>02</v>
          </cell>
          <cell r="C498">
            <v>39082</v>
          </cell>
          <cell r="D498" t="str">
            <v>RPRESNOTIT</v>
          </cell>
          <cell r="E498" t="str">
            <v>RPRESNOTIT</v>
          </cell>
          <cell r="F498">
            <v>3848891316.3153963</v>
          </cell>
        </row>
        <row r="499">
          <cell r="A499" t="str">
            <v>02RPRESTAMOS</v>
          </cell>
          <cell r="B499" t="str">
            <v>02</v>
          </cell>
          <cell r="C499">
            <v>39082</v>
          </cell>
          <cell r="D499" t="str">
            <v>RPRESTAMOS</v>
          </cell>
          <cell r="E499" t="str">
            <v>RPRESTAMOS</v>
          </cell>
          <cell r="F499">
            <v>-4064589893.595396</v>
          </cell>
        </row>
        <row r="500">
          <cell r="A500" t="str">
            <v>02RPRESTGEST</v>
          </cell>
          <cell r="B500" t="str">
            <v>02</v>
          </cell>
          <cell r="C500">
            <v>39082</v>
          </cell>
          <cell r="D500" t="str">
            <v>RPRESTGEST</v>
          </cell>
          <cell r="E500" t="str">
            <v>RPRESTGEST</v>
          </cell>
          <cell r="F500">
            <v>-4064589893.595396</v>
          </cell>
        </row>
        <row r="501">
          <cell r="A501" t="str">
            <v>02RPRESTIT</v>
          </cell>
          <cell r="B501" t="str">
            <v>02</v>
          </cell>
          <cell r="C501">
            <v>39082</v>
          </cell>
          <cell r="D501" t="str">
            <v>RPRESTIT</v>
          </cell>
          <cell r="E501" t="str">
            <v>RPRESTIT</v>
          </cell>
          <cell r="F501">
            <v>215698577.27999997</v>
          </cell>
        </row>
        <row r="502">
          <cell r="A502" t="str">
            <v>02RRECBALANC</v>
          </cell>
          <cell r="B502" t="str">
            <v>02</v>
          </cell>
          <cell r="C502">
            <v>39082</v>
          </cell>
          <cell r="D502" t="str">
            <v>RRECBALANC</v>
          </cell>
          <cell r="E502" t="str">
            <v>RRECBALANC</v>
          </cell>
          <cell r="F502">
            <v>2938177029.3199997</v>
          </cell>
        </row>
        <row r="503">
          <cell r="A503" t="str">
            <v>02RRECBALSR</v>
          </cell>
          <cell r="B503" t="str">
            <v>02</v>
          </cell>
          <cell r="C503">
            <v>39082</v>
          </cell>
          <cell r="D503" t="str">
            <v>RRECBALSR</v>
          </cell>
          <cell r="E503" t="str">
            <v>RRECBALSR</v>
          </cell>
          <cell r="F503">
            <v>2938177029.3199997</v>
          </cell>
        </row>
        <row r="504">
          <cell r="A504" t="str">
            <v>02RRECGEST</v>
          </cell>
          <cell r="B504" t="str">
            <v>02</v>
          </cell>
          <cell r="C504">
            <v>39082</v>
          </cell>
          <cell r="D504" t="str">
            <v>RRECGEST</v>
          </cell>
          <cell r="E504" t="str">
            <v>RRECGEST</v>
          </cell>
          <cell r="F504">
            <v>3291059809.7300005</v>
          </cell>
        </row>
        <row r="505">
          <cell r="A505" t="str">
            <v>02RRGFUERABA</v>
          </cell>
          <cell r="B505" t="str">
            <v>02</v>
          </cell>
          <cell r="C505">
            <v>39082</v>
          </cell>
          <cell r="D505" t="str">
            <v>RRGFUERABA</v>
          </cell>
          <cell r="E505" t="str">
            <v>RRGFUERABA</v>
          </cell>
          <cell r="F505">
            <v>352882780.41000003</v>
          </cell>
        </row>
        <row r="506">
          <cell r="A506" t="str">
            <v>02RTACTIVO</v>
          </cell>
          <cell r="B506" t="str">
            <v>02</v>
          </cell>
          <cell r="C506">
            <v>39082</v>
          </cell>
          <cell r="D506" t="str">
            <v>RTACTIVO</v>
          </cell>
          <cell r="E506" t="str">
            <v>RTACTIVO</v>
          </cell>
          <cell r="F506">
            <v>-4592512424.9536867</v>
          </cell>
        </row>
        <row r="507">
          <cell r="A507" t="str">
            <v>02RTPASIVO</v>
          </cell>
          <cell r="B507" t="str">
            <v>02</v>
          </cell>
          <cell r="C507">
            <v>39082</v>
          </cell>
          <cell r="D507" t="str">
            <v>RTPASIVO</v>
          </cell>
          <cell r="E507" t="str">
            <v>RTPASIVO</v>
          </cell>
          <cell r="F507">
            <v>4592512424.9536839</v>
          </cell>
        </row>
        <row r="508">
          <cell r="A508" t="str">
            <v>02RVISTA</v>
          </cell>
          <cell r="B508" t="str">
            <v>02</v>
          </cell>
          <cell r="C508">
            <v>39082</v>
          </cell>
          <cell r="D508" t="str">
            <v>RVISTA</v>
          </cell>
          <cell r="E508" t="str">
            <v>RVISTA</v>
          </cell>
          <cell r="F508">
            <v>1478854399.4400001</v>
          </cell>
        </row>
        <row r="509">
          <cell r="A509" t="str">
            <v>02RVNEGOCIO</v>
          </cell>
          <cell r="B509" t="str">
            <v>02</v>
          </cell>
          <cell r="C509">
            <v>39082</v>
          </cell>
          <cell r="D509" t="str">
            <v>RVNEGOCIO</v>
          </cell>
          <cell r="E509" t="str">
            <v>RVNEGOCIO</v>
          </cell>
          <cell r="F509">
            <v>7826544736.3977737</v>
          </cell>
        </row>
        <row r="510">
          <cell r="A510" t="str">
            <v>0316010</v>
          </cell>
          <cell r="B510" t="str">
            <v>03</v>
          </cell>
          <cell r="C510">
            <v>39082</v>
          </cell>
          <cell r="D510" t="str">
            <v>16010</v>
          </cell>
          <cell r="E510" t="str">
            <v>16010</v>
          </cell>
          <cell r="F510">
            <v>53685673</v>
          </cell>
        </row>
        <row r="511">
          <cell r="A511" t="str">
            <v>0320000</v>
          </cell>
          <cell r="B511" t="str">
            <v>03</v>
          </cell>
          <cell r="C511">
            <v>39082</v>
          </cell>
          <cell r="D511" t="str">
            <v>20000</v>
          </cell>
          <cell r="E511" t="str">
            <v>20000</v>
          </cell>
          <cell r="F511">
            <v>3384184.93</v>
          </cell>
        </row>
        <row r="512">
          <cell r="A512" t="str">
            <v>03EMISION</v>
          </cell>
          <cell r="B512" t="str">
            <v>03</v>
          </cell>
          <cell r="C512">
            <v>39082</v>
          </cell>
          <cell r="D512" t="str">
            <v>EMISION</v>
          </cell>
          <cell r="E512" t="str">
            <v>EMISION</v>
          </cell>
          <cell r="F512">
            <v>996000</v>
          </cell>
        </row>
        <row r="513">
          <cell r="A513" t="str">
            <v>03G16000</v>
          </cell>
          <cell r="B513" t="str">
            <v>03</v>
          </cell>
          <cell r="C513">
            <v>39082</v>
          </cell>
          <cell r="D513" t="str">
            <v>G16000</v>
          </cell>
          <cell r="E513" t="str">
            <v>G16000</v>
          </cell>
          <cell r="F513">
            <v>53685673</v>
          </cell>
        </row>
        <row r="514">
          <cell r="A514" t="str">
            <v>03G20000</v>
          </cell>
          <cell r="B514" t="str">
            <v>03</v>
          </cell>
          <cell r="C514">
            <v>39082</v>
          </cell>
          <cell r="D514" t="str">
            <v>G20000</v>
          </cell>
          <cell r="E514" t="str">
            <v>G20000</v>
          </cell>
          <cell r="F514">
            <v>3384184.93</v>
          </cell>
        </row>
        <row r="515">
          <cell r="A515" t="str">
            <v>03GR1000</v>
          </cell>
          <cell r="B515" t="str">
            <v>03</v>
          </cell>
          <cell r="C515">
            <v>39082</v>
          </cell>
          <cell r="D515" t="str">
            <v>GR1000</v>
          </cell>
          <cell r="E515" t="str">
            <v>GR1000</v>
          </cell>
          <cell r="F515">
            <v>-10415621.760199999</v>
          </cell>
        </row>
        <row r="516">
          <cell r="A516" t="str">
            <v>03GR16000</v>
          </cell>
          <cell r="B516" t="str">
            <v>03</v>
          </cell>
          <cell r="C516">
            <v>39082</v>
          </cell>
          <cell r="D516" t="str">
            <v>GR16000</v>
          </cell>
          <cell r="E516" t="str">
            <v>GR16000</v>
          </cell>
          <cell r="F516">
            <v>53685673</v>
          </cell>
        </row>
        <row r="517">
          <cell r="A517" t="str">
            <v>03GR16010</v>
          </cell>
          <cell r="B517" t="str">
            <v>03</v>
          </cell>
          <cell r="C517">
            <v>39082</v>
          </cell>
          <cell r="D517" t="str">
            <v>GR16010</v>
          </cell>
          <cell r="E517" t="str">
            <v>GR16010</v>
          </cell>
          <cell r="F517">
            <v>53685673</v>
          </cell>
        </row>
        <row r="518">
          <cell r="A518" t="str">
            <v>03GR16999</v>
          </cell>
          <cell r="B518" t="str">
            <v>03</v>
          </cell>
          <cell r="C518">
            <v>39082</v>
          </cell>
          <cell r="D518" t="str">
            <v>GR16999</v>
          </cell>
          <cell r="E518" t="str">
            <v>GR16999</v>
          </cell>
          <cell r="F518">
            <v>3384184.93</v>
          </cell>
        </row>
        <row r="519">
          <cell r="A519" t="str">
            <v>03GR17011</v>
          </cell>
          <cell r="B519" t="str">
            <v>03</v>
          </cell>
          <cell r="C519">
            <v>39082</v>
          </cell>
          <cell r="D519" t="str">
            <v>GR17011</v>
          </cell>
          <cell r="E519" t="str">
            <v>GR17011</v>
          </cell>
          <cell r="F519">
            <v>114198236.82999998</v>
          </cell>
        </row>
        <row r="520">
          <cell r="A520" t="str">
            <v>03GR17012</v>
          </cell>
          <cell r="B520" t="str">
            <v>03</v>
          </cell>
          <cell r="C520">
            <v>39082</v>
          </cell>
          <cell r="D520" t="str">
            <v>GR17012</v>
          </cell>
          <cell r="E520" t="str">
            <v>GR17012</v>
          </cell>
          <cell r="F520">
            <v>129341829.56</v>
          </cell>
        </row>
        <row r="521">
          <cell r="A521" t="str">
            <v>03GR170131</v>
          </cell>
          <cell r="B521" t="str">
            <v>03</v>
          </cell>
          <cell r="C521">
            <v>39082</v>
          </cell>
          <cell r="D521" t="str">
            <v>GR170131</v>
          </cell>
          <cell r="E521" t="str">
            <v>GR170131</v>
          </cell>
          <cell r="F521">
            <v>247174070.12</v>
          </cell>
        </row>
        <row r="522">
          <cell r="A522" t="str">
            <v>03GR170132</v>
          </cell>
          <cell r="B522" t="str">
            <v>03</v>
          </cell>
          <cell r="C522">
            <v>39082</v>
          </cell>
          <cell r="D522" t="str">
            <v>GR170132</v>
          </cell>
          <cell r="E522" t="str">
            <v>GR170132</v>
          </cell>
          <cell r="F522">
            <v>59598335</v>
          </cell>
        </row>
        <row r="523">
          <cell r="A523" t="str">
            <v>03GR170133</v>
          </cell>
          <cell r="B523" t="str">
            <v>03</v>
          </cell>
          <cell r="C523">
            <v>39082</v>
          </cell>
          <cell r="D523" t="str">
            <v>GR170133</v>
          </cell>
          <cell r="E523" t="str">
            <v>GR170133</v>
          </cell>
          <cell r="F523">
            <v>9416550.9700000007</v>
          </cell>
        </row>
        <row r="524">
          <cell r="A524" t="str">
            <v>03GR170134</v>
          </cell>
          <cell r="B524" t="str">
            <v>03</v>
          </cell>
          <cell r="C524">
            <v>39082</v>
          </cell>
          <cell r="D524" t="str">
            <v>GR170134</v>
          </cell>
          <cell r="E524" t="str">
            <v>GR170134</v>
          </cell>
          <cell r="F524">
            <v>897068.82</v>
          </cell>
        </row>
        <row r="525">
          <cell r="A525" t="str">
            <v>03GR170135</v>
          </cell>
          <cell r="B525" t="str">
            <v>03</v>
          </cell>
          <cell r="C525">
            <v>39082</v>
          </cell>
          <cell r="D525" t="str">
            <v>GR170135</v>
          </cell>
          <cell r="E525" t="str">
            <v>GR170135</v>
          </cell>
          <cell r="F525">
            <v>8519482.1500000004</v>
          </cell>
        </row>
        <row r="526">
          <cell r="A526" t="str">
            <v>03GR17500</v>
          </cell>
          <cell r="B526" t="str">
            <v>03</v>
          </cell>
          <cell r="C526">
            <v>39082</v>
          </cell>
          <cell r="D526" t="str">
            <v>GR17500</v>
          </cell>
          <cell r="E526" t="str">
            <v>GR17500</v>
          </cell>
          <cell r="F526">
            <v>996000</v>
          </cell>
        </row>
        <row r="527">
          <cell r="A527" t="str">
            <v>03GR2000</v>
          </cell>
          <cell r="B527" t="str">
            <v>03</v>
          </cell>
          <cell r="C527">
            <v>39082</v>
          </cell>
          <cell r="D527" t="str">
            <v>GR2000</v>
          </cell>
          <cell r="E527" t="str">
            <v>GR2000</v>
          </cell>
          <cell r="F527">
            <v>-10101979.680000002</v>
          </cell>
        </row>
        <row r="528">
          <cell r="A528" t="str">
            <v>03GR2020</v>
          </cell>
          <cell r="B528" t="str">
            <v>03</v>
          </cell>
          <cell r="C528">
            <v>39082</v>
          </cell>
          <cell r="D528" t="str">
            <v>GR2020</v>
          </cell>
          <cell r="E528" t="str">
            <v>GR2020</v>
          </cell>
          <cell r="F528">
            <v>-3.0297542252810672E-11</v>
          </cell>
        </row>
        <row r="529">
          <cell r="A529" t="str">
            <v>03GR2040</v>
          </cell>
          <cell r="B529" t="str">
            <v>03</v>
          </cell>
          <cell r="C529">
            <v>39082</v>
          </cell>
          <cell r="D529" t="str">
            <v>GR2040</v>
          </cell>
          <cell r="E529" t="str">
            <v>GR2040</v>
          </cell>
          <cell r="F529">
            <v>-10101979.680000002</v>
          </cell>
        </row>
        <row r="530">
          <cell r="A530" t="str">
            <v>03GR21000</v>
          </cell>
          <cell r="B530" t="str">
            <v>03</v>
          </cell>
          <cell r="C530">
            <v>39082</v>
          </cell>
          <cell r="D530" t="str">
            <v>GR21000</v>
          </cell>
          <cell r="E530" t="str">
            <v>GR21000</v>
          </cell>
          <cell r="F530">
            <v>1089266837.2250261</v>
          </cell>
        </row>
        <row r="531">
          <cell r="A531" t="str">
            <v>03GR3010</v>
          </cell>
          <cell r="B531" t="str">
            <v>03</v>
          </cell>
          <cell r="C531">
            <v>39082</v>
          </cell>
          <cell r="D531" t="str">
            <v>GR3010</v>
          </cell>
          <cell r="E531" t="str">
            <v>GR3010</v>
          </cell>
          <cell r="F531">
            <v>-8843017.6399999987</v>
          </cell>
        </row>
        <row r="532">
          <cell r="A532" t="str">
            <v>03GR3020</v>
          </cell>
          <cell r="B532" t="str">
            <v>03</v>
          </cell>
          <cell r="C532">
            <v>39082</v>
          </cell>
          <cell r="D532" t="str">
            <v>GR3020</v>
          </cell>
          <cell r="E532" t="str">
            <v>GR3020</v>
          </cell>
          <cell r="F532">
            <v>-1673229857.7300558</v>
          </cell>
        </row>
        <row r="533">
          <cell r="A533" t="str">
            <v>03GR30210</v>
          </cell>
          <cell r="B533" t="str">
            <v>03</v>
          </cell>
          <cell r="C533">
            <v>39082</v>
          </cell>
          <cell r="D533" t="str">
            <v>GR30210</v>
          </cell>
          <cell r="E533" t="str">
            <v>GR30210</v>
          </cell>
          <cell r="F533">
            <v>-4276683.43</v>
          </cell>
        </row>
        <row r="534">
          <cell r="A534" t="str">
            <v>03GR302106</v>
          </cell>
          <cell r="B534" t="str">
            <v>03</v>
          </cell>
          <cell r="C534">
            <v>39082</v>
          </cell>
          <cell r="D534" t="str">
            <v>GR302106</v>
          </cell>
          <cell r="E534" t="str">
            <v>GR302106</v>
          </cell>
          <cell r="F534">
            <v>-7030141.3500555558</v>
          </cell>
        </row>
        <row r="535">
          <cell r="A535" t="str">
            <v>03GR30210NO</v>
          </cell>
          <cell r="B535" t="str">
            <v>03</v>
          </cell>
          <cell r="C535">
            <v>39082</v>
          </cell>
          <cell r="D535" t="str">
            <v>GR30210NO</v>
          </cell>
          <cell r="E535" t="str">
            <v>GR30210NO</v>
          </cell>
          <cell r="F535">
            <v>4276683.43</v>
          </cell>
        </row>
        <row r="536">
          <cell r="A536" t="str">
            <v>03GR30211</v>
          </cell>
          <cell r="B536" t="str">
            <v>03</v>
          </cell>
          <cell r="C536">
            <v>39082</v>
          </cell>
          <cell r="D536" t="str">
            <v>GR30211</v>
          </cell>
          <cell r="E536" t="str">
            <v>GR30211</v>
          </cell>
          <cell r="F536">
            <v>-102863362.14</v>
          </cell>
        </row>
        <row r="537">
          <cell r="A537" t="str">
            <v>03GR30211NO</v>
          </cell>
          <cell r="B537" t="str">
            <v>03</v>
          </cell>
          <cell r="C537">
            <v>39082</v>
          </cell>
          <cell r="D537" t="str">
            <v>GR30211NO</v>
          </cell>
          <cell r="E537" t="str">
            <v>GR30211NO</v>
          </cell>
          <cell r="F537">
            <v>102749874.19</v>
          </cell>
        </row>
        <row r="538">
          <cell r="A538" t="str">
            <v>03GR30211SI</v>
          </cell>
          <cell r="B538" t="str">
            <v>03</v>
          </cell>
          <cell r="C538">
            <v>39082</v>
          </cell>
          <cell r="D538" t="str">
            <v>GR30211SI</v>
          </cell>
          <cell r="E538" t="str">
            <v>GR30211SI</v>
          </cell>
          <cell r="F538">
            <v>113487.95</v>
          </cell>
        </row>
        <row r="539">
          <cell r="A539" t="str">
            <v>03GR30212</v>
          </cell>
          <cell r="B539" t="str">
            <v>03</v>
          </cell>
          <cell r="C539">
            <v>39082</v>
          </cell>
          <cell r="D539" t="str">
            <v>GR30212</v>
          </cell>
          <cell r="E539" t="str">
            <v>GR30212</v>
          </cell>
          <cell r="F539">
            <v>-85813371.379999995</v>
          </cell>
        </row>
        <row r="540">
          <cell r="A540" t="str">
            <v>03GR30212NO</v>
          </cell>
          <cell r="B540" t="str">
            <v>03</v>
          </cell>
          <cell r="C540">
            <v>39082</v>
          </cell>
          <cell r="D540" t="str">
            <v>GR30212NO</v>
          </cell>
          <cell r="E540" t="str">
            <v>GR30212NO</v>
          </cell>
          <cell r="F540">
            <v>83589747.890000001</v>
          </cell>
        </row>
        <row r="541">
          <cell r="A541" t="str">
            <v>03GR30212SI</v>
          </cell>
          <cell r="B541" t="str">
            <v>03</v>
          </cell>
          <cell r="C541">
            <v>39082</v>
          </cell>
          <cell r="D541" t="str">
            <v>GR30212SI</v>
          </cell>
          <cell r="E541" t="str">
            <v>GR30212SI</v>
          </cell>
          <cell r="F541">
            <v>2223623.4900000002</v>
          </cell>
        </row>
        <row r="542">
          <cell r="A542" t="str">
            <v>03GR30213</v>
          </cell>
          <cell r="B542" t="str">
            <v>03</v>
          </cell>
          <cell r="C542">
            <v>39082</v>
          </cell>
          <cell r="D542" t="str">
            <v>GR30213</v>
          </cell>
          <cell r="E542" t="str">
            <v>GR30213</v>
          </cell>
          <cell r="F542">
            <v>-3079588.6</v>
          </cell>
        </row>
        <row r="543">
          <cell r="A543" t="str">
            <v>03GR30213NO</v>
          </cell>
          <cell r="B543" t="str">
            <v>03</v>
          </cell>
          <cell r="C543">
            <v>39082</v>
          </cell>
          <cell r="D543" t="str">
            <v>GR30213NO</v>
          </cell>
          <cell r="E543" t="str">
            <v>GR30213NO</v>
          </cell>
          <cell r="F543">
            <v>3079588.6</v>
          </cell>
        </row>
        <row r="544">
          <cell r="A544" t="str">
            <v>03GR30214</v>
          </cell>
          <cell r="B544" t="str">
            <v>03</v>
          </cell>
          <cell r="C544">
            <v>39082</v>
          </cell>
          <cell r="D544" t="str">
            <v>GR30214</v>
          </cell>
          <cell r="E544" t="str">
            <v>GR30214</v>
          </cell>
          <cell r="F544">
            <v>-1385734570.6500001</v>
          </cell>
        </row>
        <row r="545">
          <cell r="A545" t="str">
            <v>03GR30214NO</v>
          </cell>
          <cell r="B545" t="str">
            <v>03</v>
          </cell>
          <cell r="C545">
            <v>39082</v>
          </cell>
          <cell r="D545" t="str">
            <v>GR30214NO</v>
          </cell>
          <cell r="E545" t="str">
            <v>GR30214NO</v>
          </cell>
          <cell r="F545">
            <v>1245993407.52</v>
          </cell>
        </row>
        <row r="546">
          <cell r="A546" t="str">
            <v>03GR30214SI</v>
          </cell>
          <cell r="B546" t="str">
            <v>03</v>
          </cell>
          <cell r="C546">
            <v>39082</v>
          </cell>
          <cell r="D546" t="str">
            <v>GR30214SI</v>
          </cell>
          <cell r="E546" t="str">
            <v>GR30214SI</v>
          </cell>
          <cell r="F546">
            <v>139741163.13</v>
          </cell>
        </row>
        <row r="547">
          <cell r="A547" t="str">
            <v>03GR30215</v>
          </cell>
          <cell r="B547" t="str">
            <v>03</v>
          </cell>
          <cell r="C547">
            <v>39082</v>
          </cell>
          <cell r="D547" t="str">
            <v>GR30215</v>
          </cell>
          <cell r="E547" t="str">
            <v>GR30215</v>
          </cell>
          <cell r="F547">
            <v>-32120150.580000002</v>
          </cell>
        </row>
        <row r="548">
          <cell r="A548" t="str">
            <v>03GR30215NO</v>
          </cell>
          <cell r="B548" t="str">
            <v>03</v>
          </cell>
          <cell r="C548">
            <v>39082</v>
          </cell>
          <cell r="D548" t="str">
            <v>GR30215NO</v>
          </cell>
          <cell r="E548" t="str">
            <v>GR30215NO</v>
          </cell>
          <cell r="F548">
            <v>32120150.580000002</v>
          </cell>
        </row>
        <row r="549">
          <cell r="A549" t="str">
            <v>03GR30216</v>
          </cell>
          <cell r="B549" t="str">
            <v>03</v>
          </cell>
          <cell r="C549">
            <v>39082</v>
          </cell>
          <cell r="D549" t="str">
            <v>GR30216</v>
          </cell>
          <cell r="E549" t="str">
            <v>GR30216</v>
          </cell>
          <cell r="F549">
            <v>-2753457.9200555561</v>
          </cell>
        </row>
        <row r="550">
          <cell r="A550" t="str">
            <v>03GR30216NO</v>
          </cell>
          <cell r="B550" t="str">
            <v>03</v>
          </cell>
          <cell r="C550">
            <v>39082</v>
          </cell>
          <cell r="D550" t="str">
            <v>GR30216NO</v>
          </cell>
          <cell r="E550" t="str">
            <v>GR30216NO</v>
          </cell>
          <cell r="F550">
            <v>2753457.9200555561</v>
          </cell>
        </row>
        <row r="551">
          <cell r="A551" t="str">
            <v>03GR30222</v>
          </cell>
          <cell r="B551" t="str">
            <v>03</v>
          </cell>
          <cell r="C551">
            <v>39082</v>
          </cell>
          <cell r="D551" t="str">
            <v>GR30222</v>
          </cell>
          <cell r="E551" t="str">
            <v>GR30222</v>
          </cell>
          <cell r="F551">
            <v>-724012.25</v>
          </cell>
        </row>
        <row r="552">
          <cell r="A552" t="str">
            <v>03GR30223</v>
          </cell>
          <cell r="B552" t="str">
            <v>03</v>
          </cell>
          <cell r="C552">
            <v>39082</v>
          </cell>
          <cell r="D552" t="str">
            <v>GR30223</v>
          </cell>
          <cell r="E552" t="str">
            <v>GR30223</v>
          </cell>
          <cell r="F552">
            <v>-19821152.859999999</v>
          </cell>
        </row>
        <row r="553">
          <cell r="A553" t="str">
            <v>03GR30224</v>
          </cell>
          <cell r="B553" t="str">
            <v>03</v>
          </cell>
          <cell r="C553">
            <v>39082</v>
          </cell>
          <cell r="D553" t="str">
            <v>GR30224</v>
          </cell>
          <cell r="E553" t="str">
            <v>GR30224</v>
          </cell>
          <cell r="F553">
            <v>-36043507.920000002</v>
          </cell>
        </row>
        <row r="554">
          <cell r="A554" t="str">
            <v>03GR3030</v>
          </cell>
          <cell r="B554" t="str">
            <v>03</v>
          </cell>
          <cell r="C554">
            <v>39082</v>
          </cell>
          <cell r="D554" t="str">
            <v>GR3030</v>
          </cell>
          <cell r="E554" t="str">
            <v>GR3030</v>
          </cell>
          <cell r="F554">
            <v>-12586289.030000003</v>
          </cell>
        </row>
        <row r="555">
          <cell r="A555" t="str">
            <v>03GR30401</v>
          </cell>
          <cell r="B555" t="str">
            <v>03</v>
          </cell>
          <cell r="C555">
            <v>39082</v>
          </cell>
          <cell r="D555" t="str">
            <v>GR30401</v>
          </cell>
          <cell r="E555" t="str">
            <v>GR30401</v>
          </cell>
          <cell r="F555">
            <v>-1014483.52</v>
          </cell>
        </row>
        <row r="556">
          <cell r="A556" t="str">
            <v>03GR30402</v>
          </cell>
          <cell r="B556" t="str">
            <v>03</v>
          </cell>
          <cell r="C556">
            <v>39082</v>
          </cell>
          <cell r="D556" t="str">
            <v>GR30402</v>
          </cell>
          <cell r="E556" t="str">
            <v>GR30402</v>
          </cell>
          <cell r="F556">
            <v>-5991298.1100000003</v>
          </cell>
        </row>
        <row r="557">
          <cell r="A557" t="str">
            <v>03GR30403</v>
          </cell>
          <cell r="B557" t="str">
            <v>03</v>
          </cell>
          <cell r="C557">
            <v>39082</v>
          </cell>
          <cell r="D557" t="str">
            <v>GR30403</v>
          </cell>
          <cell r="E557" t="str">
            <v>GR30403</v>
          </cell>
          <cell r="F557">
            <v>-2951931.13</v>
          </cell>
        </row>
        <row r="558">
          <cell r="A558" t="str">
            <v>03GR3099</v>
          </cell>
          <cell r="B558" t="str">
            <v>03</v>
          </cell>
          <cell r="C558">
            <v>39082</v>
          </cell>
          <cell r="D558" t="str">
            <v>GR3099</v>
          </cell>
          <cell r="E558" t="str">
            <v>GR3099</v>
          </cell>
          <cell r="F558">
            <v>22093211.505229469</v>
          </cell>
        </row>
        <row r="559">
          <cell r="A559" t="str">
            <v>03GR30991</v>
          </cell>
          <cell r="B559" t="str">
            <v>03</v>
          </cell>
          <cell r="C559">
            <v>39082</v>
          </cell>
          <cell r="D559" t="str">
            <v>GR30991</v>
          </cell>
          <cell r="E559" t="str">
            <v>GR30991</v>
          </cell>
          <cell r="F559">
            <v>6345800.1800000006</v>
          </cell>
        </row>
        <row r="560">
          <cell r="A560" t="str">
            <v>03GR30992</v>
          </cell>
          <cell r="B560" t="str">
            <v>03</v>
          </cell>
          <cell r="C560">
            <v>39082</v>
          </cell>
          <cell r="D560" t="str">
            <v>GR30992</v>
          </cell>
          <cell r="E560" t="str">
            <v>GR30992</v>
          </cell>
          <cell r="F560">
            <v>15747411.325229468</v>
          </cell>
        </row>
        <row r="561">
          <cell r="A561" t="str">
            <v>03GR3099CMI</v>
          </cell>
          <cell r="B561" t="str">
            <v>03</v>
          </cell>
          <cell r="C561">
            <v>39082</v>
          </cell>
          <cell r="D561" t="str">
            <v>GR3099CMI</v>
          </cell>
          <cell r="E561" t="str">
            <v>GR3099CMI</v>
          </cell>
          <cell r="F561">
            <v>22093211.505229469</v>
          </cell>
        </row>
        <row r="562">
          <cell r="A562" t="str">
            <v>03GR31000</v>
          </cell>
          <cell r="B562" t="str">
            <v>03</v>
          </cell>
          <cell r="C562">
            <v>39082</v>
          </cell>
          <cell r="D562" t="str">
            <v>GR31000</v>
          </cell>
          <cell r="E562" t="str">
            <v>GR31000</v>
          </cell>
          <cell r="F562">
            <v>-117493307.67</v>
          </cell>
        </row>
        <row r="563">
          <cell r="A563" t="str">
            <v>03GR31010</v>
          </cell>
          <cell r="B563" t="str">
            <v>03</v>
          </cell>
          <cell r="C563">
            <v>39082</v>
          </cell>
          <cell r="D563" t="str">
            <v>GR31010</v>
          </cell>
          <cell r="E563" t="str">
            <v>GR31010</v>
          </cell>
          <cell r="F563">
            <v>-40114058.840000004</v>
          </cell>
        </row>
        <row r="564">
          <cell r="A564" t="str">
            <v>03GR31020</v>
          </cell>
          <cell r="B564" t="str">
            <v>03</v>
          </cell>
          <cell r="C564">
            <v>39082</v>
          </cell>
          <cell r="D564" t="str">
            <v>GR31020</v>
          </cell>
          <cell r="E564" t="str">
            <v>GR31020</v>
          </cell>
          <cell r="F564">
            <v>-16073171.500000002</v>
          </cell>
        </row>
        <row r="565">
          <cell r="A565" t="str">
            <v>03GR31030</v>
          </cell>
          <cell r="B565" t="str">
            <v>03</v>
          </cell>
          <cell r="C565">
            <v>39082</v>
          </cell>
          <cell r="D565" t="str">
            <v>GR31030</v>
          </cell>
          <cell r="E565" t="str">
            <v>GR31030</v>
          </cell>
          <cell r="F565">
            <v>-12705689.91</v>
          </cell>
        </row>
        <row r="566">
          <cell r="A566" t="str">
            <v>03GR31040</v>
          </cell>
          <cell r="B566" t="str">
            <v>03</v>
          </cell>
          <cell r="C566">
            <v>39082</v>
          </cell>
          <cell r="D566" t="str">
            <v>GR31040</v>
          </cell>
          <cell r="E566" t="str">
            <v>GR31040</v>
          </cell>
          <cell r="F566">
            <v>-48600387.420000002</v>
          </cell>
        </row>
        <row r="567">
          <cell r="A567" t="str">
            <v>03GR32000</v>
          </cell>
          <cell r="B567" t="str">
            <v>03</v>
          </cell>
          <cell r="C567">
            <v>39082</v>
          </cell>
          <cell r="D567" t="str">
            <v>GR32000</v>
          </cell>
          <cell r="E567" t="str">
            <v>GR32000</v>
          </cell>
          <cell r="F567">
            <v>-17436141.91</v>
          </cell>
        </row>
        <row r="568">
          <cell r="A568" t="str">
            <v>03GR32010</v>
          </cell>
          <cell r="B568" t="str">
            <v>03</v>
          </cell>
          <cell r="C568">
            <v>39082</v>
          </cell>
          <cell r="D568" t="str">
            <v>GR32010</v>
          </cell>
          <cell r="E568" t="str">
            <v>GR32010</v>
          </cell>
          <cell r="F568">
            <v>-14180605.91</v>
          </cell>
        </row>
        <row r="569">
          <cell r="A569" t="str">
            <v>03GR34000</v>
          </cell>
          <cell r="B569" t="str">
            <v>03</v>
          </cell>
          <cell r="C569">
            <v>39082</v>
          </cell>
          <cell r="D569" t="str">
            <v>GR34000</v>
          </cell>
          <cell r="E569" t="str">
            <v>GR34000</v>
          </cell>
          <cell r="F569">
            <v>364956.35</v>
          </cell>
        </row>
        <row r="570">
          <cell r="A570" t="str">
            <v>03GR35000</v>
          </cell>
          <cell r="B570" t="str">
            <v>03</v>
          </cell>
          <cell r="C570">
            <v>39082</v>
          </cell>
          <cell r="D570" t="str">
            <v>GR35000</v>
          </cell>
          <cell r="E570" t="str">
            <v>GR35000</v>
          </cell>
          <cell r="F570">
            <v>-79525.570000000007</v>
          </cell>
        </row>
        <row r="571">
          <cell r="A571" t="str">
            <v>03GR36000</v>
          </cell>
          <cell r="B571" t="str">
            <v>03</v>
          </cell>
          <cell r="C571">
            <v>39082</v>
          </cell>
          <cell r="D571" t="str">
            <v>GR36000</v>
          </cell>
          <cell r="E571" t="str">
            <v>GR36000</v>
          </cell>
          <cell r="F571">
            <v>7790764.8500000006</v>
          </cell>
        </row>
        <row r="572">
          <cell r="A572" t="str">
            <v>03GR5000</v>
          </cell>
          <cell r="B572" t="str">
            <v>03</v>
          </cell>
          <cell r="C572">
            <v>39082</v>
          </cell>
          <cell r="D572" t="str">
            <v>GR5000</v>
          </cell>
          <cell r="E572" t="str">
            <v>GR5000</v>
          </cell>
          <cell r="F572">
            <v>-73396.47</v>
          </cell>
        </row>
        <row r="573">
          <cell r="A573" t="str">
            <v>03GR50020</v>
          </cell>
          <cell r="B573" t="str">
            <v>03</v>
          </cell>
          <cell r="C573">
            <v>39082</v>
          </cell>
          <cell r="D573" t="str">
            <v>GR50020</v>
          </cell>
          <cell r="E573" t="str">
            <v>GR50020</v>
          </cell>
          <cell r="F573">
            <v>94816449.340000018</v>
          </cell>
        </row>
        <row r="574">
          <cell r="A574" t="str">
            <v>03GR50030</v>
          </cell>
          <cell r="B574" t="str">
            <v>03</v>
          </cell>
          <cell r="C574">
            <v>39082</v>
          </cell>
          <cell r="D574" t="str">
            <v>GR50030</v>
          </cell>
          <cell r="E574" t="str">
            <v>GR50030</v>
          </cell>
          <cell r="F574">
            <v>152828.01</v>
          </cell>
        </row>
        <row r="575">
          <cell r="A575" t="str">
            <v>03GR50040</v>
          </cell>
          <cell r="B575" t="str">
            <v>03</v>
          </cell>
          <cell r="C575">
            <v>39082</v>
          </cell>
          <cell r="D575" t="str">
            <v>GR50040</v>
          </cell>
          <cell r="E575" t="str">
            <v>GR50040</v>
          </cell>
          <cell r="F575">
            <v>22315141.400000002</v>
          </cell>
        </row>
        <row r="576">
          <cell r="A576" t="str">
            <v>03GR50060</v>
          </cell>
          <cell r="B576" t="str">
            <v>03</v>
          </cell>
          <cell r="C576">
            <v>39082</v>
          </cell>
          <cell r="D576" t="str">
            <v>GR50060</v>
          </cell>
          <cell r="E576" t="str">
            <v>GR50060</v>
          </cell>
          <cell r="F576">
            <v>11263280.65</v>
          </cell>
        </row>
        <row r="577">
          <cell r="A577" t="str">
            <v>03GR50090</v>
          </cell>
          <cell r="B577" t="str">
            <v>03</v>
          </cell>
          <cell r="C577">
            <v>39082</v>
          </cell>
          <cell r="D577" t="str">
            <v>GR50090</v>
          </cell>
          <cell r="E577" t="str">
            <v>GR50090</v>
          </cell>
          <cell r="F577">
            <v>-39943934.470000006</v>
          </cell>
        </row>
        <row r="578">
          <cell r="A578" t="str">
            <v>03GR50100</v>
          </cell>
          <cell r="B578" t="str">
            <v>03</v>
          </cell>
          <cell r="C578">
            <v>39082</v>
          </cell>
          <cell r="D578" t="str">
            <v>GR50100</v>
          </cell>
          <cell r="E578" t="str">
            <v>GR50100</v>
          </cell>
          <cell r="F578">
            <v>-3135121.51</v>
          </cell>
        </row>
        <row r="579">
          <cell r="A579" t="str">
            <v>03GR50110</v>
          </cell>
          <cell r="B579" t="str">
            <v>03</v>
          </cell>
          <cell r="C579">
            <v>39082</v>
          </cell>
          <cell r="D579" t="str">
            <v>GR50110</v>
          </cell>
          <cell r="E579" t="str">
            <v>GR50110</v>
          </cell>
          <cell r="F579">
            <v>6645834.46</v>
          </cell>
        </row>
        <row r="580">
          <cell r="A580" t="str">
            <v>03GR50135</v>
          </cell>
          <cell r="B580" t="str">
            <v>03</v>
          </cell>
          <cell r="C580">
            <v>39082</v>
          </cell>
          <cell r="D580" t="str">
            <v>GR50135</v>
          </cell>
          <cell r="E580" t="str">
            <v>GR50135</v>
          </cell>
          <cell r="F580">
            <v>11263280.65</v>
          </cell>
        </row>
        <row r="581">
          <cell r="A581" t="str">
            <v>03GR50140</v>
          </cell>
          <cell r="B581" t="str">
            <v>03</v>
          </cell>
          <cell r="C581">
            <v>39082</v>
          </cell>
          <cell r="D581" t="str">
            <v>GR50140</v>
          </cell>
          <cell r="E581" t="str">
            <v>GR50140</v>
          </cell>
          <cell r="F581">
            <v>-40888.92</v>
          </cell>
        </row>
        <row r="582">
          <cell r="A582" t="str">
            <v>03GR50170</v>
          </cell>
          <cell r="B582" t="str">
            <v>03</v>
          </cell>
          <cell r="C582">
            <v>39082</v>
          </cell>
          <cell r="D582" t="str">
            <v>GR50170</v>
          </cell>
          <cell r="E582" t="str">
            <v>GR50170</v>
          </cell>
          <cell r="F582">
            <v>-81089648.299999997</v>
          </cell>
        </row>
        <row r="583">
          <cell r="A583" t="str">
            <v>03GR50180</v>
          </cell>
          <cell r="B583" t="str">
            <v>03</v>
          </cell>
          <cell r="C583">
            <v>39082</v>
          </cell>
          <cell r="D583" t="str">
            <v>GR50180</v>
          </cell>
          <cell r="E583" t="str">
            <v>GR50180</v>
          </cell>
          <cell r="F583">
            <v>-1565239839.4699998</v>
          </cell>
        </row>
        <row r="584">
          <cell r="A584" t="str">
            <v>03GR50190</v>
          </cell>
          <cell r="B584" t="str">
            <v>03</v>
          </cell>
          <cell r="C584">
            <v>39082</v>
          </cell>
          <cell r="D584" t="str">
            <v>GR50190</v>
          </cell>
          <cell r="E584" t="str">
            <v>GR50190</v>
          </cell>
          <cell r="F584">
            <v>-231661145.53</v>
          </cell>
        </row>
        <row r="585">
          <cell r="A585" t="str">
            <v>03GR50200</v>
          </cell>
          <cell r="B585" t="str">
            <v>03</v>
          </cell>
          <cell r="C585">
            <v>39082</v>
          </cell>
          <cell r="D585" t="str">
            <v>GR50200</v>
          </cell>
          <cell r="E585" t="str">
            <v>GR50200</v>
          </cell>
          <cell r="F585">
            <v>118053461.55999999</v>
          </cell>
        </row>
        <row r="586">
          <cell r="A586" t="str">
            <v>03GR50210</v>
          </cell>
          <cell r="B586" t="str">
            <v>03</v>
          </cell>
          <cell r="C586">
            <v>39082</v>
          </cell>
          <cell r="D586" t="str">
            <v>GR50210</v>
          </cell>
          <cell r="E586" t="str">
            <v>GR50210</v>
          </cell>
          <cell r="F586">
            <v>6907988.4700000007</v>
          </cell>
        </row>
        <row r="587">
          <cell r="A587" t="str">
            <v>03GR50235</v>
          </cell>
          <cell r="B587" t="str">
            <v>03</v>
          </cell>
          <cell r="C587">
            <v>39082</v>
          </cell>
          <cell r="D587" t="str">
            <v>GR50235</v>
          </cell>
          <cell r="E587" t="str">
            <v>GR50235</v>
          </cell>
          <cell r="F587">
            <v>-811518.34</v>
          </cell>
        </row>
        <row r="588">
          <cell r="A588" t="str">
            <v>03GR50238</v>
          </cell>
          <cell r="B588" t="str">
            <v>03</v>
          </cell>
          <cell r="C588">
            <v>39082</v>
          </cell>
          <cell r="D588" t="str">
            <v>GR50238</v>
          </cell>
          <cell r="E588" t="str">
            <v>GR50238</v>
          </cell>
          <cell r="F588">
            <v>-888088.59</v>
          </cell>
        </row>
        <row r="589">
          <cell r="A589" t="str">
            <v>03GR7000</v>
          </cell>
          <cell r="B589" t="str">
            <v>03</v>
          </cell>
          <cell r="C589">
            <v>39082</v>
          </cell>
          <cell r="D589" t="str">
            <v>GR7000</v>
          </cell>
          <cell r="E589" t="str">
            <v>GR7000</v>
          </cell>
          <cell r="F589">
            <v>-3947054.07</v>
          </cell>
        </row>
        <row r="590">
          <cell r="A590" t="str">
            <v>0311100000002</v>
          </cell>
          <cell r="B590" t="str">
            <v>03</v>
          </cell>
          <cell r="C590">
            <v>39082</v>
          </cell>
          <cell r="D590" t="str">
            <v>11100000002</v>
          </cell>
          <cell r="E590" t="str">
            <v>R1000</v>
          </cell>
          <cell r="F590">
            <v>-10415621.760199999</v>
          </cell>
        </row>
        <row r="591">
          <cell r="A591" t="str">
            <v>0321110000001</v>
          </cell>
          <cell r="B591" t="str">
            <v>03</v>
          </cell>
          <cell r="C591">
            <v>39082</v>
          </cell>
          <cell r="D591" t="str">
            <v>21110000001</v>
          </cell>
          <cell r="E591" t="str">
            <v>R16010</v>
          </cell>
          <cell r="F591">
            <v>53685673</v>
          </cell>
        </row>
        <row r="592">
          <cell r="A592" t="str">
            <v>0321600000002</v>
          </cell>
          <cell r="B592" t="str">
            <v>03</v>
          </cell>
          <cell r="C592">
            <v>39082</v>
          </cell>
          <cell r="D592" t="str">
            <v>21600000002</v>
          </cell>
          <cell r="E592" t="str">
            <v>R16999</v>
          </cell>
          <cell r="F592">
            <v>3384184.93</v>
          </cell>
        </row>
        <row r="593">
          <cell r="A593" t="str">
            <v>0321211100001</v>
          </cell>
          <cell r="B593" t="str">
            <v>03</v>
          </cell>
          <cell r="C593">
            <v>39082</v>
          </cell>
          <cell r="D593" t="str">
            <v>21211100001</v>
          </cell>
          <cell r="E593" t="str">
            <v>R17011</v>
          </cell>
          <cell r="F593">
            <v>106278874.03999999</v>
          </cell>
        </row>
        <row r="594">
          <cell r="A594" t="str">
            <v>0321211100003</v>
          </cell>
          <cell r="B594" t="str">
            <v>03</v>
          </cell>
          <cell r="C594">
            <v>39082</v>
          </cell>
          <cell r="D594" t="str">
            <v>21211100003</v>
          </cell>
          <cell r="E594" t="str">
            <v>R17011</v>
          </cell>
          <cell r="F594">
            <v>1814682.07</v>
          </cell>
        </row>
        <row r="595">
          <cell r="A595" t="str">
            <v>0321214000001</v>
          </cell>
          <cell r="B595" t="str">
            <v>03</v>
          </cell>
          <cell r="C595">
            <v>39082</v>
          </cell>
          <cell r="D595" t="str">
            <v>21214000001</v>
          </cell>
          <cell r="E595" t="str">
            <v>R17011</v>
          </cell>
          <cell r="F595">
            <v>96158.15</v>
          </cell>
        </row>
        <row r="596">
          <cell r="A596" t="str">
            <v>0321214100001</v>
          </cell>
          <cell r="B596" t="str">
            <v>03</v>
          </cell>
          <cell r="C596">
            <v>39082</v>
          </cell>
          <cell r="D596" t="str">
            <v>21214100001</v>
          </cell>
          <cell r="E596" t="str">
            <v>R17011</v>
          </cell>
          <cell r="F596">
            <v>3296188.08</v>
          </cell>
        </row>
        <row r="597">
          <cell r="A597" t="str">
            <v>0321215000001</v>
          </cell>
          <cell r="B597" t="str">
            <v>03</v>
          </cell>
          <cell r="C597">
            <v>39082</v>
          </cell>
          <cell r="D597" t="str">
            <v>21215000001</v>
          </cell>
          <cell r="E597" t="str">
            <v>R17011</v>
          </cell>
          <cell r="F597">
            <v>2712334.49</v>
          </cell>
        </row>
        <row r="598">
          <cell r="A598" t="str">
            <v>0321212100001</v>
          </cell>
          <cell r="B598" t="str">
            <v>03</v>
          </cell>
          <cell r="C598">
            <v>39082</v>
          </cell>
          <cell r="D598" t="str">
            <v>21212100001</v>
          </cell>
          <cell r="E598" t="str">
            <v>R17012</v>
          </cell>
          <cell r="F598">
            <v>127274671.25</v>
          </cell>
        </row>
        <row r="599">
          <cell r="A599" t="str">
            <v>0321214000003</v>
          </cell>
          <cell r="B599" t="str">
            <v>03</v>
          </cell>
          <cell r="C599">
            <v>39082</v>
          </cell>
          <cell r="D599" t="str">
            <v>21214000003</v>
          </cell>
          <cell r="E599" t="str">
            <v>R17012</v>
          </cell>
          <cell r="F599">
            <v>37969.269999999997</v>
          </cell>
        </row>
        <row r="600">
          <cell r="A600" t="str">
            <v>0321215000002</v>
          </cell>
          <cell r="B600" t="str">
            <v>03</v>
          </cell>
          <cell r="C600">
            <v>39082</v>
          </cell>
          <cell r="D600" t="str">
            <v>21215000002</v>
          </cell>
          <cell r="E600" t="str">
            <v>R17012</v>
          </cell>
          <cell r="F600">
            <v>2029189.04</v>
          </cell>
        </row>
        <row r="601">
          <cell r="A601" t="str">
            <v>0321213100107</v>
          </cell>
          <cell r="B601" t="str">
            <v>03</v>
          </cell>
          <cell r="C601">
            <v>39082</v>
          </cell>
          <cell r="D601" t="str">
            <v>21213100107</v>
          </cell>
          <cell r="E601" t="str">
            <v>R170131</v>
          </cell>
          <cell r="F601">
            <v>247174070.12</v>
          </cell>
        </row>
        <row r="602">
          <cell r="A602" t="str">
            <v>0321213100112</v>
          </cell>
          <cell r="B602" t="str">
            <v>03</v>
          </cell>
          <cell r="C602">
            <v>39082</v>
          </cell>
          <cell r="D602" t="str">
            <v>21213100112</v>
          </cell>
          <cell r="E602" t="str">
            <v>R170132</v>
          </cell>
          <cell r="F602">
            <v>59598335</v>
          </cell>
        </row>
        <row r="603">
          <cell r="A603" t="str">
            <v>0321213100014</v>
          </cell>
          <cell r="B603" t="str">
            <v>03</v>
          </cell>
          <cell r="C603">
            <v>39082</v>
          </cell>
          <cell r="D603" t="str">
            <v>21213100014</v>
          </cell>
          <cell r="E603" t="str">
            <v>R170133</v>
          </cell>
          <cell r="F603">
            <v>27525</v>
          </cell>
        </row>
        <row r="604">
          <cell r="A604" t="str">
            <v>0321213100101</v>
          </cell>
          <cell r="B604" t="str">
            <v>03</v>
          </cell>
          <cell r="C604">
            <v>39082</v>
          </cell>
          <cell r="D604" t="str">
            <v>21213100101</v>
          </cell>
          <cell r="E604" t="str">
            <v>R170133</v>
          </cell>
          <cell r="F604">
            <v>4035200</v>
          </cell>
        </row>
        <row r="605">
          <cell r="A605" t="str">
            <v>0321213100103</v>
          </cell>
          <cell r="B605" t="str">
            <v>03</v>
          </cell>
          <cell r="C605">
            <v>39082</v>
          </cell>
          <cell r="D605" t="str">
            <v>21213100103</v>
          </cell>
          <cell r="E605" t="str">
            <v>R170133</v>
          </cell>
          <cell r="F605">
            <v>562917.71</v>
          </cell>
        </row>
        <row r="606">
          <cell r="A606" t="str">
            <v>0321213100104</v>
          </cell>
          <cell r="B606" t="str">
            <v>03</v>
          </cell>
          <cell r="C606">
            <v>39082</v>
          </cell>
          <cell r="D606" t="str">
            <v>21213100104</v>
          </cell>
          <cell r="E606" t="str">
            <v>R170133</v>
          </cell>
          <cell r="F606">
            <v>198133.06</v>
          </cell>
        </row>
        <row r="607">
          <cell r="A607" t="str">
            <v>0321213100105</v>
          </cell>
          <cell r="B607" t="str">
            <v>03</v>
          </cell>
          <cell r="C607">
            <v>39082</v>
          </cell>
          <cell r="D607" t="str">
            <v>21213100105</v>
          </cell>
          <cell r="E607" t="str">
            <v>R170133</v>
          </cell>
          <cell r="F607">
            <v>2401483.09</v>
          </cell>
        </row>
        <row r="608">
          <cell r="A608" t="str">
            <v>0321213100106</v>
          </cell>
          <cell r="B608" t="str">
            <v>03</v>
          </cell>
          <cell r="C608">
            <v>39082</v>
          </cell>
          <cell r="D608" t="str">
            <v>21213100106</v>
          </cell>
          <cell r="E608" t="str">
            <v>R170133</v>
          </cell>
          <cell r="F608">
            <v>646695.81999999995</v>
          </cell>
        </row>
        <row r="609">
          <cell r="A609" t="str">
            <v>0321213100109</v>
          </cell>
          <cell r="B609" t="str">
            <v>03</v>
          </cell>
          <cell r="C609">
            <v>39082</v>
          </cell>
          <cell r="D609" t="str">
            <v>21213100109</v>
          </cell>
          <cell r="E609" t="str">
            <v>R170133</v>
          </cell>
          <cell r="F609">
            <v>243901.21</v>
          </cell>
        </row>
        <row r="610">
          <cell r="A610" t="str">
            <v>0321213100110</v>
          </cell>
          <cell r="B610" t="str">
            <v>03</v>
          </cell>
          <cell r="C610">
            <v>39082</v>
          </cell>
          <cell r="D610" t="str">
            <v>21213100110</v>
          </cell>
          <cell r="E610" t="str">
            <v>R170133</v>
          </cell>
          <cell r="F610">
            <v>403626.26</v>
          </cell>
        </row>
        <row r="611">
          <cell r="A611" t="str">
            <v>0321214000102</v>
          </cell>
          <cell r="B611" t="str">
            <v>03</v>
          </cell>
          <cell r="C611">
            <v>39082</v>
          </cell>
          <cell r="D611" t="str">
            <v>21214000102</v>
          </cell>
          <cell r="E611" t="str">
            <v>R170133</v>
          </cell>
          <cell r="F611">
            <v>897068.82</v>
          </cell>
        </row>
        <row r="612">
          <cell r="A612" t="str">
            <v>03DEPDIVISAS</v>
          </cell>
          <cell r="B612" t="str">
            <v>03</v>
          </cell>
          <cell r="C612">
            <v>39082</v>
          </cell>
          <cell r="D612" t="str">
            <v>DEPDIVISAS</v>
          </cell>
          <cell r="E612" t="str">
            <v>R170134</v>
          </cell>
          <cell r="F612">
            <v>897068.82</v>
          </cell>
        </row>
        <row r="613">
          <cell r="A613" t="str">
            <v>03RESTOPLAZO</v>
          </cell>
          <cell r="B613" t="str">
            <v>03</v>
          </cell>
          <cell r="C613">
            <v>39082</v>
          </cell>
          <cell r="D613" t="str">
            <v>RESTOPLAZO</v>
          </cell>
          <cell r="E613" t="str">
            <v>R170135</v>
          </cell>
          <cell r="F613">
            <v>8519482.1500000004</v>
          </cell>
        </row>
        <row r="614">
          <cell r="A614" t="str">
            <v>0321213100011</v>
          </cell>
          <cell r="B614" t="str">
            <v>03</v>
          </cell>
          <cell r="C614">
            <v>39082</v>
          </cell>
          <cell r="D614" t="str">
            <v>21213100011</v>
          </cell>
          <cell r="E614" t="str">
            <v>R17500</v>
          </cell>
          <cell r="F614">
            <v>996000</v>
          </cell>
        </row>
        <row r="615">
          <cell r="A615" t="str">
            <v>0311210000001A</v>
          </cell>
          <cell r="B615" t="str">
            <v>03</v>
          </cell>
          <cell r="C615">
            <v>39082</v>
          </cell>
          <cell r="D615" t="str">
            <v>11210000001A</v>
          </cell>
          <cell r="E615" t="str">
            <v>R2020</v>
          </cell>
          <cell r="F615">
            <v>-3.0297542252810672E-11</v>
          </cell>
        </row>
        <row r="616">
          <cell r="A616" t="str">
            <v>0311231000001</v>
          </cell>
          <cell r="B616" t="str">
            <v>03</v>
          </cell>
          <cell r="C616">
            <v>39082</v>
          </cell>
          <cell r="D616" t="str">
            <v>11231000001</v>
          </cell>
          <cell r="E616" t="str">
            <v>R2040</v>
          </cell>
          <cell r="F616">
            <v>-8848779.6800000016</v>
          </cell>
        </row>
        <row r="617">
          <cell r="A617" t="str">
            <v>0311232000001</v>
          </cell>
          <cell r="B617" t="str">
            <v>03</v>
          </cell>
          <cell r="C617">
            <v>39082</v>
          </cell>
          <cell r="D617" t="str">
            <v>11232000001</v>
          </cell>
          <cell r="E617" t="str">
            <v>R2040</v>
          </cell>
          <cell r="F617">
            <v>-1253200</v>
          </cell>
        </row>
        <row r="618">
          <cell r="A618" t="str">
            <v>0311210000001P</v>
          </cell>
          <cell r="B618" t="str">
            <v>03</v>
          </cell>
          <cell r="C618">
            <v>39082</v>
          </cell>
          <cell r="D618" t="str">
            <v>11210000001P</v>
          </cell>
          <cell r="E618" t="str">
            <v>R21000</v>
          </cell>
          <cell r="F618">
            <v>1089266837.2250261</v>
          </cell>
        </row>
        <row r="619">
          <cell r="A619" t="str">
            <v>0311311000001</v>
          </cell>
          <cell r="B619" t="str">
            <v>03</v>
          </cell>
          <cell r="C619">
            <v>39082</v>
          </cell>
          <cell r="D619" t="str">
            <v>11311000001</v>
          </cell>
          <cell r="E619" t="str">
            <v>R3010</v>
          </cell>
          <cell r="F619">
            <v>-8843017.6399999987</v>
          </cell>
        </row>
        <row r="620">
          <cell r="A620" t="str">
            <v>0311312160017</v>
          </cell>
          <cell r="B620" t="str">
            <v>03</v>
          </cell>
          <cell r="C620">
            <v>39082</v>
          </cell>
          <cell r="D620" t="str">
            <v>11312160017</v>
          </cell>
          <cell r="E620" t="str">
            <v>R30210</v>
          </cell>
          <cell r="F620">
            <v>-782068</v>
          </cell>
        </row>
        <row r="621">
          <cell r="A621" t="str">
            <v>0311312160018</v>
          </cell>
          <cell r="B621" t="str">
            <v>03</v>
          </cell>
          <cell r="C621">
            <v>39082</v>
          </cell>
          <cell r="D621" t="str">
            <v>11312160018</v>
          </cell>
          <cell r="E621" t="str">
            <v>R30210</v>
          </cell>
          <cell r="F621">
            <v>-3494615.43</v>
          </cell>
        </row>
        <row r="622">
          <cell r="A622" t="str">
            <v>0311312170042</v>
          </cell>
          <cell r="B622" t="str">
            <v>03</v>
          </cell>
          <cell r="C622">
            <v>39082</v>
          </cell>
          <cell r="D622" t="str">
            <v>11312170042</v>
          </cell>
          <cell r="E622" t="str">
            <v>R30211</v>
          </cell>
          <cell r="F622">
            <v>-113487.95</v>
          </cell>
        </row>
        <row r="623">
          <cell r="A623" t="str">
            <v>0311312170043</v>
          </cell>
          <cell r="B623" t="str">
            <v>03</v>
          </cell>
          <cell r="C623">
            <v>39082</v>
          </cell>
          <cell r="D623" t="str">
            <v>11312170043</v>
          </cell>
          <cell r="E623" t="str">
            <v>R30211</v>
          </cell>
          <cell r="F623">
            <v>-1451449.74</v>
          </cell>
        </row>
        <row r="624">
          <cell r="A624" t="str">
            <v>0311312170044</v>
          </cell>
          <cell r="B624" t="str">
            <v>03</v>
          </cell>
          <cell r="C624">
            <v>39082</v>
          </cell>
          <cell r="D624" t="str">
            <v>11312170044</v>
          </cell>
          <cell r="E624" t="str">
            <v>R30211</v>
          </cell>
          <cell r="F624">
            <v>-101298424.45</v>
          </cell>
        </row>
        <row r="625">
          <cell r="A625" t="str">
            <v>0311312170011</v>
          </cell>
          <cell r="B625" t="str">
            <v>03</v>
          </cell>
          <cell r="C625">
            <v>39082</v>
          </cell>
          <cell r="D625" t="str">
            <v>11312170011</v>
          </cell>
          <cell r="E625" t="str">
            <v>R30212</v>
          </cell>
          <cell r="F625">
            <v>-26586.92</v>
          </cell>
        </row>
        <row r="626">
          <cell r="A626" t="str">
            <v>0311312170014</v>
          </cell>
          <cell r="B626" t="str">
            <v>03</v>
          </cell>
          <cell r="C626">
            <v>39082</v>
          </cell>
          <cell r="D626" t="str">
            <v>11312170014</v>
          </cell>
          <cell r="E626" t="str">
            <v>R30212</v>
          </cell>
          <cell r="F626">
            <v>-2223623.4900000002</v>
          </cell>
        </row>
        <row r="627">
          <cell r="A627" t="str">
            <v>0311312170015</v>
          </cell>
          <cell r="B627" t="str">
            <v>03</v>
          </cell>
          <cell r="C627">
            <v>39082</v>
          </cell>
          <cell r="D627" t="str">
            <v>11312170015</v>
          </cell>
          <cell r="E627" t="str">
            <v>R30212</v>
          </cell>
          <cell r="F627">
            <v>-7087959.54</v>
          </cell>
        </row>
        <row r="628">
          <cell r="A628" t="str">
            <v>0311312170016</v>
          </cell>
          <cell r="B628" t="str">
            <v>03</v>
          </cell>
          <cell r="C628">
            <v>39082</v>
          </cell>
          <cell r="D628" t="str">
            <v>11312170016</v>
          </cell>
          <cell r="E628" t="str">
            <v>R30212</v>
          </cell>
          <cell r="F628">
            <v>-76286488.030000001</v>
          </cell>
        </row>
        <row r="629">
          <cell r="A629" t="str">
            <v>0311312170076</v>
          </cell>
          <cell r="B629" t="str">
            <v>03</v>
          </cell>
          <cell r="C629">
            <v>39082</v>
          </cell>
          <cell r="D629" t="str">
            <v>11312170076</v>
          </cell>
          <cell r="E629" t="str">
            <v>R30212</v>
          </cell>
          <cell r="F629">
            <v>-188713.4</v>
          </cell>
        </row>
        <row r="630">
          <cell r="A630" t="str">
            <v>0311312170007</v>
          </cell>
          <cell r="B630" t="str">
            <v>03</v>
          </cell>
          <cell r="C630">
            <v>39082</v>
          </cell>
          <cell r="D630" t="str">
            <v>11312170007</v>
          </cell>
          <cell r="E630" t="str">
            <v>R30213</v>
          </cell>
          <cell r="F630">
            <v>-1048907.67</v>
          </cell>
        </row>
        <row r="631">
          <cell r="A631" t="str">
            <v>0311312170008</v>
          </cell>
          <cell r="B631" t="str">
            <v>03</v>
          </cell>
          <cell r="C631">
            <v>39082</v>
          </cell>
          <cell r="D631" t="str">
            <v>11312170008</v>
          </cell>
          <cell r="E631" t="str">
            <v>R30213</v>
          </cell>
          <cell r="F631">
            <v>-2030680.93</v>
          </cell>
        </row>
        <row r="632">
          <cell r="A632" t="str">
            <v>0311312170034</v>
          </cell>
          <cell r="B632" t="str">
            <v>03</v>
          </cell>
          <cell r="C632">
            <v>39082</v>
          </cell>
          <cell r="D632" t="str">
            <v>11312170034</v>
          </cell>
          <cell r="E632" t="str">
            <v>R30214</v>
          </cell>
          <cell r="F632">
            <v>-7144.72</v>
          </cell>
        </row>
        <row r="633">
          <cell r="A633" t="str">
            <v>0311312170036</v>
          </cell>
          <cell r="B633" t="str">
            <v>03</v>
          </cell>
          <cell r="C633">
            <v>39082</v>
          </cell>
          <cell r="D633" t="str">
            <v>11312170036</v>
          </cell>
          <cell r="E633" t="str">
            <v>R30214</v>
          </cell>
          <cell r="F633">
            <v>-21236005.130000003</v>
          </cell>
        </row>
        <row r="634">
          <cell r="A634" t="str">
            <v>0311312170038</v>
          </cell>
          <cell r="B634" t="str">
            <v>03</v>
          </cell>
          <cell r="C634">
            <v>39082</v>
          </cell>
          <cell r="D634" t="str">
            <v>11312170038</v>
          </cell>
          <cell r="E634" t="str">
            <v>R30214</v>
          </cell>
          <cell r="F634">
            <v>-139734018.41</v>
          </cell>
        </row>
        <row r="635">
          <cell r="A635" t="str">
            <v>0311312170039</v>
          </cell>
          <cell r="B635" t="str">
            <v>03</v>
          </cell>
          <cell r="C635">
            <v>39082</v>
          </cell>
          <cell r="D635" t="str">
            <v>11312170039</v>
          </cell>
          <cell r="E635" t="str">
            <v>R30214</v>
          </cell>
          <cell r="F635">
            <v>-1467540.88</v>
          </cell>
        </row>
        <row r="636">
          <cell r="A636" t="str">
            <v>0311312170040</v>
          </cell>
          <cell r="B636" t="str">
            <v>03</v>
          </cell>
          <cell r="C636">
            <v>39082</v>
          </cell>
          <cell r="D636" t="str">
            <v>11312170040</v>
          </cell>
          <cell r="E636" t="str">
            <v>R30214</v>
          </cell>
          <cell r="F636">
            <v>-756327069.18000007</v>
          </cell>
        </row>
        <row r="637">
          <cell r="A637" t="str">
            <v>0311312170078</v>
          </cell>
          <cell r="B637" t="str">
            <v>03</v>
          </cell>
          <cell r="C637">
            <v>39082</v>
          </cell>
          <cell r="D637" t="str">
            <v>11312170078</v>
          </cell>
          <cell r="E637" t="str">
            <v>R30214</v>
          </cell>
          <cell r="F637">
            <v>-466962792.32999998</v>
          </cell>
        </row>
        <row r="638">
          <cell r="A638" t="str">
            <v>0311312170028</v>
          </cell>
          <cell r="B638" t="str">
            <v>03</v>
          </cell>
          <cell r="C638">
            <v>39082</v>
          </cell>
          <cell r="D638" t="str">
            <v>11312170028</v>
          </cell>
          <cell r="E638" t="str">
            <v>R30215</v>
          </cell>
          <cell r="F638">
            <v>-1110701.02</v>
          </cell>
        </row>
        <row r="639">
          <cell r="A639" t="str">
            <v>0311312170031</v>
          </cell>
          <cell r="B639" t="str">
            <v>03</v>
          </cell>
          <cell r="C639">
            <v>39082</v>
          </cell>
          <cell r="D639" t="str">
            <v>11312170031</v>
          </cell>
          <cell r="E639" t="str">
            <v>R30215</v>
          </cell>
          <cell r="F639">
            <v>-24142360.690000001</v>
          </cell>
        </row>
        <row r="640">
          <cell r="A640" t="str">
            <v>0311312170032</v>
          </cell>
          <cell r="B640" t="str">
            <v>03</v>
          </cell>
          <cell r="C640">
            <v>39082</v>
          </cell>
          <cell r="D640" t="str">
            <v>11312170032</v>
          </cell>
          <cell r="E640" t="str">
            <v>R30215</v>
          </cell>
          <cell r="F640">
            <v>-6867088.8700000001</v>
          </cell>
        </row>
        <row r="641">
          <cell r="A641" t="str">
            <v>0311312170023</v>
          </cell>
          <cell r="B641" t="str">
            <v>03</v>
          </cell>
          <cell r="C641">
            <v>39082</v>
          </cell>
          <cell r="D641" t="str">
            <v>11312170023</v>
          </cell>
          <cell r="E641" t="str">
            <v>R30216</v>
          </cell>
          <cell r="F641">
            <v>-1101356.3799999999</v>
          </cell>
        </row>
        <row r="642">
          <cell r="A642" t="str">
            <v>0311312170024</v>
          </cell>
          <cell r="B642" t="str">
            <v>03</v>
          </cell>
          <cell r="C642">
            <v>39082</v>
          </cell>
          <cell r="D642" t="str">
            <v>11312170024</v>
          </cell>
          <cell r="E642" t="str">
            <v>R30216</v>
          </cell>
          <cell r="F642">
            <v>-1629377.6</v>
          </cell>
        </row>
        <row r="643">
          <cell r="A643" t="str">
            <v>0311312170081</v>
          </cell>
          <cell r="B643" t="str">
            <v>03</v>
          </cell>
          <cell r="C643">
            <v>39082</v>
          </cell>
          <cell r="D643" t="str">
            <v>11312170081</v>
          </cell>
          <cell r="E643" t="str">
            <v>R30216</v>
          </cell>
          <cell r="F643">
            <v>-22723.940055555555</v>
          </cell>
        </row>
        <row r="644">
          <cell r="A644" t="str">
            <v>0311312270007</v>
          </cell>
          <cell r="B644" t="str">
            <v>03</v>
          </cell>
          <cell r="C644">
            <v>39082</v>
          </cell>
          <cell r="D644" t="str">
            <v>11312270007</v>
          </cell>
          <cell r="E644" t="str">
            <v>R30222</v>
          </cell>
          <cell r="F644">
            <v>-58534.67</v>
          </cell>
        </row>
        <row r="645">
          <cell r="A645" t="str">
            <v>0311312270008</v>
          </cell>
          <cell r="B645" t="str">
            <v>03</v>
          </cell>
          <cell r="C645">
            <v>39082</v>
          </cell>
          <cell r="D645" t="str">
            <v>11312270008</v>
          </cell>
          <cell r="E645" t="str">
            <v>R30222</v>
          </cell>
          <cell r="F645">
            <v>-665477.57999999996</v>
          </cell>
        </row>
        <row r="646">
          <cell r="A646" t="str">
            <v>0311312270005</v>
          </cell>
          <cell r="B646" t="str">
            <v>03</v>
          </cell>
          <cell r="C646">
            <v>39082</v>
          </cell>
          <cell r="D646" t="str">
            <v>11312270005</v>
          </cell>
          <cell r="E646" t="str">
            <v>R30223</v>
          </cell>
          <cell r="F646">
            <v>-958008.74</v>
          </cell>
        </row>
        <row r="647">
          <cell r="A647" t="str">
            <v>0311312270006</v>
          </cell>
          <cell r="B647" t="str">
            <v>03</v>
          </cell>
          <cell r="C647">
            <v>39082</v>
          </cell>
          <cell r="D647" t="str">
            <v>11312270006</v>
          </cell>
          <cell r="E647" t="str">
            <v>R30223</v>
          </cell>
          <cell r="F647">
            <v>-18863144.120000001</v>
          </cell>
        </row>
        <row r="648">
          <cell r="A648" t="str">
            <v>0311312200109</v>
          </cell>
          <cell r="B648" t="str">
            <v>03</v>
          </cell>
          <cell r="C648">
            <v>39082</v>
          </cell>
          <cell r="D648" t="str">
            <v>11312200109</v>
          </cell>
          <cell r="E648" t="str">
            <v>R30224</v>
          </cell>
          <cell r="F648">
            <v>-75884.52</v>
          </cell>
        </row>
        <row r="649">
          <cell r="A649" t="str">
            <v>0311312270003</v>
          </cell>
          <cell r="B649" t="str">
            <v>03</v>
          </cell>
          <cell r="C649">
            <v>39082</v>
          </cell>
          <cell r="D649" t="str">
            <v>11312270003</v>
          </cell>
          <cell r="E649" t="str">
            <v>R30224</v>
          </cell>
          <cell r="F649">
            <v>-14723034.040000003</v>
          </cell>
        </row>
        <row r="650">
          <cell r="A650" t="str">
            <v>0311312270004</v>
          </cell>
          <cell r="B650" t="str">
            <v>03</v>
          </cell>
          <cell r="C650">
            <v>39082</v>
          </cell>
          <cell r="D650" t="str">
            <v>11312270004</v>
          </cell>
          <cell r="E650" t="str">
            <v>R30224</v>
          </cell>
          <cell r="F650">
            <v>-20927911.050000001</v>
          </cell>
        </row>
        <row r="651">
          <cell r="A651" t="str">
            <v>0311312270010</v>
          </cell>
          <cell r="B651" t="str">
            <v>03</v>
          </cell>
          <cell r="C651">
            <v>39082</v>
          </cell>
          <cell r="D651" t="str">
            <v>11312270010</v>
          </cell>
          <cell r="E651" t="str">
            <v>R30224</v>
          </cell>
          <cell r="F651">
            <v>-316678.31</v>
          </cell>
        </row>
        <row r="652">
          <cell r="A652" t="str">
            <v>0311321000001</v>
          </cell>
          <cell r="B652" t="str">
            <v>03</v>
          </cell>
          <cell r="C652">
            <v>39082</v>
          </cell>
          <cell r="D652" t="str">
            <v>11321000001</v>
          </cell>
          <cell r="E652" t="str">
            <v>R3030</v>
          </cell>
          <cell r="F652">
            <v>-10882051.520000001</v>
          </cell>
        </row>
        <row r="653">
          <cell r="A653" t="str">
            <v>0311321000002</v>
          </cell>
          <cell r="B653" t="str">
            <v>03</v>
          </cell>
          <cell r="C653">
            <v>39082</v>
          </cell>
          <cell r="D653" t="str">
            <v>11321000002</v>
          </cell>
          <cell r="E653" t="str">
            <v>R3030</v>
          </cell>
          <cell r="F653">
            <v>-548255.41</v>
          </cell>
        </row>
        <row r="654">
          <cell r="A654" t="str">
            <v>0311321000004</v>
          </cell>
          <cell r="B654" t="str">
            <v>03</v>
          </cell>
          <cell r="C654">
            <v>39082</v>
          </cell>
          <cell r="D654" t="str">
            <v>11321000004</v>
          </cell>
          <cell r="E654" t="str">
            <v>R3030</v>
          </cell>
          <cell r="F654">
            <v>-249174.88</v>
          </cell>
        </row>
        <row r="655">
          <cell r="A655" t="str">
            <v>0311321000005</v>
          </cell>
          <cell r="B655" t="str">
            <v>03</v>
          </cell>
          <cell r="C655">
            <v>39082</v>
          </cell>
          <cell r="D655" t="str">
            <v>11321000005</v>
          </cell>
          <cell r="E655" t="str">
            <v>R3030</v>
          </cell>
          <cell r="F655">
            <v>-54700.12</v>
          </cell>
        </row>
        <row r="656">
          <cell r="A656" t="str">
            <v>0311321000007</v>
          </cell>
          <cell r="B656" t="str">
            <v>03</v>
          </cell>
          <cell r="C656">
            <v>39082</v>
          </cell>
          <cell r="D656" t="str">
            <v>11321000007</v>
          </cell>
          <cell r="E656" t="str">
            <v>R3030</v>
          </cell>
          <cell r="F656">
            <v>-852107.1</v>
          </cell>
        </row>
        <row r="657">
          <cell r="A657" t="str">
            <v>0311340000114</v>
          </cell>
          <cell r="B657" t="str">
            <v>03</v>
          </cell>
          <cell r="C657">
            <v>39082</v>
          </cell>
          <cell r="D657" t="str">
            <v>11340000114</v>
          </cell>
          <cell r="E657" t="str">
            <v>R30401</v>
          </cell>
          <cell r="F657">
            <v>-955947.16</v>
          </cell>
        </row>
        <row r="658">
          <cell r="A658" t="str">
            <v>0311340000115</v>
          </cell>
          <cell r="B658" t="str">
            <v>03</v>
          </cell>
          <cell r="C658">
            <v>39082</v>
          </cell>
          <cell r="D658" t="str">
            <v>11340000115</v>
          </cell>
          <cell r="E658" t="str">
            <v>R30401</v>
          </cell>
          <cell r="F658">
            <v>-58536.36</v>
          </cell>
        </row>
        <row r="659">
          <cell r="A659" t="str">
            <v>0311340000105</v>
          </cell>
          <cell r="B659" t="str">
            <v>03</v>
          </cell>
          <cell r="C659">
            <v>39082</v>
          </cell>
          <cell r="D659" t="str">
            <v>11340000105</v>
          </cell>
          <cell r="E659" t="str">
            <v>R30402</v>
          </cell>
          <cell r="F659">
            <v>-5991298.1100000003</v>
          </cell>
        </row>
        <row r="660">
          <cell r="A660" t="str">
            <v>0311340000103</v>
          </cell>
          <cell r="B660" t="str">
            <v>03</v>
          </cell>
          <cell r="C660">
            <v>39082</v>
          </cell>
          <cell r="D660" t="str">
            <v>11340000103</v>
          </cell>
          <cell r="E660" t="str">
            <v>R30403</v>
          </cell>
          <cell r="F660">
            <v>-321225.26</v>
          </cell>
        </row>
        <row r="661">
          <cell r="A661" t="str">
            <v>0311340000106</v>
          </cell>
          <cell r="B661" t="str">
            <v>03</v>
          </cell>
          <cell r="C661">
            <v>39082</v>
          </cell>
          <cell r="D661" t="str">
            <v>11340000106</v>
          </cell>
          <cell r="E661" t="str">
            <v>R30403</v>
          </cell>
          <cell r="F661">
            <v>-752981.98</v>
          </cell>
        </row>
        <row r="662">
          <cell r="A662" t="str">
            <v>0311340000107</v>
          </cell>
          <cell r="B662" t="str">
            <v>03</v>
          </cell>
          <cell r="C662">
            <v>39082</v>
          </cell>
          <cell r="D662" t="str">
            <v>11340000107</v>
          </cell>
          <cell r="E662" t="str">
            <v>R30403</v>
          </cell>
          <cell r="F662">
            <v>-1790623.17</v>
          </cell>
        </row>
        <row r="663">
          <cell r="A663" t="str">
            <v>0311340000108</v>
          </cell>
          <cell r="B663" t="str">
            <v>03</v>
          </cell>
          <cell r="C663">
            <v>39082</v>
          </cell>
          <cell r="D663" t="str">
            <v>11340000108</v>
          </cell>
          <cell r="E663" t="str">
            <v>R30403</v>
          </cell>
          <cell r="F663">
            <v>-41483.5</v>
          </cell>
        </row>
        <row r="664">
          <cell r="A664" t="str">
            <v>0311340000109</v>
          </cell>
          <cell r="B664" t="str">
            <v>03</v>
          </cell>
          <cell r="C664">
            <v>39082</v>
          </cell>
          <cell r="D664" t="str">
            <v>11340000109</v>
          </cell>
          <cell r="E664" t="str">
            <v>R30403</v>
          </cell>
          <cell r="F664">
            <v>-43999.17</v>
          </cell>
        </row>
        <row r="665">
          <cell r="A665" t="str">
            <v>0311340000116</v>
          </cell>
          <cell r="B665" t="str">
            <v>03</v>
          </cell>
          <cell r="C665">
            <v>39082</v>
          </cell>
          <cell r="D665" t="str">
            <v>11340000116</v>
          </cell>
          <cell r="E665" t="str">
            <v>R30403</v>
          </cell>
          <cell r="F665">
            <v>-18.62</v>
          </cell>
        </row>
        <row r="666">
          <cell r="A666" t="str">
            <v>0311340000199</v>
          </cell>
          <cell r="B666" t="str">
            <v>03</v>
          </cell>
          <cell r="C666">
            <v>39082</v>
          </cell>
          <cell r="D666" t="str">
            <v>11340000199</v>
          </cell>
          <cell r="E666" t="str">
            <v>R30403</v>
          </cell>
          <cell r="F666">
            <v>-1599.43</v>
          </cell>
        </row>
        <row r="667">
          <cell r="A667" t="str">
            <v>0321410000001</v>
          </cell>
          <cell r="B667" t="str">
            <v>03</v>
          </cell>
          <cell r="C667">
            <v>39082</v>
          </cell>
          <cell r="D667" t="str">
            <v>21410000001</v>
          </cell>
          <cell r="E667" t="str">
            <v>R3099</v>
          </cell>
          <cell r="F667">
            <v>6345800.1800000006</v>
          </cell>
        </row>
        <row r="668">
          <cell r="A668" t="str">
            <v>0321410000006</v>
          </cell>
          <cell r="B668" t="str">
            <v>03</v>
          </cell>
          <cell r="C668">
            <v>39082</v>
          </cell>
          <cell r="D668" t="str">
            <v>21410000006</v>
          </cell>
          <cell r="E668" t="str">
            <v>R3099</v>
          </cell>
          <cell r="F668">
            <v>15747411.325229468</v>
          </cell>
        </row>
        <row r="669">
          <cell r="A669" t="str">
            <v>0312110000002</v>
          </cell>
          <cell r="B669" t="str">
            <v>03</v>
          </cell>
          <cell r="C669">
            <v>39082</v>
          </cell>
          <cell r="D669" t="str">
            <v>12110000002</v>
          </cell>
          <cell r="E669" t="str">
            <v>R31010</v>
          </cell>
          <cell r="F669">
            <v>-40114058.840000004</v>
          </cell>
        </row>
        <row r="670">
          <cell r="A670" t="str">
            <v>0312110000003</v>
          </cell>
          <cell r="B670" t="str">
            <v>03</v>
          </cell>
          <cell r="C670">
            <v>39082</v>
          </cell>
          <cell r="D670" t="str">
            <v>12110000003</v>
          </cell>
          <cell r="E670" t="str">
            <v>R31020</v>
          </cell>
          <cell r="F670">
            <v>-16073171.500000002</v>
          </cell>
        </row>
        <row r="671">
          <cell r="A671" t="str">
            <v>0312110000004</v>
          </cell>
          <cell r="B671" t="str">
            <v>03</v>
          </cell>
          <cell r="C671">
            <v>39082</v>
          </cell>
          <cell r="D671" t="str">
            <v>12110000004</v>
          </cell>
          <cell r="E671" t="str">
            <v>R31030</v>
          </cell>
          <cell r="F671">
            <v>-12705689.91</v>
          </cell>
        </row>
        <row r="672">
          <cell r="A672" t="str">
            <v>0312110000005</v>
          </cell>
          <cell r="B672" t="str">
            <v>03</v>
          </cell>
          <cell r="C672">
            <v>39082</v>
          </cell>
          <cell r="D672" t="str">
            <v>12110000005</v>
          </cell>
          <cell r="E672" t="str">
            <v>R31040</v>
          </cell>
          <cell r="F672">
            <v>-48600387.420000002</v>
          </cell>
        </row>
        <row r="673">
          <cell r="A673" t="str">
            <v>0312200000003</v>
          </cell>
          <cell r="B673" t="str">
            <v>03</v>
          </cell>
          <cell r="C673">
            <v>39082</v>
          </cell>
          <cell r="D673" t="str">
            <v>12200000003</v>
          </cell>
          <cell r="E673" t="str">
            <v>R32000</v>
          </cell>
          <cell r="F673">
            <v>-17436141.91</v>
          </cell>
        </row>
        <row r="674">
          <cell r="A674" t="str">
            <v>0312700000001</v>
          </cell>
          <cell r="B674" t="str">
            <v>03</v>
          </cell>
          <cell r="C674">
            <v>39082</v>
          </cell>
          <cell r="D674" t="str">
            <v>12700000001</v>
          </cell>
          <cell r="E674" t="str">
            <v>R34000</v>
          </cell>
          <cell r="F674">
            <v>364956.35</v>
          </cell>
        </row>
        <row r="675">
          <cell r="A675" t="str">
            <v>0312900000001</v>
          </cell>
          <cell r="B675" t="str">
            <v>03</v>
          </cell>
          <cell r="C675">
            <v>39082</v>
          </cell>
          <cell r="D675" t="str">
            <v>12900000001</v>
          </cell>
          <cell r="E675" t="str">
            <v>R35000</v>
          </cell>
          <cell r="F675">
            <v>-79525.570000000007</v>
          </cell>
        </row>
        <row r="676">
          <cell r="A676" t="str">
            <v>0312600000001</v>
          </cell>
          <cell r="B676" t="str">
            <v>03</v>
          </cell>
          <cell r="C676">
            <v>39082</v>
          </cell>
          <cell r="D676" t="str">
            <v>12600000001</v>
          </cell>
          <cell r="E676" t="str">
            <v>R36000</v>
          </cell>
          <cell r="F676">
            <v>7790764.8500000006</v>
          </cell>
        </row>
        <row r="677">
          <cell r="A677" t="str">
            <v>0311510000002</v>
          </cell>
          <cell r="B677" t="str">
            <v>03</v>
          </cell>
          <cell r="C677">
            <v>39082</v>
          </cell>
          <cell r="D677" t="str">
            <v>11510000002</v>
          </cell>
          <cell r="E677" t="str">
            <v>R5000</v>
          </cell>
          <cell r="F677">
            <v>-1122746.53</v>
          </cell>
        </row>
        <row r="678">
          <cell r="A678" t="str">
            <v>0321520000002</v>
          </cell>
          <cell r="B678" t="str">
            <v>03</v>
          </cell>
          <cell r="C678">
            <v>39082</v>
          </cell>
          <cell r="D678" t="str">
            <v>21520000002</v>
          </cell>
          <cell r="E678" t="str">
            <v>R5000</v>
          </cell>
          <cell r="F678">
            <v>1049350.06</v>
          </cell>
        </row>
        <row r="679">
          <cell r="A679" t="str">
            <v>0322100000013</v>
          </cell>
          <cell r="B679" t="str">
            <v>03</v>
          </cell>
          <cell r="C679">
            <v>39082</v>
          </cell>
          <cell r="D679" t="str">
            <v>22100000013</v>
          </cell>
          <cell r="E679" t="str">
            <v>R50020</v>
          </cell>
          <cell r="F679">
            <v>10743425.08</v>
          </cell>
        </row>
        <row r="680">
          <cell r="A680" t="str">
            <v>0322100000014</v>
          </cell>
          <cell r="B680" t="str">
            <v>03</v>
          </cell>
          <cell r="C680">
            <v>39082</v>
          </cell>
          <cell r="D680" t="str">
            <v>22100000014</v>
          </cell>
          <cell r="E680" t="str">
            <v>R50020</v>
          </cell>
          <cell r="F680">
            <v>117894.55</v>
          </cell>
        </row>
        <row r="681">
          <cell r="A681" t="str">
            <v>0322100000015</v>
          </cell>
          <cell r="B681" t="str">
            <v>03</v>
          </cell>
          <cell r="C681">
            <v>39082</v>
          </cell>
          <cell r="D681" t="str">
            <v>22100000015</v>
          </cell>
          <cell r="E681" t="str">
            <v>R50020</v>
          </cell>
          <cell r="F681">
            <v>14349999.49</v>
          </cell>
        </row>
        <row r="682">
          <cell r="A682" t="str">
            <v>0322100000016</v>
          </cell>
          <cell r="B682" t="str">
            <v>03</v>
          </cell>
          <cell r="C682">
            <v>39082</v>
          </cell>
          <cell r="D682" t="str">
            <v>22100000016</v>
          </cell>
          <cell r="E682" t="str">
            <v>R50020</v>
          </cell>
          <cell r="F682">
            <v>2216075.4900000002</v>
          </cell>
        </row>
        <row r="683">
          <cell r="A683" t="str">
            <v>0322100000017</v>
          </cell>
          <cell r="B683" t="str">
            <v>03</v>
          </cell>
          <cell r="C683">
            <v>39082</v>
          </cell>
          <cell r="D683" t="str">
            <v>22100000017</v>
          </cell>
          <cell r="E683" t="str">
            <v>R50020</v>
          </cell>
          <cell r="F683">
            <v>22262806.18</v>
          </cell>
        </row>
        <row r="684">
          <cell r="A684" t="str">
            <v>0322100000018</v>
          </cell>
          <cell r="B684" t="str">
            <v>03</v>
          </cell>
          <cell r="C684">
            <v>39082</v>
          </cell>
          <cell r="D684" t="str">
            <v>22100000018</v>
          </cell>
          <cell r="E684" t="str">
            <v>R50020</v>
          </cell>
          <cell r="F684">
            <v>774171.98</v>
          </cell>
        </row>
        <row r="685">
          <cell r="A685" t="str">
            <v>0322100000019</v>
          </cell>
          <cell r="B685" t="str">
            <v>03</v>
          </cell>
          <cell r="C685">
            <v>39082</v>
          </cell>
          <cell r="D685" t="str">
            <v>22100000019</v>
          </cell>
          <cell r="E685" t="str">
            <v>R50020</v>
          </cell>
          <cell r="F685">
            <v>2812815.04</v>
          </cell>
        </row>
        <row r="686">
          <cell r="A686" t="str">
            <v>0322100000020</v>
          </cell>
          <cell r="B686" t="str">
            <v>03</v>
          </cell>
          <cell r="C686">
            <v>39082</v>
          </cell>
          <cell r="D686" t="str">
            <v>22100000020</v>
          </cell>
          <cell r="E686" t="str">
            <v>R50020</v>
          </cell>
          <cell r="F686">
            <v>5424963.5899999999</v>
          </cell>
        </row>
        <row r="687">
          <cell r="A687" t="str">
            <v>0322100000021</v>
          </cell>
          <cell r="B687" t="str">
            <v>03</v>
          </cell>
          <cell r="C687">
            <v>39082</v>
          </cell>
          <cell r="D687" t="str">
            <v>22100000021</v>
          </cell>
          <cell r="E687" t="str">
            <v>R50020</v>
          </cell>
          <cell r="F687">
            <v>4519458.96</v>
          </cell>
        </row>
        <row r="688">
          <cell r="A688" t="str">
            <v>0322100000022</v>
          </cell>
          <cell r="B688" t="str">
            <v>03</v>
          </cell>
          <cell r="C688">
            <v>39082</v>
          </cell>
          <cell r="D688" t="str">
            <v>22100000022</v>
          </cell>
          <cell r="E688" t="str">
            <v>R50020</v>
          </cell>
          <cell r="F688">
            <v>31594838.980000004</v>
          </cell>
        </row>
        <row r="689">
          <cell r="A689" t="str">
            <v>0322100000004</v>
          </cell>
          <cell r="B689" t="str">
            <v>03</v>
          </cell>
          <cell r="C689">
            <v>39082</v>
          </cell>
          <cell r="D689" t="str">
            <v>22100000004</v>
          </cell>
          <cell r="E689" t="str">
            <v>R50030</v>
          </cell>
          <cell r="F689">
            <v>152828.01</v>
          </cell>
        </row>
        <row r="690">
          <cell r="A690" t="str">
            <v>0322100000005</v>
          </cell>
          <cell r="B690" t="str">
            <v>03</v>
          </cell>
          <cell r="C690">
            <v>39082</v>
          </cell>
          <cell r="D690" t="str">
            <v>22100000005</v>
          </cell>
          <cell r="E690" t="str">
            <v>R50040</v>
          </cell>
          <cell r="F690">
            <v>22315141.400000002</v>
          </cell>
        </row>
        <row r="691">
          <cell r="A691" t="str">
            <v>0322100000010</v>
          </cell>
          <cell r="B691" t="str">
            <v>03</v>
          </cell>
          <cell r="C691">
            <v>39082</v>
          </cell>
          <cell r="D691" t="str">
            <v>22100000010</v>
          </cell>
          <cell r="E691" t="str">
            <v>R50060</v>
          </cell>
          <cell r="F691">
            <v>11263280.65</v>
          </cell>
        </row>
        <row r="692">
          <cell r="A692" t="str">
            <v>0321220000002</v>
          </cell>
          <cell r="B692" t="str">
            <v>03</v>
          </cell>
          <cell r="C692">
            <v>39082</v>
          </cell>
          <cell r="D692" t="str">
            <v>21220000002</v>
          </cell>
          <cell r="E692" t="str">
            <v>R50090</v>
          </cell>
          <cell r="F692">
            <v>-39943934.470000006</v>
          </cell>
        </row>
        <row r="693">
          <cell r="A693" t="str">
            <v>0312300000001</v>
          </cell>
          <cell r="B693" t="str">
            <v>03</v>
          </cell>
          <cell r="C693">
            <v>39082</v>
          </cell>
          <cell r="D693" t="str">
            <v>12300000001</v>
          </cell>
          <cell r="E693" t="str">
            <v>R50100</v>
          </cell>
          <cell r="F693">
            <v>-3135121.51</v>
          </cell>
        </row>
        <row r="694">
          <cell r="A694" t="str">
            <v>0322100000012</v>
          </cell>
          <cell r="B694" t="str">
            <v>03</v>
          </cell>
          <cell r="C694">
            <v>39082</v>
          </cell>
          <cell r="D694" t="str">
            <v>22100000012</v>
          </cell>
          <cell r="E694" t="str">
            <v>R50110</v>
          </cell>
          <cell r="F694">
            <v>6645834.46</v>
          </cell>
        </row>
        <row r="695">
          <cell r="A695" t="str">
            <v>0312300000002</v>
          </cell>
          <cell r="B695" t="str">
            <v>03</v>
          </cell>
          <cell r="C695">
            <v>39082</v>
          </cell>
          <cell r="D695" t="str">
            <v>12300000002</v>
          </cell>
          <cell r="E695" t="str">
            <v>R50140</v>
          </cell>
          <cell r="F695">
            <v>-40888.92</v>
          </cell>
        </row>
        <row r="696">
          <cell r="A696" t="str">
            <v>0312500000003</v>
          </cell>
          <cell r="B696" t="str">
            <v>03</v>
          </cell>
          <cell r="C696">
            <v>39082</v>
          </cell>
          <cell r="D696" t="str">
            <v>12500000003</v>
          </cell>
          <cell r="E696" t="str">
            <v>R50170</v>
          </cell>
          <cell r="F696">
            <v>-81089648.299999997</v>
          </cell>
        </row>
        <row r="697">
          <cell r="A697" t="str">
            <v>0312500000004</v>
          </cell>
          <cell r="B697" t="str">
            <v>03</v>
          </cell>
          <cell r="C697">
            <v>39082</v>
          </cell>
          <cell r="D697" t="str">
            <v>12500000004</v>
          </cell>
          <cell r="E697" t="str">
            <v>R50180</v>
          </cell>
          <cell r="F697">
            <v>-1565239839.4699998</v>
          </cell>
        </row>
        <row r="698">
          <cell r="A698" t="str">
            <v>0312500000005</v>
          </cell>
          <cell r="B698" t="str">
            <v>03</v>
          </cell>
          <cell r="C698">
            <v>39082</v>
          </cell>
          <cell r="D698" t="str">
            <v>12500000005</v>
          </cell>
          <cell r="E698" t="str">
            <v>R50190</v>
          </cell>
          <cell r="F698">
            <v>-231661145.53</v>
          </cell>
        </row>
        <row r="699">
          <cell r="A699" t="str">
            <v>0321220000001</v>
          </cell>
          <cell r="B699" t="str">
            <v>03</v>
          </cell>
          <cell r="C699">
            <v>39082</v>
          </cell>
          <cell r="D699" t="str">
            <v>21220000001</v>
          </cell>
          <cell r="E699" t="str">
            <v>R50200</v>
          </cell>
          <cell r="F699">
            <v>118053461.55999999</v>
          </cell>
        </row>
        <row r="700">
          <cell r="A700" t="str">
            <v>0322100000006</v>
          </cell>
          <cell r="B700" t="str">
            <v>03</v>
          </cell>
          <cell r="C700">
            <v>39082</v>
          </cell>
          <cell r="D700" t="str">
            <v>22100000006</v>
          </cell>
          <cell r="E700" t="str">
            <v>R50210</v>
          </cell>
          <cell r="F700">
            <v>6907988.4700000007</v>
          </cell>
        </row>
        <row r="701">
          <cell r="A701" t="str">
            <v>03DEMEXCTOS</v>
          </cell>
          <cell r="B701" t="str">
            <v>03</v>
          </cell>
          <cell r="C701">
            <v>39082</v>
          </cell>
          <cell r="D701" t="str">
            <v>DEMEXCTOS</v>
          </cell>
          <cell r="E701" t="str">
            <v>R50235</v>
          </cell>
          <cell r="F701">
            <v>-811518.34</v>
          </cell>
        </row>
        <row r="702">
          <cell r="A702" t="str">
            <v>0311311000002</v>
          </cell>
          <cell r="B702" t="str">
            <v>03</v>
          </cell>
          <cell r="C702">
            <v>39082</v>
          </cell>
          <cell r="D702" t="str">
            <v>11311000002</v>
          </cell>
          <cell r="E702" t="str">
            <v>R50238</v>
          </cell>
          <cell r="F702">
            <v>-888088.59</v>
          </cell>
        </row>
        <row r="703">
          <cell r="A703" t="str">
            <v>0311600000002</v>
          </cell>
          <cell r="B703" t="str">
            <v>03</v>
          </cell>
          <cell r="C703">
            <v>39082</v>
          </cell>
          <cell r="D703" t="str">
            <v>11600000002</v>
          </cell>
          <cell r="E703" t="str">
            <v>R7000</v>
          </cell>
          <cell r="F703">
            <v>-3947054.07</v>
          </cell>
        </row>
        <row r="704">
          <cell r="A704" t="str">
            <v>03RBAI</v>
          </cell>
          <cell r="B704" t="str">
            <v>03</v>
          </cell>
          <cell r="C704">
            <v>39082</v>
          </cell>
          <cell r="D704" t="str">
            <v>RBAI</v>
          </cell>
          <cell r="E704" t="str">
            <v>RBAI</v>
          </cell>
          <cell r="F704">
            <v>1.3085082173347473E-7</v>
          </cell>
        </row>
        <row r="705">
          <cell r="A705" t="str">
            <v>03RCAPSOCIAL</v>
          </cell>
          <cell r="B705" t="str">
            <v>03</v>
          </cell>
          <cell r="C705">
            <v>39082</v>
          </cell>
          <cell r="D705" t="str">
            <v>RCAPSOCIAL</v>
          </cell>
          <cell r="E705" t="str">
            <v>RCAPSOCIAL</v>
          </cell>
          <cell r="F705">
            <v>53685673</v>
          </cell>
        </row>
        <row r="706">
          <cell r="A706" t="str">
            <v>03RCREDITOS</v>
          </cell>
          <cell r="B706" t="str">
            <v>03</v>
          </cell>
          <cell r="C706">
            <v>39082</v>
          </cell>
          <cell r="D706" t="str">
            <v>RCREDITOS</v>
          </cell>
          <cell r="E706" t="str">
            <v>RCREDITOS</v>
          </cell>
          <cell r="F706">
            <v>-56588673.030000009</v>
          </cell>
        </row>
        <row r="707">
          <cell r="A707" t="str">
            <v>03RDEPOSITOS</v>
          </cell>
          <cell r="B707" t="str">
            <v>03</v>
          </cell>
          <cell r="C707">
            <v>39082</v>
          </cell>
          <cell r="D707" t="str">
            <v>RDEPOSITOS</v>
          </cell>
          <cell r="E707" t="str">
            <v>RDEPOSITOS</v>
          </cell>
          <cell r="F707">
            <v>559729022.48000002</v>
          </cell>
        </row>
        <row r="708">
          <cell r="A708" t="str">
            <v>03RDPUBLICA</v>
          </cell>
          <cell r="B708" t="str">
            <v>03</v>
          </cell>
          <cell r="C708">
            <v>39082</v>
          </cell>
          <cell r="D708" t="str">
            <v>RDPUBLICA</v>
          </cell>
          <cell r="E708" t="str">
            <v>RDPUBLICA</v>
          </cell>
          <cell r="F708">
            <v>152828.01</v>
          </cell>
        </row>
        <row r="709">
          <cell r="A709" t="str">
            <v>03RECBALSRSM</v>
          </cell>
          <cell r="B709" t="str">
            <v>03</v>
          </cell>
          <cell r="C709">
            <v>39082</v>
          </cell>
          <cell r="D709" t="str">
            <v>RECBALSRSM</v>
          </cell>
          <cell r="E709" t="str">
            <v>RECBALSRSM</v>
          </cell>
          <cell r="F709">
            <v>614410695.48000002</v>
          </cell>
        </row>
        <row r="710">
          <cell r="A710" t="str">
            <v>03RENTAFIJA</v>
          </cell>
          <cell r="B710" t="str">
            <v>03</v>
          </cell>
          <cell r="C710">
            <v>39082</v>
          </cell>
          <cell r="D710" t="str">
            <v>RENTAFIJA</v>
          </cell>
          <cell r="E710" t="str">
            <v>RENTAFIJA</v>
          </cell>
          <cell r="F710">
            <v>7060816.4800000004</v>
          </cell>
        </row>
        <row r="711">
          <cell r="A711" t="str">
            <v>03RESTOBALAN</v>
          </cell>
          <cell r="B711" t="str">
            <v>03</v>
          </cell>
          <cell r="C711">
            <v>39082</v>
          </cell>
          <cell r="D711" t="str">
            <v>RESTOBALAN</v>
          </cell>
          <cell r="E711" t="str">
            <v>RESTOBALAN</v>
          </cell>
          <cell r="F711">
            <v>1068112970.174826</v>
          </cell>
        </row>
        <row r="712">
          <cell r="A712" t="str">
            <v>03RFINVUL</v>
          </cell>
          <cell r="B712" t="str">
            <v>03</v>
          </cell>
          <cell r="C712">
            <v>39082</v>
          </cell>
          <cell r="D712" t="str">
            <v>RFINVUL</v>
          </cell>
          <cell r="E712" t="str">
            <v>RFINVUL</v>
          </cell>
          <cell r="F712">
            <v>94816449.340000018</v>
          </cell>
        </row>
        <row r="713">
          <cell r="A713" t="str">
            <v>03RICNORMAL</v>
          </cell>
          <cell r="B713" t="str">
            <v>03</v>
          </cell>
          <cell r="C713">
            <v>39082</v>
          </cell>
          <cell r="D713" t="str">
            <v>RICNORMAL</v>
          </cell>
          <cell r="E713" t="str">
            <v>RICNORMAL</v>
          </cell>
          <cell r="F713">
            <v>-1692030588.1300554</v>
          </cell>
        </row>
        <row r="714">
          <cell r="A714" t="str">
            <v>03RIGFUERABA</v>
          </cell>
          <cell r="B714" t="str">
            <v>03</v>
          </cell>
          <cell r="C714">
            <v>39082</v>
          </cell>
          <cell r="D714" t="str">
            <v>RIGFUERABA</v>
          </cell>
          <cell r="E714" t="str">
            <v>RIGFUERABA</v>
          </cell>
          <cell r="F714">
            <v>-3176010.43</v>
          </cell>
        </row>
        <row r="715">
          <cell r="A715" t="str">
            <v>03RINVBALANC</v>
          </cell>
          <cell r="B715" t="str">
            <v>03</v>
          </cell>
          <cell r="C715">
            <v>39082</v>
          </cell>
          <cell r="D715" t="str">
            <v>RINVBALANC</v>
          </cell>
          <cell r="E715" t="str">
            <v>RINVBALANC</v>
          </cell>
          <cell r="F715">
            <v>-1682523665.6548262</v>
          </cell>
        </row>
        <row r="716">
          <cell r="A716" t="str">
            <v>03RINVBALSF</v>
          </cell>
          <cell r="B716" t="str">
            <v>03</v>
          </cell>
          <cell r="C716">
            <v>39082</v>
          </cell>
          <cell r="D716" t="str">
            <v>RINVBALSF</v>
          </cell>
          <cell r="E716" t="str">
            <v>RINVBALSF</v>
          </cell>
          <cell r="F716">
            <v>-1704616877.1600556</v>
          </cell>
        </row>
        <row r="717">
          <cell r="A717" t="str">
            <v>03RINVGEST</v>
          </cell>
          <cell r="B717" t="str">
            <v>03</v>
          </cell>
          <cell r="C717">
            <v>39082</v>
          </cell>
          <cell r="D717" t="str">
            <v>RINVGEST</v>
          </cell>
          <cell r="E717" t="str">
            <v>RINVGEST</v>
          </cell>
          <cell r="F717">
            <v>-1695206598.5600555</v>
          </cell>
        </row>
        <row r="718">
          <cell r="A718" t="str">
            <v>03RLEASRENT</v>
          </cell>
          <cell r="B718" t="str">
            <v>03</v>
          </cell>
          <cell r="C718">
            <v>39082</v>
          </cell>
          <cell r="D718" t="str">
            <v>RLEASRENT</v>
          </cell>
          <cell r="E718" t="str">
            <v>RLEASRENT</v>
          </cell>
          <cell r="F718">
            <v>-3176010.43</v>
          </cell>
        </row>
        <row r="719">
          <cell r="A719" t="str">
            <v>03RMAGINDIR</v>
          </cell>
          <cell r="B719" t="str">
            <v>03</v>
          </cell>
          <cell r="C719">
            <v>39082</v>
          </cell>
          <cell r="D719" t="str">
            <v>RMAGINDIR</v>
          </cell>
          <cell r="E719" t="str">
            <v>RMAGINDIR</v>
          </cell>
          <cell r="F719">
            <v>1.3085082173347473E-7</v>
          </cell>
        </row>
        <row r="720">
          <cell r="A720" t="str">
            <v>03RMEXPLOT</v>
          </cell>
          <cell r="B720" t="str">
            <v>03</v>
          </cell>
          <cell r="C720">
            <v>39082</v>
          </cell>
          <cell r="D720" t="str">
            <v>RMEXPLOT</v>
          </cell>
          <cell r="E720" t="str">
            <v>RMEXPLOT</v>
          </cell>
          <cell r="F720">
            <v>1.3085082173347473E-7</v>
          </cell>
        </row>
        <row r="721">
          <cell r="A721" t="str">
            <v>03RMFINAN</v>
          </cell>
          <cell r="B721" t="str">
            <v>03</v>
          </cell>
          <cell r="C721">
            <v>39082</v>
          </cell>
          <cell r="D721" t="str">
            <v>RMFINAN</v>
          </cell>
          <cell r="E721" t="str">
            <v>RMFINAN</v>
          </cell>
          <cell r="F721">
            <v>1.3085082173347473E-7</v>
          </cell>
        </row>
        <row r="722">
          <cell r="A722" t="str">
            <v>03RMORDIN</v>
          </cell>
          <cell r="B722" t="str">
            <v>03</v>
          </cell>
          <cell r="C722">
            <v>39082</v>
          </cell>
          <cell r="D722" t="str">
            <v>RMORDIN</v>
          </cell>
          <cell r="E722" t="str">
            <v>RMORDIN</v>
          </cell>
          <cell r="F722">
            <v>1.3085082173347473E-7</v>
          </cell>
        </row>
        <row r="723">
          <cell r="A723" t="str">
            <v>03ROINVEGEST</v>
          </cell>
          <cell r="B723" t="str">
            <v>03</v>
          </cell>
          <cell r="C723">
            <v>39082</v>
          </cell>
          <cell r="D723" t="str">
            <v>ROINVEGEST</v>
          </cell>
          <cell r="E723" t="str">
            <v>ROINVEGEST</v>
          </cell>
          <cell r="F723">
            <v>-9957712.7599999998</v>
          </cell>
        </row>
        <row r="724">
          <cell r="A724" t="str">
            <v>03ROINVERSIO</v>
          </cell>
          <cell r="B724" t="str">
            <v>03</v>
          </cell>
          <cell r="C724">
            <v>39082</v>
          </cell>
          <cell r="D724" t="str">
            <v>ROINVERSIO</v>
          </cell>
          <cell r="E724" t="str">
            <v>ROINVERSIO</v>
          </cell>
          <cell r="F724">
            <v>-9957712.7599999998</v>
          </cell>
        </row>
        <row r="725">
          <cell r="A725" t="str">
            <v>03RPLAZO</v>
          </cell>
          <cell r="B725" t="str">
            <v>03</v>
          </cell>
          <cell r="C725">
            <v>39082</v>
          </cell>
          <cell r="D725" t="str">
            <v>RPLAZO</v>
          </cell>
          <cell r="E725" t="str">
            <v>RPLAZO</v>
          </cell>
          <cell r="F725">
            <v>316188956.08999997</v>
          </cell>
        </row>
        <row r="726">
          <cell r="A726" t="str">
            <v>03RPRESNOTIT</v>
          </cell>
          <cell r="B726" t="str">
            <v>03</v>
          </cell>
          <cell r="C726">
            <v>39082</v>
          </cell>
          <cell r="D726" t="str">
            <v>RPRESNOTIT</v>
          </cell>
          <cell r="E726" t="str">
            <v>RPRESNOTIT</v>
          </cell>
          <cell r="F726">
            <v>1474562910.1300557</v>
          </cell>
        </row>
        <row r="727">
          <cell r="A727" t="str">
            <v>03RPRESTAMOS</v>
          </cell>
          <cell r="B727" t="str">
            <v>03</v>
          </cell>
          <cell r="C727">
            <v>39082</v>
          </cell>
          <cell r="D727" t="str">
            <v>RPRESTAMOS</v>
          </cell>
          <cell r="E727" t="str">
            <v>RPRESTAMOS</v>
          </cell>
          <cell r="F727">
            <v>-1616641184.7000558</v>
          </cell>
        </row>
        <row r="728">
          <cell r="A728" t="str">
            <v>03RPRESTGEST</v>
          </cell>
          <cell r="B728" t="str">
            <v>03</v>
          </cell>
          <cell r="C728">
            <v>39082</v>
          </cell>
          <cell r="D728" t="str">
            <v>RPRESTGEST</v>
          </cell>
          <cell r="E728" t="str">
            <v>RPRESTGEST</v>
          </cell>
          <cell r="F728">
            <v>-1616641184.7000558</v>
          </cell>
        </row>
        <row r="729">
          <cell r="A729" t="str">
            <v>03RPRESTIT</v>
          </cell>
          <cell r="B729" t="str">
            <v>03</v>
          </cell>
          <cell r="C729">
            <v>39082</v>
          </cell>
          <cell r="D729" t="str">
            <v>RPRESTIT</v>
          </cell>
          <cell r="E729" t="str">
            <v>RPRESTIT</v>
          </cell>
          <cell r="F729">
            <v>142078274.56999999</v>
          </cell>
        </row>
        <row r="730">
          <cell r="A730" t="str">
            <v>03RRECBALANC</v>
          </cell>
          <cell r="B730" t="str">
            <v>03</v>
          </cell>
          <cell r="C730">
            <v>39082</v>
          </cell>
          <cell r="D730" t="str">
            <v>RRECBALANC</v>
          </cell>
          <cell r="E730" t="str">
            <v>RRECBALANC</v>
          </cell>
          <cell r="F730">
            <v>614410695.48000002</v>
          </cell>
        </row>
        <row r="731">
          <cell r="A731" t="str">
            <v>03RRECBALSR</v>
          </cell>
          <cell r="B731" t="str">
            <v>03</v>
          </cell>
          <cell r="C731">
            <v>39082</v>
          </cell>
          <cell r="D731" t="str">
            <v>RRECBALSR</v>
          </cell>
          <cell r="E731" t="str">
            <v>RRECBALSR</v>
          </cell>
          <cell r="F731">
            <v>614410695.48000002</v>
          </cell>
        </row>
        <row r="732">
          <cell r="A732" t="str">
            <v>03RRECGEST</v>
          </cell>
          <cell r="B732" t="str">
            <v>03</v>
          </cell>
          <cell r="C732">
            <v>39082</v>
          </cell>
          <cell r="D732" t="str">
            <v>RRECGEST</v>
          </cell>
          <cell r="E732" t="str">
            <v>RRECGEST</v>
          </cell>
          <cell r="F732">
            <v>756512217.81000006</v>
          </cell>
        </row>
        <row r="733">
          <cell r="A733" t="str">
            <v>03RRGFUERABA</v>
          </cell>
          <cell r="B733" t="str">
            <v>03</v>
          </cell>
          <cell r="C733">
            <v>39082</v>
          </cell>
          <cell r="D733" t="str">
            <v>RRGFUERABA</v>
          </cell>
          <cell r="E733" t="str">
            <v>RRGFUERABA</v>
          </cell>
          <cell r="F733">
            <v>142101522.33000001</v>
          </cell>
        </row>
        <row r="734">
          <cell r="A734" t="str">
            <v>03RTACTIVO</v>
          </cell>
          <cell r="B734" t="str">
            <v>03</v>
          </cell>
          <cell r="C734">
            <v>39082</v>
          </cell>
          <cell r="D734" t="str">
            <v>RTACTIVO</v>
          </cell>
          <cell r="E734" t="str">
            <v>RTACTIVO</v>
          </cell>
          <cell r="F734">
            <v>-1707061717.6350262</v>
          </cell>
        </row>
        <row r="735">
          <cell r="A735" t="str">
            <v>03RTPASIVO</v>
          </cell>
          <cell r="B735" t="str">
            <v>03</v>
          </cell>
          <cell r="C735">
            <v>39082</v>
          </cell>
          <cell r="D735" t="str">
            <v>RTPASIVO</v>
          </cell>
          <cell r="E735" t="str">
            <v>RTPASIVO</v>
          </cell>
          <cell r="F735">
            <v>1707061717.6350257</v>
          </cell>
        </row>
        <row r="736">
          <cell r="A736" t="str">
            <v>03RVISTA</v>
          </cell>
          <cell r="B736" t="str">
            <v>03</v>
          </cell>
          <cell r="C736">
            <v>39082</v>
          </cell>
          <cell r="D736" t="str">
            <v>RVISTA</v>
          </cell>
          <cell r="E736" t="str">
            <v>RVISTA</v>
          </cell>
          <cell r="F736">
            <v>243540066.38999999</v>
          </cell>
        </row>
        <row r="737">
          <cell r="A737" t="str">
            <v>03RVNEGOCIO</v>
          </cell>
          <cell r="B737" t="str">
            <v>03</v>
          </cell>
          <cell r="C737">
            <v>39082</v>
          </cell>
          <cell r="D737" t="str">
            <v>RVNEGOCIO</v>
          </cell>
          <cell r="E737" t="str">
            <v>RVNEGOCIO</v>
          </cell>
          <cell r="F737">
            <v>2451718816.3700552</v>
          </cell>
        </row>
        <row r="738">
          <cell r="A738" t="str">
            <v>0416010</v>
          </cell>
          <cell r="B738" t="str">
            <v>04</v>
          </cell>
          <cell r="C738">
            <v>39082</v>
          </cell>
          <cell r="D738" t="str">
            <v>16010</v>
          </cell>
          <cell r="E738" t="str">
            <v>16010</v>
          </cell>
          <cell r="F738">
            <v>139277701</v>
          </cell>
        </row>
        <row r="739">
          <cell r="A739" t="str">
            <v>0420000</v>
          </cell>
          <cell r="B739" t="str">
            <v>04</v>
          </cell>
          <cell r="C739">
            <v>39082</v>
          </cell>
          <cell r="D739" t="str">
            <v>20000</v>
          </cell>
          <cell r="E739" t="str">
            <v>20000</v>
          </cell>
          <cell r="F739">
            <v>12622659.529999999</v>
          </cell>
        </row>
        <row r="740">
          <cell r="A740" t="str">
            <v>04EMISION</v>
          </cell>
          <cell r="B740" t="str">
            <v>04</v>
          </cell>
          <cell r="C740">
            <v>39082</v>
          </cell>
          <cell r="D740" t="str">
            <v>EMISION</v>
          </cell>
          <cell r="E740" t="str">
            <v>EMISION</v>
          </cell>
          <cell r="F740">
            <v>15018000</v>
          </cell>
        </row>
        <row r="741">
          <cell r="A741" t="str">
            <v>04G16000</v>
          </cell>
          <cell r="B741" t="str">
            <v>04</v>
          </cell>
          <cell r="C741">
            <v>39082</v>
          </cell>
          <cell r="D741" t="str">
            <v>G16000</v>
          </cell>
          <cell r="E741" t="str">
            <v>G16000</v>
          </cell>
          <cell r="F741">
            <v>139277701</v>
          </cell>
        </row>
        <row r="742">
          <cell r="A742" t="str">
            <v>04G20000</v>
          </cell>
          <cell r="B742" t="str">
            <v>04</v>
          </cell>
          <cell r="C742">
            <v>39082</v>
          </cell>
          <cell r="D742" t="str">
            <v>G20000</v>
          </cell>
          <cell r="E742" t="str">
            <v>G20000</v>
          </cell>
          <cell r="F742">
            <v>12622659.529999999</v>
          </cell>
        </row>
        <row r="743">
          <cell r="A743" t="str">
            <v>04GR1000</v>
          </cell>
          <cell r="B743" t="str">
            <v>04</v>
          </cell>
          <cell r="C743">
            <v>39082</v>
          </cell>
          <cell r="D743" t="str">
            <v>GR1000</v>
          </cell>
          <cell r="E743" t="str">
            <v>GR1000</v>
          </cell>
          <cell r="F743">
            <v>-42696207.429800004</v>
          </cell>
        </row>
        <row r="744">
          <cell r="A744" t="str">
            <v>04GR16000</v>
          </cell>
          <cell r="B744" t="str">
            <v>04</v>
          </cell>
          <cell r="C744">
            <v>39082</v>
          </cell>
          <cell r="D744" t="str">
            <v>GR16000</v>
          </cell>
          <cell r="E744" t="str">
            <v>GR16000</v>
          </cell>
          <cell r="F744">
            <v>139277701</v>
          </cell>
        </row>
        <row r="745">
          <cell r="A745" t="str">
            <v>04GR16010</v>
          </cell>
          <cell r="B745" t="str">
            <v>04</v>
          </cell>
          <cell r="C745">
            <v>39082</v>
          </cell>
          <cell r="D745" t="str">
            <v>GR16010</v>
          </cell>
          <cell r="E745" t="str">
            <v>GR16010</v>
          </cell>
          <cell r="F745">
            <v>139277701</v>
          </cell>
        </row>
        <row r="746">
          <cell r="A746" t="str">
            <v>04GR16999</v>
          </cell>
          <cell r="B746" t="str">
            <v>04</v>
          </cell>
          <cell r="C746">
            <v>39082</v>
          </cell>
          <cell r="D746" t="str">
            <v>GR16999</v>
          </cell>
          <cell r="E746" t="str">
            <v>GR16999</v>
          </cell>
          <cell r="F746">
            <v>12622659.529999999</v>
          </cell>
        </row>
        <row r="747">
          <cell r="A747" t="str">
            <v>04GR17011</v>
          </cell>
          <cell r="B747" t="str">
            <v>04</v>
          </cell>
          <cell r="C747">
            <v>39082</v>
          </cell>
          <cell r="D747" t="str">
            <v>GR17011</v>
          </cell>
          <cell r="E747" t="str">
            <v>GR17011</v>
          </cell>
          <cell r="F747">
            <v>702379123.28000009</v>
          </cell>
        </row>
        <row r="748">
          <cell r="A748" t="str">
            <v>04GR17012</v>
          </cell>
          <cell r="B748" t="str">
            <v>04</v>
          </cell>
          <cell r="C748">
            <v>39082</v>
          </cell>
          <cell r="D748" t="str">
            <v>GR17012</v>
          </cell>
          <cell r="E748" t="str">
            <v>GR17012</v>
          </cell>
          <cell r="F748">
            <v>575189865.06000006</v>
          </cell>
        </row>
        <row r="749">
          <cell r="A749" t="str">
            <v>04GR170131</v>
          </cell>
          <cell r="B749" t="str">
            <v>04</v>
          </cell>
          <cell r="C749">
            <v>39082</v>
          </cell>
          <cell r="D749" t="str">
            <v>GR170131</v>
          </cell>
          <cell r="E749" t="str">
            <v>GR170131</v>
          </cell>
          <cell r="F749">
            <v>509597901.75999999</v>
          </cell>
        </row>
        <row r="750">
          <cell r="A750" t="str">
            <v>04GR170132</v>
          </cell>
          <cell r="B750" t="str">
            <v>04</v>
          </cell>
          <cell r="C750">
            <v>39082</v>
          </cell>
          <cell r="D750" t="str">
            <v>GR170132</v>
          </cell>
          <cell r="E750" t="str">
            <v>GR170132</v>
          </cell>
          <cell r="F750">
            <v>131919590</v>
          </cell>
        </row>
        <row r="751">
          <cell r="A751" t="str">
            <v>04GR170133</v>
          </cell>
          <cell r="B751" t="str">
            <v>04</v>
          </cell>
          <cell r="C751">
            <v>39082</v>
          </cell>
          <cell r="D751" t="str">
            <v>GR170133</v>
          </cell>
          <cell r="E751" t="str">
            <v>GR170133</v>
          </cell>
          <cell r="F751">
            <v>287254021.09999996</v>
          </cell>
        </row>
        <row r="752">
          <cell r="A752" t="str">
            <v>04GR170134</v>
          </cell>
          <cell r="B752" t="str">
            <v>04</v>
          </cell>
          <cell r="C752">
            <v>39082</v>
          </cell>
          <cell r="D752" t="str">
            <v>GR170134</v>
          </cell>
          <cell r="E752" t="str">
            <v>GR170134</v>
          </cell>
          <cell r="F752">
            <v>16288860.470000001</v>
          </cell>
        </row>
        <row r="753">
          <cell r="A753" t="str">
            <v>04GR170135</v>
          </cell>
          <cell r="B753" t="str">
            <v>04</v>
          </cell>
          <cell r="C753">
            <v>39082</v>
          </cell>
          <cell r="D753" t="str">
            <v>GR170135</v>
          </cell>
          <cell r="E753" t="str">
            <v>GR170135</v>
          </cell>
          <cell r="F753">
            <v>270965160.63</v>
          </cell>
        </row>
        <row r="754">
          <cell r="A754" t="str">
            <v>04GR17500</v>
          </cell>
          <cell r="B754" t="str">
            <v>04</v>
          </cell>
          <cell r="C754">
            <v>39082</v>
          </cell>
          <cell r="D754" t="str">
            <v>GR17500</v>
          </cell>
          <cell r="E754" t="str">
            <v>GR17500</v>
          </cell>
          <cell r="F754">
            <v>15018000</v>
          </cell>
        </row>
        <row r="755">
          <cell r="A755" t="str">
            <v>04GR2000</v>
          </cell>
          <cell r="B755" t="str">
            <v>04</v>
          </cell>
          <cell r="C755">
            <v>39082</v>
          </cell>
          <cell r="D755" t="str">
            <v>GR2000</v>
          </cell>
          <cell r="E755" t="str">
            <v>GR2000</v>
          </cell>
          <cell r="F755">
            <v>-28794758.319999959</v>
          </cell>
        </row>
        <row r="756">
          <cell r="A756" t="str">
            <v>04GR2020</v>
          </cell>
          <cell r="B756" t="str">
            <v>04</v>
          </cell>
          <cell r="C756">
            <v>39082</v>
          </cell>
          <cell r="D756" t="str">
            <v>GR2020</v>
          </cell>
          <cell r="E756" t="str">
            <v>GR2020</v>
          </cell>
          <cell r="F756">
            <v>4.0978193283081055E-8</v>
          </cell>
        </row>
        <row r="757">
          <cell r="A757" t="str">
            <v>04GR2040</v>
          </cell>
          <cell r="B757" t="str">
            <v>04</v>
          </cell>
          <cell r="C757">
            <v>39082</v>
          </cell>
          <cell r="D757" t="str">
            <v>GR2040</v>
          </cell>
          <cell r="E757" t="str">
            <v>GR2040</v>
          </cell>
          <cell r="F757">
            <v>-28794758.32</v>
          </cell>
        </row>
        <row r="758">
          <cell r="A758" t="str">
            <v>04GR21000</v>
          </cell>
          <cell r="B758" t="str">
            <v>04</v>
          </cell>
          <cell r="C758">
            <v>39082</v>
          </cell>
          <cell r="D758" t="str">
            <v>GR21000</v>
          </cell>
          <cell r="E758" t="str">
            <v>GR21000</v>
          </cell>
          <cell r="F758">
            <v>1259291586.3045342</v>
          </cell>
        </row>
        <row r="759">
          <cell r="A759" t="str">
            <v>04GR3010</v>
          </cell>
          <cell r="B759" t="str">
            <v>04</v>
          </cell>
          <cell r="C759">
            <v>39082</v>
          </cell>
          <cell r="D759" t="str">
            <v>GR3010</v>
          </cell>
          <cell r="E759" t="str">
            <v>GR3010</v>
          </cell>
          <cell r="F759">
            <v>-66126404.06000001</v>
          </cell>
        </row>
        <row r="760">
          <cell r="A760" t="str">
            <v>04GR3020</v>
          </cell>
          <cell r="B760" t="str">
            <v>04</v>
          </cell>
          <cell r="C760">
            <v>39082</v>
          </cell>
          <cell r="D760" t="str">
            <v>GR3020</v>
          </cell>
          <cell r="E760" t="str">
            <v>GR3020</v>
          </cell>
          <cell r="F760">
            <v>-3470769229.3935556</v>
          </cell>
        </row>
        <row r="761">
          <cell r="A761" t="str">
            <v>04GR30210</v>
          </cell>
          <cell r="B761" t="str">
            <v>04</v>
          </cell>
          <cell r="C761">
            <v>39082</v>
          </cell>
          <cell r="D761" t="str">
            <v>GR30210</v>
          </cell>
          <cell r="E761" t="str">
            <v>GR30210</v>
          </cell>
          <cell r="F761">
            <v>-30345065.409999996</v>
          </cell>
        </row>
        <row r="762">
          <cell r="A762" t="str">
            <v>04GR302106</v>
          </cell>
          <cell r="B762" t="str">
            <v>04</v>
          </cell>
          <cell r="C762">
            <v>39082</v>
          </cell>
          <cell r="D762" t="str">
            <v>GR302106</v>
          </cell>
          <cell r="E762" t="str">
            <v>GR302106</v>
          </cell>
          <cell r="F762">
            <v>-45674704.463555552</v>
          </cell>
        </row>
        <row r="763">
          <cell r="A763" t="str">
            <v>04GR30210NO</v>
          </cell>
          <cell r="B763" t="str">
            <v>04</v>
          </cell>
          <cell r="C763">
            <v>39082</v>
          </cell>
          <cell r="D763" t="str">
            <v>GR30210NO</v>
          </cell>
          <cell r="E763" t="str">
            <v>GR30210NO</v>
          </cell>
          <cell r="F763">
            <v>30345065.409999996</v>
          </cell>
        </row>
        <row r="764">
          <cell r="A764" t="str">
            <v>04GR30211</v>
          </cell>
          <cell r="B764" t="str">
            <v>04</v>
          </cell>
          <cell r="C764">
            <v>39082</v>
          </cell>
          <cell r="D764" t="str">
            <v>GR30211</v>
          </cell>
          <cell r="E764" t="str">
            <v>GR30211</v>
          </cell>
          <cell r="F764">
            <v>-928005541.05999994</v>
          </cell>
        </row>
        <row r="765">
          <cell r="A765" t="str">
            <v>04GR30211NO</v>
          </cell>
          <cell r="B765" t="str">
            <v>04</v>
          </cell>
          <cell r="C765">
            <v>39082</v>
          </cell>
          <cell r="D765" t="str">
            <v>GR30211NO</v>
          </cell>
          <cell r="E765" t="str">
            <v>GR30211NO</v>
          </cell>
          <cell r="F765">
            <v>927780767.67999995</v>
          </cell>
        </row>
        <row r="766">
          <cell r="A766" t="str">
            <v>04GR30211SI</v>
          </cell>
          <cell r="B766" t="str">
            <v>04</v>
          </cell>
          <cell r="C766">
            <v>39082</v>
          </cell>
          <cell r="D766" t="str">
            <v>GR30211SI</v>
          </cell>
          <cell r="E766" t="str">
            <v>GR30211SI</v>
          </cell>
          <cell r="F766">
            <v>224773.38</v>
          </cell>
        </row>
        <row r="767">
          <cell r="A767" t="str">
            <v>04GR30212</v>
          </cell>
          <cell r="B767" t="str">
            <v>04</v>
          </cell>
          <cell r="C767">
            <v>39082</v>
          </cell>
          <cell r="D767" t="str">
            <v>GR30212</v>
          </cell>
          <cell r="E767" t="str">
            <v>GR30212</v>
          </cell>
          <cell r="F767">
            <v>-393222169.46000004</v>
          </cell>
        </row>
        <row r="768">
          <cell r="A768" t="str">
            <v>04GR30212NO</v>
          </cell>
          <cell r="B768" t="str">
            <v>04</v>
          </cell>
          <cell r="C768">
            <v>39082</v>
          </cell>
          <cell r="D768" t="str">
            <v>GR30212NO</v>
          </cell>
          <cell r="E768" t="str">
            <v>GR30212NO</v>
          </cell>
          <cell r="F768">
            <v>371850744.31</v>
          </cell>
        </row>
        <row r="769">
          <cell r="A769" t="str">
            <v>04GR30212SI</v>
          </cell>
          <cell r="B769" t="str">
            <v>04</v>
          </cell>
          <cell r="C769">
            <v>39082</v>
          </cell>
          <cell r="D769" t="str">
            <v>GR30212SI</v>
          </cell>
          <cell r="E769" t="str">
            <v>GR30212SI</v>
          </cell>
          <cell r="F769">
            <v>21371425.149999999</v>
          </cell>
        </row>
        <row r="770">
          <cell r="A770" t="str">
            <v>04GR30213</v>
          </cell>
          <cell r="B770" t="str">
            <v>04</v>
          </cell>
          <cell r="C770">
            <v>39082</v>
          </cell>
          <cell r="D770" t="str">
            <v>GR30213</v>
          </cell>
          <cell r="E770" t="str">
            <v>GR30213</v>
          </cell>
          <cell r="F770">
            <v>-9851728.6699999999</v>
          </cell>
        </row>
        <row r="771">
          <cell r="A771" t="str">
            <v>04GR30213NO</v>
          </cell>
          <cell r="B771" t="str">
            <v>04</v>
          </cell>
          <cell r="C771">
            <v>39082</v>
          </cell>
          <cell r="D771" t="str">
            <v>GR30213NO</v>
          </cell>
          <cell r="E771" t="str">
            <v>GR30213NO</v>
          </cell>
          <cell r="F771">
            <v>9851728.6699999999</v>
          </cell>
        </row>
        <row r="772">
          <cell r="A772" t="str">
            <v>04GR30214</v>
          </cell>
          <cell r="B772" t="str">
            <v>04</v>
          </cell>
          <cell r="C772">
            <v>39082</v>
          </cell>
          <cell r="D772" t="str">
            <v>GR30214</v>
          </cell>
          <cell r="E772" t="str">
            <v>GR30214</v>
          </cell>
          <cell r="F772">
            <v>-1786913188</v>
          </cell>
        </row>
        <row r="773">
          <cell r="A773" t="str">
            <v>04GR30214NO</v>
          </cell>
          <cell r="B773" t="str">
            <v>04</v>
          </cell>
          <cell r="C773">
            <v>39082</v>
          </cell>
          <cell r="D773" t="str">
            <v>GR30214NO</v>
          </cell>
          <cell r="E773" t="str">
            <v>GR30214NO</v>
          </cell>
          <cell r="F773">
            <v>1596493615.6499999</v>
          </cell>
        </row>
        <row r="774">
          <cell r="A774" t="str">
            <v>04GR30214SI</v>
          </cell>
          <cell r="B774" t="str">
            <v>04</v>
          </cell>
          <cell r="C774">
            <v>39082</v>
          </cell>
          <cell r="D774" t="str">
            <v>GR30214SI</v>
          </cell>
          <cell r="E774" t="str">
            <v>GR30214SI</v>
          </cell>
          <cell r="F774">
            <v>190419572.34999999</v>
          </cell>
        </row>
        <row r="775">
          <cell r="A775" t="str">
            <v>04GR30215</v>
          </cell>
          <cell r="B775" t="str">
            <v>04</v>
          </cell>
          <cell r="C775">
            <v>39082</v>
          </cell>
          <cell r="D775" t="str">
            <v>GR30215</v>
          </cell>
          <cell r="E775" t="str">
            <v>GR30215</v>
          </cell>
          <cell r="F775">
            <v>-127788312.31999999</v>
          </cell>
        </row>
        <row r="776">
          <cell r="A776" t="str">
            <v>04GR30215NO</v>
          </cell>
          <cell r="B776" t="str">
            <v>04</v>
          </cell>
          <cell r="C776">
            <v>39082</v>
          </cell>
          <cell r="D776" t="str">
            <v>GR30215NO</v>
          </cell>
          <cell r="E776" t="str">
            <v>GR30215NO</v>
          </cell>
          <cell r="F776">
            <v>126394195.91999999</v>
          </cell>
        </row>
        <row r="777">
          <cell r="A777" t="str">
            <v>04GR30215SI</v>
          </cell>
          <cell r="B777" t="str">
            <v>04</v>
          </cell>
          <cell r="C777">
            <v>39082</v>
          </cell>
          <cell r="D777" t="str">
            <v>GR30215SI</v>
          </cell>
          <cell r="E777" t="str">
            <v>GR30215SI</v>
          </cell>
          <cell r="F777">
            <v>1394116.4</v>
          </cell>
        </row>
        <row r="778">
          <cell r="A778" t="str">
            <v>04GR30216</v>
          </cell>
          <cell r="B778" t="str">
            <v>04</v>
          </cell>
          <cell r="C778">
            <v>39082</v>
          </cell>
          <cell r="D778" t="str">
            <v>GR30216</v>
          </cell>
          <cell r="E778" t="str">
            <v>GR30216</v>
          </cell>
          <cell r="F778">
            <v>-15329639.053555556</v>
          </cell>
        </row>
        <row r="779">
          <cell r="A779" t="str">
            <v>04GR30216NO</v>
          </cell>
          <cell r="B779" t="str">
            <v>04</v>
          </cell>
          <cell r="C779">
            <v>39082</v>
          </cell>
          <cell r="D779" t="str">
            <v>GR30216NO</v>
          </cell>
          <cell r="E779" t="str">
            <v>GR30216NO</v>
          </cell>
          <cell r="F779">
            <v>10225266.433555555</v>
          </cell>
        </row>
        <row r="780">
          <cell r="A780" t="str">
            <v>04GR30216SI</v>
          </cell>
          <cell r="B780" t="str">
            <v>04</v>
          </cell>
          <cell r="C780">
            <v>39082</v>
          </cell>
          <cell r="D780" t="str">
            <v>GR30216SI</v>
          </cell>
          <cell r="E780" t="str">
            <v>GR30216SI</v>
          </cell>
          <cell r="F780">
            <v>5104372.62</v>
          </cell>
        </row>
        <row r="781">
          <cell r="A781" t="str">
            <v>04GR30221</v>
          </cell>
          <cell r="B781" t="str">
            <v>04</v>
          </cell>
          <cell r="C781">
            <v>39082</v>
          </cell>
          <cell r="D781" t="str">
            <v>GR30221</v>
          </cell>
          <cell r="E781" t="str">
            <v>GR30221</v>
          </cell>
          <cell r="F781">
            <v>-60667.92</v>
          </cell>
        </row>
        <row r="782">
          <cell r="A782" t="str">
            <v>04GR30222</v>
          </cell>
          <cell r="B782" t="str">
            <v>04</v>
          </cell>
          <cell r="C782">
            <v>39082</v>
          </cell>
          <cell r="D782" t="str">
            <v>GR30222</v>
          </cell>
          <cell r="E782" t="str">
            <v>GR30222</v>
          </cell>
          <cell r="F782">
            <v>-934086.1</v>
          </cell>
        </row>
        <row r="783">
          <cell r="A783" t="str">
            <v>04GR30223</v>
          </cell>
          <cell r="B783" t="str">
            <v>04</v>
          </cell>
          <cell r="C783">
            <v>39082</v>
          </cell>
          <cell r="D783" t="str">
            <v>GR30223</v>
          </cell>
          <cell r="E783" t="str">
            <v>GR30223</v>
          </cell>
          <cell r="F783">
            <v>-29373765.779999997</v>
          </cell>
        </row>
        <row r="784">
          <cell r="A784" t="str">
            <v>04GR30224</v>
          </cell>
          <cell r="B784" t="str">
            <v>04</v>
          </cell>
          <cell r="C784">
            <v>39082</v>
          </cell>
          <cell r="D784" t="str">
            <v>GR30224</v>
          </cell>
          <cell r="E784" t="str">
            <v>GR30224</v>
          </cell>
          <cell r="F784">
            <v>-148945065.62</v>
          </cell>
        </row>
        <row r="785">
          <cell r="A785" t="str">
            <v>04GR3030</v>
          </cell>
          <cell r="B785" t="str">
            <v>04</v>
          </cell>
          <cell r="C785">
            <v>39082</v>
          </cell>
          <cell r="D785" t="str">
            <v>GR3030</v>
          </cell>
          <cell r="E785" t="str">
            <v>GR3030</v>
          </cell>
          <cell r="F785">
            <v>-48120238.530000001</v>
          </cell>
        </row>
        <row r="786">
          <cell r="A786" t="str">
            <v>04GR30401</v>
          </cell>
          <cell r="B786" t="str">
            <v>04</v>
          </cell>
          <cell r="C786">
            <v>39082</v>
          </cell>
          <cell r="D786" t="str">
            <v>GR30401</v>
          </cell>
          <cell r="E786" t="str">
            <v>GR30401</v>
          </cell>
          <cell r="F786">
            <v>-8023844.6900000013</v>
          </cell>
        </row>
        <row r="787">
          <cell r="A787" t="str">
            <v>04GR30402</v>
          </cell>
          <cell r="B787" t="str">
            <v>04</v>
          </cell>
          <cell r="C787">
            <v>39082</v>
          </cell>
          <cell r="D787" t="str">
            <v>GR30402</v>
          </cell>
          <cell r="E787" t="str">
            <v>GR30402</v>
          </cell>
          <cell r="F787">
            <v>-13866551.310000001</v>
          </cell>
        </row>
        <row r="788">
          <cell r="A788" t="str">
            <v>04GR30403</v>
          </cell>
          <cell r="B788" t="str">
            <v>04</v>
          </cell>
          <cell r="C788">
            <v>39082</v>
          </cell>
          <cell r="D788" t="str">
            <v>GR30403</v>
          </cell>
          <cell r="E788" t="str">
            <v>GR30403</v>
          </cell>
          <cell r="F788">
            <v>-12735840.479999999</v>
          </cell>
        </row>
        <row r="789">
          <cell r="A789" t="str">
            <v>04GR3099</v>
          </cell>
          <cell r="B789" t="str">
            <v>04</v>
          </cell>
          <cell r="C789">
            <v>39082</v>
          </cell>
          <cell r="D789" t="str">
            <v>GR3099</v>
          </cell>
          <cell r="E789" t="str">
            <v>GR3099</v>
          </cell>
          <cell r="F789">
            <v>65624081.028821394</v>
          </cell>
        </row>
        <row r="790">
          <cell r="A790" t="str">
            <v>04GR30991</v>
          </cell>
          <cell r="B790" t="str">
            <v>04</v>
          </cell>
          <cell r="C790">
            <v>39082</v>
          </cell>
          <cell r="D790" t="str">
            <v>GR30991</v>
          </cell>
          <cell r="E790" t="str">
            <v>GR30991</v>
          </cell>
          <cell r="F790">
            <v>16024602.779999997</v>
          </cell>
        </row>
        <row r="791">
          <cell r="A791" t="str">
            <v>04GR30992</v>
          </cell>
          <cell r="B791" t="str">
            <v>04</v>
          </cell>
          <cell r="C791">
            <v>39082</v>
          </cell>
          <cell r="D791" t="str">
            <v>GR30992</v>
          </cell>
          <cell r="E791" t="str">
            <v>GR30992</v>
          </cell>
          <cell r="F791">
            <v>49599478.2488214</v>
          </cell>
        </row>
        <row r="792">
          <cell r="A792" t="str">
            <v>04GR3099CMI</v>
          </cell>
          <cell r="B792" t="str">
            <v>04</v>
          </cell>
          <cell r="C792">
            <v>39082</v>
          </cell>
          <cell r="D792" t="str">
            <v>GR3099CMI</v>
          </cell>
          <cell r="E792" t="str">
            <v>GR3099CMI</v>
          </cell>
          <cell r="F792">
            <v>65624081.028821394</v>
          </cell>
        </row>
        <row r="793">
          <cell r="A793" t="str">
            <v>04GR31000</v>
          </cell>
          <cell r="B793" t="str">
            <v>04</v>
          </cell>
          <cell r="C793">
            <v>39082</v>
          </cell>
          <cell r="D793" t="str">
            <v>GR31000</v>
          </cell>
          <cell r="E793" t="str">
            <v>GR31000</v>
          </cell>
          <cell r="F793">
            <v>-807499908.63999999</v>
          </cell>
        </row>
        <row r="794">
          <cell r="A794" t="str">
            <v>04GR31010</v>
          </cell>
          <cell r="B794" t="str">
            <v>04</v>
          </cell>
          <cell r="C794">
            <v>39082</v>
          </cell>
          <cell r="D794" t="str">
            <v>GR31010</v>
          </cell>
          <cell r="E794" t="str">
            <v>GR31010</v>
          </cell>
          <cell r="F794">
            <v>-534451328.94</v>
          </cell>
        </row>
        <row r="795">
          <cell r="A795" t="str">
            <v>04GR31020</v>
          </cell>
          <cell r="B795" t="str">
            <v>04</v>
          </cell>
          <cell r="C795">
            <v>39082</v>
          </cell>
          <cell r="D795" t="str">
            <v>GR31020</v>
          </cell>
          <cell r="E795" t="str">
            <v>GR31020</v>
          </cell>
          <cell r="F795">
            <v>-85123734.709999993</v>
          </cell>
        </row>
        <row r="796">
          <cell r="A796" t="str">
            <v>04GR31030</v>
          </cell>
          <cell r="B796" t="str">
            <v>04</v>
          </cell>
          <cell r="C796">
            <v>39082</v>
          </cell>
          <cell r="D796" t="str">
            <v>GR31030</v>
          </cell>
          <cell r="E796" t="str">
            <v>GR31030</v>
          </cell>
          <cell r="F796">
            <v>-37403671.630000003</v>
          </cell>
        </row>
        <row r="797">
          <cell r="A797" t="str">
            <v>04GR31040</v>
          </cell>
          <cell r="B797" t="str">
            <v>04</v>
          </cell>
          <cell r="C797">
            <v>39082</v>
          </cell>
          <cell r="D797" t="str">
            <v>GR31040</v>
          </cell>
          <cell r="E797" t="str">
            <v>GR31040</v>
          </cell>
          <cell r="F797">
            <v>-150521173.35999998</v>
          </cell>
        </row>
        <row r="798">
          <cell r="A798" t="str">
            <v>04GR32000</v>
          </cell>
          <cell r="B798" t="str">
            <v>04</v>
          </cell>
          <cell r="C798">
            <v>39082</v>
          </cell>
          <cell r="D798" t="str">
            <v>GR32000</v>
          </cell>
          <cell r="E798" t="str">
            <v>GR32000</v>
          </cell>
          <cell r="F798">
            <v>-181640831.24999997</v>
          </cell>
        </row>
        <row r="799">
          <cell r="A799" t="str">
            <v>04GR32010</v>
          </cell>
          <cell r="B799" t="str">
            <v>04</v>
          </cell>
          <cell r="C799">
            <v>39082</v>
          </cell>
          <cell r="D799" t="str">
            <v>GR32010</v>
          </cell>
          <cell r="E799" t="str">
            <v>GR32010</v>
          </cell>
          <cell r="F799">
            <v>-176316912.49999994</v>
          </cell>
        </row>
        <row r="800">
          <cell r="A800" t="str">
            <v>04GR34000</v>
          </cell>
          <cell r="B800" t="str">
            <v>04</v>
          </cell>
          <cell r="C800">
            <v>39082</v>
          </cell>
          <cell r="D800" t="str">
            <v>GR34000</v>
          </cell>
          <cell r="E800" t="str">
            <v>GR34000</v>
          </cell>
          <cell r="F800">
            <v>737952.31</v>
          </cell>
        </row>
        <row r="801">
          <cell r="A801" t="str">
            <v>04GR35000</v>
          </cell>
          <cell r="B801" t="str">
            <v>04</v>
          </cell>
          <cell r="C801">
            <v>39082</v>
          </cell>
          <cell r="D801" t="str">
            <v>GR35000</v>
          </cell>
          <cell r="E801" t="str">
            <v>GR35000</v>
          </cell>
          <cell r="F801">
            <v>-3165329.15</v>
          </cell>
        </row>
        <row r="802">
          <cell r="A802" t="str">
            <v>04GR36000</v>
          </cell>
          <cell r="B802" t="str">
            <v>04</v>
          </cell>
          <cell r="C802">
            <v>39082</v>
          </cell>
          <cell r="D802" t="str">
            <v>GR36000</v>
          </cell>
          <cell r="E802" t="str">
            <v>GR36000</v>
          </cell>
          <cell r="F802">
            <v>10482817.690000001</v>
          </cell>
        </row>
        <row r="803">
          <cell r="A803" t="str">
            <v>04GR5000</v>
          </cell>
          <cell r="B803" t="str">
            <v>04</v>
          </cell>
          <cell r="C803">
            <v>39082</v>
          </cell>
          <cell r="D803" t="str">
            <v>GR5000</v>
          </cell>
          <cell r="E803" t="str">
            <v>GR5000</v>
          </cell>
          <cell r="F803">
            <v>-17699.260000000126</v>
          </cell>
        </row>
        <row r="804">
          <cell r="A804" t="str">
            <v>04GR50020</v>
          </cell>
          <cell r="B804" t="str">
            <v>04</v>
          </cell>
          <cell r="C804">
            <v>39082</v>
          </cell>
          <cell r="D804" t="str">
            <v>GR50020</v>
          </cell>
          <cell r="E804" t="str">
            <v>GR50020</v>
          </cell>
          <cell r="F804">
            <v>243610781.72000003</v>
          </cell>
        </row>
        <row r="805">
          <cell r="A805" t="str">
            <v>04GR50030</v>
          </cell>
          <cell r="B805" t="str">
            <v>04</v>
          </cell>
          <cell r="C805">
            <v>39082</v>
          </cell>
          <cell r="D805" t="str">
            <v>GR50030</v>
          </cell>
          <cell r="E805" t="str">
            <v>GR50030</v>
          </cell>
          <cell r="F805">
            <v>144030.35999999999</v>
          </cell>
        </row>
        <row r="806">
          <cell r="A806" t="str">
            <v>04GR50040</v>
          </cell>
          <cell r="B806" t="str">
            <v>04</v>
          </cell>
          <cell r="C806">
            <v>39082</v>
          </cell>
          <cell r="D806" t="str">
            <v>GR50040</v>
          </cell>
          <cell r="E806" t="str">
            <v>GR50040</v>
          </cell>
          <cell r="F806">
            <v>45411338.140000001</v>
          </cell>
        </row>
        <row r="807">
          <cell r="A807" t="str">
            <v>04GR50060</v>
          </cell>
          <cell r="B807" t="str">
            <v>04</v>
          </cell>
          <cell r="C807">
            <v>39082</v>
          </cell>
          <cell r="D807" t="str">
            <v>GR50060</v>
          </cell>
          <cell r="E807" t="str">
            <v>GR50060</v>
          </cell>
          <cell r="F807">
            <v>24976606.799999997</v>
          </cell>
        </row>
        <row r="808">
          <cell r="A808" t="str">
            <v>04GR50090</v>
          </cell>
          <cell r="B808" t="str">
            <v>04</v>
          </cell>
          <cell r="C808">
            <v>39082</v>
          </cell>
          <cell r="D808" t="str">
            <v>GR50090</v>
          </cell>
          <cell r="E808" t="str">
            <v>GR50090</v>
          </cell>
          <cell r="F808">
            <v>-86548129.709999993</v>
          </cell>
        </row>
        <row r="809">
          <cell r="A809" t="str">
            <v>04GR50100</v>
          </cell>
          <cell r="B809" t="str">
            <v>04</v>
          </cell>
          <cell r="C809">
            <v>39082</v>
          </cell>
          <cell r="D809" t="str">
            <v>GR50100</v>
          </cell>
          <cell r="E809" t="str">
            <v>GR50100</v>
          </cell>
          <cell r="F809">
            <v>-2058003.49</v>
          </cell>
        </row>
        <row r="810">
          <cell r="A810" t="str">
            <v>04GR50110</v>
          </cell>
          <cell r="B810" t="str">
            <v>04</v>
          </cell>
          <cell r="C810">
            <v>39082</v>
          </cell>
          <cell r="D810" t="str">
            <v>GR50110</v>
          </cell>
          <cell r="E810" t="str">
            <v>GR50110</v>
          </cell>
          <cell r="F810">
            <v>25954481.920000002</v>
          </cell>
        </row>
        <row r="811">
          <cell r="A811" t="str">
            <v>04GR50135</v>
          </cell>
          <cell r="B811" t="str">
            <v>04</v>
          </cell>
          <cell r="C811">
            <v>39082</v>
          </cell>
          <cell r="D811" t="str">
            <v>GR50135</v>
          </cell>
          <cell r="E811" t="str">
            <v>GR50135</v>
          </cell>
          <cell r="F811">
            <v>24976606.799999997</v>
          </cell>
        </row>
        <row r="812">
          <cell r="A812" t="str">
            <v>04GR50140</v>
          </cell>
          <cell r="B812" t="str">
            <v>04</v>
          </cell>
          <cell r="C812">
            <v>39082</v>
          </cell>
          <cell r="D812" t="str">
            <v>GR50140</v>
          </cell>
          <cell r="E812" t="str">
            <v>GR50140</v>
          </cell>
          <cell r="F812">
            <v>-100586.11</v>
          </cell>
        </row>
        <row r="813">
          <cell r="A813" t="str">
            <v>04GR50150</v>
          </cell>
          <cell r="B813" t="str">
            <v>04</v>
          </cell>
          <cell r="C813">
            <v>39082</v>
          </cell>
          <cell r="D813" t="str">
            <v>GR50150</v>
          </cell>
          <cell r="E813" t="str">
            <v>GR50150</v>
          </cell>
          <cell r="F813">
            <v>1670000</v>
          </cell>
        </row>
        <row r="814">
          <cell r="A814" t="str">
            <v>04GR50170</v>
          </cell>
          <cell r="B814" t="str">
            <v>04</v>
          </cell>
          <cell r="C814">
            <v>39082</v>
          </cell>
          <cell r="D814" t="str">
            <v>GR50170</v>
          </cell>
          <cell r="E814" t="str">
            <v>GR50170</v>
          </cell>
          <cell r="F814">
            <v>-194279332.06</v>
          </cell>
        </row>
        <row r="815">
          <cell r="A815" t="str">
            <v>04GR50180</v>
          </cell>
          <cell r="B815" t="str">
            <v>04</v>
          </cell>
          <cell r="C815">
            <v>39082</v>
          </cell>
          <cell r="D815" t="str">
            <v>GR50180</v>
          </cell>
          <cell r="E815" t="str">
            <v>GR50180</v>
          </cell>
          <cell r="F815">
            <v>-3058316464.23</v>
          </cell>
        </row>
        <row r="816">
          <cell r="A816" t="str">
            <v>04GR50190</v>
          </cell>
          <cell r="B816" t="str">
            <v>04</v>
          </cell>
          <cell r="C816">
            <v>39082</v>
          </cell>
          <cell r="D816" t="str">
            <v>GR50190</v>
          </cell>
          <cell r="E816" t="str">
            <v>GR50190</v>
          </cell>
          <cell r="F816">
            <v>-1482507690.25</v>
          </cell>
        </row>
        <row r="817">
          <cell r="A817" t="str">
            <v>04GR50200</v>
          </cell>
          <cell r="B817" t="str">
            <v>04</v>
          </cell>
          <cell r="C817">
            <v>39082</v>
          </cell>
          <cell r="D817" t="str">
            <v>GR50200</v>
          </cell>
          <cell r="E817" t="str">
            <v>GR50200</v>
          </cell>
          <cell r="F817">
            <v>648997722.78000009</v>
          </cell>
        </row>
        <row r="818">
          <cell r="A818" t="str">
            <v>04GR50210</v>
          </cell>
          <cell r="B818" t="str">
            <v>04</v>
          </cell>
          <cell r="C818">
            <v>39082</v>
          </cell>
          <cell r="D818" t="str">
            <v>GR50210</v>
          </cell>
          <cell r="E818" t="str">
            <v>GR50210</v>
          </cell>
          <cell r="F818">
            <v>7756660.5199999986</v>
          </cell>
        </row>
        <row r="819">
          <cell r="A819" t="str">
            <v>04GR50235</v>
          </cell>
          <cell r="B819" t="str">
            <v>04</v>
          </cell>
          <cell r="C819">
            <v>39082</v>
          </cell>
          <cell r="D819" t="str">
            <v>GR50235</v>
          </cell>
          <cell r="E819" t="str">
            <v>GR50235</v>
          </cell>
          <cell r="F819">
            <v>-3769966.44</v>
          </cell>
        </row>
        <row r="820">
          <cell r="A820" t="str">
            <v>04GR50238</v>
          </cell>
          <cell r="B820" t="str">
            <v>04</v>
          </cell>
          <cell r="C820">
            <v>39082</v>
          </cell>
          <cell r="D820" t="str">
            <v>GR50238</v>
          </cell>
          <cell r="E820" t="str">
            <v>GR50238</v>
          </cell>
          <cell r="F820">
            <v>-7855393.9300000006</v>
          </cell>
        </row>
        <row r="821">
          <cell r="A821" t="str">
            <v>04GR7000</v>
          </cell>
          <cell r="B821" t="str">
            <v>04</v>
          </cell>
          <cell r="C821">
            <v>39082</v>
          </cell>
          <cell r="D821" t="str">
            <v>GR7000</v>
          </cell>
          <cell r="E821" t="str">
            <v>GR7000</v>
          </cell>
          <cell r="F821">
            <v>-7023755.5900000008</v>
          </cell>
        </row>
        <row r="822">
          <cell r="A822" t="str">
            <v>0411100000002</v>
          </cell>
          <cell r="B822" t="str">
            <v>04</v>
          </cell>
          <cell r="C822">
            <v>39082</v>
          </cell>
          <cell r="D822" t="str">
            <v>11100000002</v>
          </cell>
          <cell r="E822" t="str">
            <v>R1000</v>
          </cell>
          <cell r="F822">
            <v>-42696207.429800004</v>
          </cell>
        </row>
        <row r="823">
          <cell r="A823" t="str">
            <v>0421110000001</v>
          </cell>
          <cell r="B823" t="str">
            <v>04</v>
          </cell>
          <cell r="C823">
            <v>39082</v>
          </cell>
          <cell r="D823" t="str">
            <v>21110000001</v>
          </cell>
          <cell r="E823" t="str">
            <v>R16010</v>
          </cell>
          <cell r="F823">
            <v>139277701</v>
          </cell>
        </row>
        <row r="824">
          <cell r="A824" t="str">
            <v>0421600000002</v>
          </cell>
          <cell r="B824" t="str">
            <v>04</v>
          </cell>
          <cell r="C824">
            <v>39082</v>
          </cell>
          <cell r="D824" t="str">
            <v>21600000002</v>
          </cell>
          <cell r="E824" t="str">
            <v>R16999</v>
          </cell>
          <cell r="F824">
            <v>12622659.529999999</v>
          </cell>
        </row>
        <row r="825">
          <cell r="A825" t="str">
            <v>0421211100001</v>
          </cell>
          <cell r="B825" t="str">
            <v>04</v>
          </cell>
          <cell r="C825">
            <v>39082</v>
          </cell>
          <cell r="D825" t="str">
            <v>21211100001</v>
          </cell>
          <cell r="E825" t="str">
            <v>R17011</v>
          </cell>
          <cell r="F825">
            <v>669924565.80000007</v>
          </cell>
        </row>
        <row r="826">
          <cell r="A826" t="str">
            <v>0421211100003</v>
          </cell>
          <cell r="B826" t="str">
            <v>04</v>
          </cell>
          <cell r="C826">
            <v>39082</v>
          </cell>
          <cell r="D826" t="str">
            <v>21211100003</v>
          </cell>
          <cell r="E826" t="str">
            <v>R17011</v>
          </cell>
          <cell r="F826">
            <v>8476290.2799999993</v>
          </cell>
        </row>
        <row r="827">
          <cell r="A827" t="str">
            <v>0421214000001</v>
          </cell>
          <cell r="B827" t="str">
            <v>04</v>
          </cell>
          <cell r="C827">
            <v>39082</v>
          </cell>
          <cell r="D827" t="str">
            <v>21214000001</v>
          </cell>
          <cell r="E827" t="str">
            <v>R17011</v>
          </cell>
          <cell r="F827">
            <v>3909408.1</v>
          </cell>
        </row>
        <row r="828">
          <cell r="A828" t="str">
            <v>0421214100001</v>
          </cell>
          <cell r="B828" t="str">
            <v>04</v>
          </cell>
          <cell r="C828">
            <v>39082</v>
          </cell>
          <cell r="D828" t="str">
            <v>21214100001</v>
          </cell>
          <cell r="E828" t="str">
            <v>R17011</v>
          </cell>
          <cell r="F828">
            <v>13238160.219999999</v>
          </cell>
        </row>
        <row r="829">
          <cell r="A829" t="str">
            <v>0421215000001</v>
          </cell>
          <cell r="B829" t="str">
            <v>04</v>
          </cell>
          <cell r="C829">
            <v>39082</v>
          </cell>
          <cell r="D829" t="str">
            <v>21215000001</v>
          </cell>
          <cell r="E829" t="str">
            <v>R17011</v>
          </cell>
          <cell r="F829">
            <v>6830698.8799999999</v>
          </cell>
        </row>
        <row r="830">
          <cell r="A830" t="str">
            <v>0421212100001</v>
          </cell>
          <cell r="B830" t="str">
            <v>04</v>
          </cell>
          <cell r="C830">
            <v>39082</v>
          </cell>
          <cell r="D830" t="str">
            <v>21212100001</v>
          </cell>
          <cell r="E830" t="str">
            <v>R17012</v>
          </cell>
          <cell r="F830">
            <v>571683582.46000004</v>
          </cell>
        </row>
        <row r="831">
          <cell r="A831" t="str">
            <v>0421214000003</v>
          </cell>
          <cell r="B831" t="str">
            <v>04</v>
          </cell>
          <cell r="C831">
            <v>39082</v>
          </cell>
          <cell r="D831" t="str">
            <v>21214000003</v>
          </cell>
          <cell r="E831" t="str">
            <v>R17012</v>
          </cell>
          <cell r="F831">
            <v>97327.41</v>
          </cell>
        </row>
        <row r="832">
          <cell r="A832" t="str">
            <v>0421215000002</v>
          </cell>
          <cell r="B832" t="str">
            <v>04</v>
          </cell>
          <cell r="C832">
            <v>39082</v>
          </cell>
          <cell r="D832" t="str">
            <v>21215000002</v>
          </cell>
          <cell r="E832" t="str">
            <v>R17012</v>
          </cell>
          <cell r="F832">
            <v>3408955.19</v>
          </cell>
        </row>
        <row r="833">
          <cell r="A833" t="str">
            <v>0421213100107</v>
          </cell>
          <cell r="B833" t="str">
            <v>04</v>
          </cell>
          <cell r="C833">
            <v>39082</v>
          </cell>
          <cell r="D833" t="str">
            <v>21213100107</v>
          </cell>
          <cell r="E833" t="str">
            <v>R170131</v>
          </cell>
          <cell r="F833">
            <v>509597901.75999999</v>
          </cell>
        </row>
        <row r="834">
          <cell r="A834" t="str">
            <v>0421213100112</v>
          </cell>
          <cell r="B834" t="str">
            <v>04</v>
          </cell>
          <cell r="C834">
            <v>39082</v>
          </cell>
          <cell r="D834" t="str">
            <v>21213100112</v>
          </cell>
          <cell r="E834" t="str">
            <v>R170132</v>
          </cell>
          <cell r="F834">
            <v>131919590</v>
          </cell>
        </row>
        <row r="835">
          <cell r="A835" t="str">
            <v>0421213100014</v>
          </cell>
          <cell r="B835" t="str">
            <v>04</v>
          </cell>
          <cell r="C835">
            <v>39082</v>
          </cell>
          <cell r="D835" t="str">
            <v>21213100014</v>
          </cell>
          <cell r="E835" t="str">
            <v>R170133</v>
          </cell>
          <cell r="F835">
            <v>187425</v>
          </cell>
        </row>
        <row r="836">
          <cell r="A836" t="str">
            <v>0421213100015</v>
          </cell>
          <cell r="B836" t="str">
            <v>04</v>
          </cell>
          <cell r="C836">
            <v>39082</v>
          </cell>
          <cell r="D836" t="str">
            <v>21213100015</v>
          </cell>
          <cell r="E836" t="str">
            <v>R170133</v>
          </cell>
          <cell r="F836">
            <v>319800</v>
          </cell>
        </row>
        <row r="837">
          <cell r="A837" t="str">
            <v>0421213100101</v>
          </cell>
          <cell r="B837" t="str">
            <v>04</v>
          </cell>
          <cell r="C837">
            <v>39082</v>
          </cell>
          <cell r="D837" t="str">
            <v>21213100101</v>
          </cell>
          <cell r="E837" t="str">
            <v>R170133</v>
          </cell>
          <cell r="F837">
            <v>11949400</v>
          </cell>
        </row>
        <row r="838">
          <cell r="A838" t="str">
            <v>0421213100103</v>
          </cell>
          <cell r="B838" t="str">
            <v>04</v>
          </cell>
          <cell r="C838">
            <v>39082</v>
          </cell>
          <cell r="D838" t="str">
            <v>21213100103</v>
          </cell>
          <cell r="E838" t="str">
            <v>R170133</v>
          </cell>
          <cell r="F838">
            <v>46241187.109999999</v>
          </cell>
        </row>
        <row r="839">
          <cell r="A839" t="str">
            <v>0421213100104</v>
          </cell>
          <cell r="B839" t="str">
            <v>04</v>
          </cell>
          <cell r="C839">
            <v>39082</v>
          </cell>
          <cell r="D839" t="str">
            <v>21213100104</v>
          </cell>
          <cell r="E839" t="str">
            <v>R170133</v>
          </cell>
          <cell r="F839">
            <v>194079182.07000002</v>
          </cell>
        </row>
        <row r="840">
          <cell r="A840" t="str">
            <v>0421213100105</v>
          </cell>
          <cell r="B840" t="str">
            <v>04</v>
          </cell>
          <cell r="C840">
            <v>39082</v>
          </cell>
          <cell r="D840" t="str">
            <v>21213100105</v>
          </cell>
          <cell r="E840" t="str">
            <v>R170133</v>
          </cell>
          <cell r="F840">
            <v>12993619.840000002</v>
          </cell>
        </row>
        <row r="841">
          <cell r="A841" t="str">
            <v>0421213100106</v>
          </cell>
          <cell r="B841" t="str">
            <v>04</v>
          </cell>
          <cell r="C841">
            <v>39082</v>
          </cell>
          <cell r="D841" t="str">
            <v>21213100106</v>
          </cell>
          <cell r="E841" t="str">
            <v>R170133</v>
          </cell>
          <cell r="F841">
            <v>84664.58</v>
          </cell>
        </row>
        <row r="842">
          <cell r="A842" t="str">
            <v>0421213100109</v>
          </cell>
          <cell r="B842" t="str">
            <v>04</v>
          </cell>
          <cell r="C842">
            <v>39082</v>
          </cell>
          <cell r="D842" t="str">
            <v>21213100109</v>
          </cell>
          <cell r="E842" t="str">
            <v>R170133</v>
          </cell>
          <cell r="F842">
            <v>3709157.61</v>
          </cell>
        </row>
        <row r="843">
          <cell r="A843" t="str">
            <v>0421213100110</v>
          </cell>
          <cell r="B843" t="str">
            <v>04</v>
          </cell>
          <cell r="C843">
            <v>39082</v>
          </cell>
          <cell r="D843" t="str">
            <v>21213100110</v>
          </cell>
          <cell r="E843" t="str">
            <v>R170133</v>
          </cell>
          <cell r="F843">
            <v>1400724.42</v>
          </cell>
        </row>
        <row r="844">
          <cell r="A844" t="str">
            <v>0421214000102</v>
          </cell>
          <cell r="B844" t="str">
            <v>04</v>
          </cell>
          <cell r="C844">
            <v>39082</v>
          </cell>
          <cell r="D844" t="str">
            <v>21214000102</v>
          </cell>
          <cell r="E844" t="str">
            <v>R170133</v>
          </cell>
          <cell r="F844">
            <v>16288860.470000001</v>
          </cell>
        </row>
        <row r="845">
          <cell r="A845" t="str">
            <v>04DEPDIVISAS</v>
          </cell>
          <cell r="B845" t="str">
            <v>04</v>
          </cell>
          <cell r="C845">
            <v>39082</v>
          </cell>
          <cell r="D845" t="str">
            <v>DEPDIVISAS</v>
          </cell>
          <cell r="E845" t="str">
            <v>R170134</v>
          </cell>
          <cell r="F845">
            <v>16288860.470000001</v>
          </cell>
        </row>
        <row r="846">
          <cell r="A846" t="str">
            <v>04RESTOPLAZO</v>
          </cell>
          <cell r="B846" t="str">
            <v>04</v>
          </cell>
          <cell r="C846">
            <v>39082</v>
          </cell>
          <cell r="D846" t="str">
            <v>RESTOPLAZO</v>
          </cell>
          <cell r="E846" t="str">
            <v>R170135</v>
          </cell>
          <cell r="F846">
            <v>270965160.63</v>
          </cell>
        </row>
        <row r="847">
          <cell r="A847" t="str">
            <v>0421213100011</v>
          </cell>
          <cell r="B847" t="str">
            <v>04</v>
          </cell>
          <cell r="C847">
            <v>39082</v>
          </cell>
          <cell r="D847" t="str">
            <v>21213100011</v>
          </cell>
          <cell r="E847" t="str">
            <v>R17500</v>
          </cell>
          <cell r="F847">
            <v>15018000</v>
          </cell>
        </row>
        <row r="848">
          <cell r="A848" t="str">
            <v>0411210000001A</v>
          </cell>
          <cell r="B848" t="str">
            <v>04</v>
          </cell>
          <cell r="C848">
            <v>39082</v>
          </cell>
          <cell r="D848" t="str">
            <v>11210000001A</v>
          </cell>
          <cell r="E848" t="str">
            <v>R2020</v>
          </cell>
          <cell r="F848">
            <v>4.0978193283081055E-8</v>
          </cell>
        </row>
        <row r="849">
          <cell r="A849" t="str">
            <v>0411231000001</v>
          </cell>
          <cell r="B849" t="str">
            <v>04</v>
          </cell>
          <cell r="C849">
            <v>39082</v>
          </cell>
          <cell r="D849" t="str">
            <v>11231000001</v>
          </cell>
          <cell r="E849" t="str">
            <v>R2040</v>
          </cell>
          <cell r="F849">
            <v>-22289908.32</v>
          </cell>
        </row>
        <row r="850">
          <cell r="A850" t="str">
            <v>0411232000001</v>
          </cell>
          <cell r="B850" t="str">
            <v>04</v>
          </cell>
          <cell r="C850">
            <v>39082</v>
          </cell>
          <cell r="D850" t="str">
            <v>11232000001</v>
          </cell>
          <cell r="E850" t="str">
            <v>R2040</v>
          </cell>
          <cell r="F850">
            <v>-6504850</v>
          </cell>
        </row>
        <row r="851">
          <cell r="A851" t="str">
            <v>0411210000001P</v>
          </cell>
          <cell r="B851" t="str">
            <v>04</v>
          </cell>
          <cell r="C851">
            <v>39082</v>
          </cell>
          <cell r="D851" t="str">
            <v>11210000001P</v>
          </cell>
          <cell r="E851" t="str">
            <v>R21000</v>
          </cell>
          <cell r="F851">
            <v>1259291586.3045342</v>
          </cell>
        </row>
        <row r="852">
          <cell r="A852" t="str">
            <v>0411311000001</v>
          </cell>
          <cell r="B852" t="str">
            <v>04</v>
          </cell>
          <cell r="C852">
            <v>39082</v>
          </cell>
          <cell r="D852" t="str">
            <v>11311000001</v>
          </cell>
          <cell r="E852" t="str">
            <v>R3010</v>
          </cell>
          <cell r="F852">
            <v>-66126404.06000001</v>
          </cell>
        </row>
        <row r="853">
          <cell r="A853" t="str">
            <v>0411312160014</v>
          </cell>
          <cell r="B853" t="str">
            <v>04</v>
          </cell>
          <cell r="C853">
            <v>39082</v>
          </cell>
          <cell r="D853" t="str">
            <v>11312160014</v>
          </cell>
          <cell r="E853" t="str">
            <v>R30210</v>
          </cell>
          <cell r="F853">
            <v>-124134.47</v>
          </cell>
        </row>
        <row r="854">
          <cell r="A854" t="str">
            <v>0411312160017</v>
          </cell>
          <cell r="B854" t="str">
            <v>04</v>
          </cell>
          <cell r="C854">
            <v>39082</v>
          </cell>
          <cell r="D854" t="str">
            <v>11312160017</v>
          </cell>
          <cell r="E854" t="str">
            <v>R30210</v>
          </cell>
          <cell r="F854">
            <v>-2806116.11</v>
          </cell>
        </row>
        <row r="855">
          <cell r="A855" t="str">
            <v>0411312160018</v>
          </cell>
          <cell r="B855" t="str">
            <v>04</v>
          </cell>
          <cell r="C855">
            <v>39082</v>
          </cell>
          <cell r="D855" t="str">
            <v>11312160018</v>
          </cell>
          <cell r="E855" t="str">
            <v>R30210</v>
          </cell>
          <cell r="F855">
            <v>-27414814.829999998</v>
          </cell>
        </row>
        <row r="856">
          <cell r="A856" t="str">
            <v>0411312170042</v>
          </cell>
          <cell r="B856" t="str">
            <v>04</v>
          </cell>
          <cell r="C856">
            <v>39082</v>
          </cell>
          <cell r="D856" t="str">
            <v>11312170042</v>
          </cell>
          <cell r="E856" t="str">
            <v>R30211</v>
          </cell>
          <cell r="F856">
            <v>-224773.38</v>
          </cell>
        </row>
        <row r="857">
          <cell r="A857" t="str">
            <v>0411312170043</v>
          </cell>
          <cell r="B857" t="str">
            <v>04</v>
          </cell>
          <cell r="C857">
            <v>39082</v>
          </cell>
          <cell r="D857" t="str">
            <v>11312170043</v>
          </cell>
          <cell r="E857" t="str">
            <v>R30211</v>
          </cell>
          <cell r="F857">
            <v>-5139121.78</v>
          </cell>
        </row>
        <row r="858">
          <cell r="A858" t="str">
            <v>0411312170044</v>
          </cell>
          <cell r="B858" t="str">
            <v>04</v>
          </cell>
          <cell r="C858">
            <v>39082</v>
          </cell>
          <cell r="D858" t="str">
            <v>11312170044</v>
          </cell>
          <cell r="E858" t="str">
            <v>R30211</v>
          </cell>
          <cell r="F858">
            <v>-922641645.89999998</v>
          </cell>
        </row>
        <row r="859">
          <cell r="A859" t="str">
            <v>0411312170012</v>
          </cell>
          <cell r="B859" t="str">
            <v>04</v>
          </cell>
          <cell r="C859">
            <v>39082</v>
          </cell>
          <cell r="D859" t="str">
            <v>11312170012</v>
          </cell>
          <cell r="E859" t="str">
            <v>R30212</v>
          </cell>
          <cell r="F859">
            <v>-4708197.1100000003</v>
          </cell>
        </row>
        <row r="860">
          <cell r="A860" t="str">
            <v>0411312170013</v>
          </cell>
          <cell r="B860" t="str">
            <v>04</v>
          </cell>
          <cell r="C860">
            <v>39082</v>
          </cell>
          <cell r="D860" t="str">
            <v>11312170013</v>
          </cell>
          <cell r="E860" t="str">
            <v>R30212</v>
          </cell>
          <cell r="F860">
            <v>-186830.05</v>
          </cell>
        </row>
        <row r="861">
          <cell r="A861" t="str">
            <v>0411312170014</v>
          </cell>
          <cell r="B861" t="str">
            <v>04</v>
          </cell>
          <cell r="C861">
            <v>39082</v>
          </cell>
          <cell r="D861" t="str">
            <v>11312170014</v>
          </cell>
          <cell r="E861" t="str">
            <v>R30212</v>
          </cell>
          <cell r="F861">
            <v>-21184595.099999998</v>
          </cell>
        </row>
        <row r="862">
          <cell r="A862" t="str">
            <v>0411312170015</v>
          </cell>
          <cell r="B862" t="str">
            <v>04</v>
          </cell>
          <cell r="C862">
            <v>39082</v>
          </cell>
          <cell r="D862" t="str">
            <v>11312170015</v>
          </cell>
          <cell r="E862" t="str">
            <v>R30212</v>
          </cell>
          <cell r="F862">
            <v>-22727349.16</v>
          </cell>
        </row>
        <row r="863">
          <cell r="A863" t="str">
            <v>0411312170016</v>
          </cell>
          <cell r="B863" t="str">
            <v>04</v>
          </cell>
          <cell r="C863">
            <v>39082</v>
          </cell>
          <cell r="D863" t="str">
            <v>11312170016</v>
          </cell>
          <cell r="E863" t="str">
            <v>R30212</v>
          </cell>
          <cell r="F863">
            <v>-332895940.45999998</v>
          </cell>
        </row>
        <row r="864">
          <cell r="A864" t="str">
            <v>0411312170076</v>
          </cell>
          <cell r="B864" t="str">
            <v>04</v>
          </cell>
          <cell r="C864">
            <v>39082</v>
          </cell>
          <cell r="D864" t="str">
            <v>11312170076</v>
          </cell>
          <cell r="E864" t="str">
            <v>R30212</v>
          </cell>
          <cell r="F864">
            <v>-11519257.580000002</v>
          </cell>
        </row>
        <row r="865">
          <cell r="A865" t="str">
            <v>0411312170007</v>
          </cell>
          <cell r="B865" t="str">
            <v>04</v>
          </cell>
          <cell r="C865">
            <v>39082</v>
          </cell>
          <cell r="D865" t="str">
            <v>11312170007</v>
          </cell>
          <cell r="E865" t="str">
            <v>R30213</v>
          </cell>
          <cell r="F865">
            <v>-1191083.98</v>
          </cell>
        </row>
        <row r="866">
          <cell r="A866" t="str">
            <v>0411312170008</v>
          </cell>
          <cell r="B866" t="str">
            <v>04</v>
          </cell>
          <cell r="C866">
            <v>39082</v>
          </cell>
          <cell r="D866" t="str">
            <v>11312170008</v>
          </cell>
          <cell r="E866" t="str">
            <v>R30213</v>
          </cell>
          <cell r="F866">
            <v>-8609079.5399999991</v>
          </cell>
        </row>
        <row r="867">
          <cell r="A867" t="str">
            <v>0411312170077</v>
          </cell>
          <cell r="B867" t="str">
            <v>04</v>
          </cell>
          <cell r="C867">
            <v>39082</v>
          </cell>
          <cell r="D867" t="str">
            <v>11312170077</v>
          </cell>
          <cell r="E867" t="str">
            <v>R30213</v>
          </cell>
          <cell r="F867">
            <v>-51565.15</v>
          </cell>
        </row>
        <row r="868">
          <cell r="A868" t="str">
            <v>0411312170034</v>
          </cell>
          <cell r="B868" t="str">
            <v>04</v>
          </cell>
          <cell r="C868">
            <v>39082</v>
          </cell>
          <cell r="D868" t="str">
            <v>11312170034</v>
          </cell>
          <cell r="E868" t="str">
            <v>R30214</v>
          </cell>
          <cell r="F868">
            <v>-135672.64000000001</v>
          </cell>
        </row>
        <row r="869">
          <cell r="A869" t="str">
            <v>0411312170035</v>
          </cell>
          <cell r="B869" t="str">
            <v>04</v>
          </cell>
          <cell r="C869">
            <v>39082</v>
          </cell>
          <cell r="D869" t="str">
            <v>11312170035</v>
          </cell>
          <cell r="E869" t="str">
            <v>R30214</v>
          </cell>
          <cell r="F869">
            <v>-52930.41</v>
          </cell>
        </row>
        <row r="870">
          <cell r="A870" t="str">
            <v>0411312170036</v>
          </cell>
          <cell r="B870" t="str">
            <v>04</v>
          </cell>
          <cell r="C870">
            <v>39082</v>
          </cell>
          <cell r="D870" t="str">
            <v>11312170036</v>
          </cell>
          <cell r="E870" t="str">
            <v>R30214</v>
          </cell>
          <cell r="F870">
            <v>-44235113.020000003</v>
          </cell>
        </row>
        <row r="871">
          <cell r="A871" t="str">
            <v>0411312170038</v>
          </cell>
          <cell r="B871" t="str">
            <v>04</v>
          </cell>
          <cell r="C871">
            <v>39082</v>
          </cell>
          <cell r="D871" t="str">
            <v>11312170038</v>
          </cell>
          <cell r="E871" t="str">
            <v>R30214</v>
          </cell>
          <cell r="F871">
            <v>-190283899.71000001</v>
          </cell>
        </row>
        <row r="872">
          <cell r="A872" t="str">
            <v>0411312170039</v>
          </cell>
          <cell r="B872" t="str">
            <v>04</v>
          </cell>
          <cell r="C872">
            <v>39082</v>
          </cell>
          <cell r="D872" t="str">
            <v>11312170039</v>
          </cell>
          <cell r="E872" t="str">
            <v>R30214</v>
          </cell>
          <cell r="F872">
            <v>-15696372.82</v>
          </cell>
        </row>
        <row r="873">
          <cell r="A873" t="str">
            <v>0411312170040</v>
          </cell>
          <cell r="B873" t="str">
            <v>04</v>
          </cell>
          <cell r="C873">
            <v>39082</v>
          </cell>
          <cell r="D873" t="str">
            <v>11312170040</v>
          </cell>
          <cell r="E873" t="str">
            <v>R30214</v>
          </cell>
          <cell r="F873">
            <v>-791795533.99000001</v>
          </cell>
        </row>
        <row r="874">
          <cell r="A874" t="str">
            <v>0411312170078</v>
          </cell>
          <cell r="B874" t="str">
            <v>04</v>
          </cell>
          <cell r="C874">
            <v>39082</v>
          </cell>
          <cell r="D874" t="str">
            <v>11312170078</v>
          </cell>
          <cell r="E874" t="str">
            <v>R30214</v>
          </cell>
          <cell r="F874">
            <v>-744713665.40999985</v>
          </cell>
        </row>
        <row r="875">
          <cell r="A875" t="str">
            <v>0411312170027</v>
          </cell>
          <cell r="B875" t="str">
            <v>04</v>
          </cell>
          <cell r="C875">
            <v>39082</v>
          </cell>
          <cell r="D875" t="str">
            <v>11312170027</v>
          </cell>
          <cell r="E875" t="str">
            <v>R30215</v>
          </cell>
          <cell r="F875">
            <v>-276291.58</v>
          </cell>
        </row>
        <row r="876">
          <cell r="A876" t="str">
            <v>0411312170028</v>
          </cell>
          <cell r="B876" t="str">
            <v>04</v>
          </cell>
          <cell r="C876">
            <v>39082</v>
          </cell>
          <cell r="D876" t="str">
            <v>11312170028</v>
          </cell>
          <cell r="E876" t="str">
            <v>R30215</v>
          </cell>
          <cell r="F876">
            <v>-2568199.9700000002</v>
          </cell>
        </row>
        <row r="877">
          <cell r="A877" t="str">
            <v>0411312170029</v>
          </cell>
          <cell r="B877" t="str">
            <v>04</v>
          </cell>
          <cell r="C877">
            <v>39082</v>
          </cell>
          <cell r="D877" t="str">
            <v>11312170029</v>
          </cell>
          <cell r="E877" t="str">
            <v>R30215</v>
          </cell>
          <cell r="F877">
            <v>-3912.1</v>
          </cell>
        </row>
        <row r="878">
          <cell r="A878" t="str">
            <v>0411312170030</v>
          </cell>
          <cell r="B878" t="str">
            <v>04</v>
          </cell>
          <cell r="C878">
            <v>39082</v>
          </cell>
          <cell r="D878" t="str">
            <v>11312170030</v>
          </cell>
          <cell r="E878" t="str">
            <v>R30215</v>
          </cell>
          <cell r="F878">
            <v>-1390204.3</v>
          </cell>
        </row>
        <row r="879">
          <cell r="A879" t="str">
            <v>0411312170031</v>
          </cell>
          <cell r="B879" t="str">
            <v>04</v>
          </cell>
          <cell r="C879">
            <v>39082</v>
          </cell>
          <cell r="D879" t="str">
            <v>11312170031</v>
          </cell>
          <cell r="E879" t="str">
            <v>R30215</v>
          </cell>
          <cell r="F879">
            <v>-57009782.599999994</v>
          </cell>
        </row>
        <row r="880">
          <cell r="A880" t="str">
            <v>0411312170032</v>
          </cell>
          <cell r="B880" t="str">
            <v>04</v>
          </cell>
          <cell r="C880">
            <v>39082</v>
          </cell>
          <cell r="D880" t="str">
            <v>11312170032</v>
          </cell>
          <cell r="E880" t="str">
            <v>R30215</v>
          </cell>
          <cell r="F880">
            <v>-66079594.760000005</v>
          </cell>
        </row>
        <row r="881">
          <cell r="A881" t="str">
            <v>0411312170079</v>
          </cell>
          <cell r="B881" t="str">
            <v>04</v>
          </cell>
          <cell r="C881">
            <v>39082</v>
          </cell>
          <cell r="D881" t="str">
            <v>11312170079</v>
          </cell>
          <cell r="E881" t="str">
            <v>R30215</v>
          </cell>
          <cell r="F881">
            <v>-460327.01</v>
          </cell>
        </row>
        <row r="882">
          <cell r="A882" t="str">
            <v>0411312170022</v>
          </cell>
          <cell r="B882" t="str">
            <v>04</v>
          </cell>
          <cell r="C882">
            <v>39082</v>
          </cell>
          <cell r="D882" t="str">
            <v>11312170022</v>
          </cell>
          <cell r="E882" t="str">
            <v>R30216</v>
          </cell>
          <cell r="F882">
            <v>-5104372.62</v>
          </cell>
        </row>
        <row r="883">
          <cell r="A883" t="str">
            <v>0411312170023</v>
          </cell>
          <cell r="B883" t="str">
            <v>04</v>
          </cell>
          <cell r="C883">
            <v>39082</v>
          </cell>
          <cell r="D883" t="str">
            <v>11312170023</v>
          </cell>
          <cell r="E883" t="str">
            <v>R30216</v>
          </cell>
          <cell r="F883">
            <v>-1380962.91</v>
          </cell>
        </row>
        <row r="884">
          <cell r="A884" t="str">
            <v>0411312170024</v>
          </cell>
          <cell r="B884" t="str">
            <v>04</v>
          </cell>
          <cell r="C884">
            <v>39082</v>
          </cell>
          <cell r="D884" t="str">
            <v>11312170024</v>
          </cell>
          <cell r="E884" t="str">
            <v>R30216</v>
          </cell>
          <cell r="F884">
            <v>-8229011.8699999992</v>
          </cell>
        </row>
        <row r="885">
          <cell r="A885" t="str">
            <v>0411312170080</v>
          </cell>
          <cell r="B885" t="str">
            <v>04</v>
          </cell>
          <cell r="C885">
            <v>39082</v>
          </cell>
          <cell r="D885" t="str">
            <v>11312170080</v>
          </cell>
          <cell r="E885" t="str">
            <v>R30216</v>
          </cell>
          <cell r="F885">
            <v>-564392.64</v>
          </cell>
        </row>
        <row r="886">
          <cell r="A886" t="str">
            <v>0411312170081</v>
          </cell>
          <cell r="B886" t="str">
            <v>04</v>
          </cell>
          <cell r="C886">
            <v>39082</v>
          </cell>
          <cell r="D886" t="str">
            <v>11312170081</v>
          </cell>
          <cell r="E886" t="str">
            <v>R30216</v>
          </cell>
          <cell r="F886">
            <v>-50899.013555555553</v>
          </cell>
        </row>
        <row r="887">
          <cell r="A887" t="str">
            <v>0411312270002</v>
          </cell>
          <cell r="B887" t="str">
            <v>04</v>
          </cell>
          <cell r="C887">
            <v>39082</v>
          </cell>
          <cell r="D887" t="str">
            <v>11312270002</v>
          </cell>
          <cell r="E887" t="str">
            <v>R30221</v>
          </cell>
          <cell r="F887">
            <v>-60667.92</v>
          </cell>
        </row>
        <row r="888">
          <cell r="A888" t="str">
            <v>0411312270007</v>
          </cell>
          <cell r="B888" t="str">
            <v>04</v>
          </cell>
          <cell r="C888">
            <v>39082</v>
          </cell>
          <cell r="D888" t="str">
            <v>11312270007</v>
          </cell>
          <cell r="E888" t="str">
            <v>R30222</v>
          </cell>
          <cell r="F888">
            <v>-6880.03</v>
          </cell>
        </row>
        <row r="889">
          <cell r="A889" t="str">
            <v>0411312270008</v>
          </cell>
          <cell r="B889" t="str">
            <v>04</v>
          </cell>
          <cell r="C889">
            <v>39082</v>
          </cell>
          <cell r="D889" t="str">
            <v>11312270008</v>
          </cell>
          <cell r="E889" t="str">
            <v>R30222</v>
          </cell>
          <cell r="F889">
            <v>-927206.07</v>
          </cell>
        </row>
        <row r="890">
          <cell r="A890" t="str">
            <v>0411312270005</v>
          </cell>
          <cell r="B890" t="str">
            <v>04</v>
          </cell>
          <cell r="C890">
            <v>39082</v>
          </cell>
          <cell r="D890" t="str">
            <v>11312270005</v>
          </cell>
          <cell r="E890" t="str">
            <v>R30223</v>
          </cell>
          <cell r="F890">
            <v>-1412983.45</v>
          </cell>
        </row>
        <row r="891">
          <cell r="A891" t="str">
            <v>0411312270006</v>
          </cell>
          <cell r="B891" t="str">
            <v>04</v>
          </cell>
          <cell r="C891">
            <v>39082</v>
          </cell>
          <cell r="D891" t="str">
            <v>11312270006</v>
          </cell>
          <cell r="E891" t="str">
            <v>R30223</v>
          </cell>
          <cell r="F891">
            <v>-27960782.329999998</v>
          </cell>
        </row>
        <row r="892">
          <cell r="A892" t="str">
            <v>0411312200109</v>
          </cell>
          <cell r="B892" t="str">
            <v>04</v>
          </cell>
          <cell r="C892">
            <v>39082</v>
          </cell>
          <cell r="D892" t="str">
            <v>11312200109</v>
          </cell>
          <cell r="E892" t="str">
            <v>R30224</v>
          </cell>
          <cell r="F892">
            <v>-33083.1</v>
          </cell>
        </row>
        <row r="893">
          <cell r="A893" t="str">
            <v>0411312270003</v>
          </cell>
          <cell r="B893" t="str">
            <v>04</v>
          </cell>
          <cell r="C893">
            <v>39082</v>
          </cell>
          <cell r="D893" t="str">
            <v>11312270003</v>
          </cell>
          <cell r="E893" t="str">
            <v>R30224</v>
          </cell>
          <cell r="F893">
            <v>-15723664.609999999</v>
          </cell>
        </row>
        <row r="894">
          <cell r="A894" t="str">
            <v>0411312270004</v>
          </cell>
          <cell r="B894" t="str">
            <v>04</v>
          </cell>
          <cell r="C894">
            <v>39082</v>
          </cell>
          <cell r="D894" t="str">
            <v>11312270004</v>
          </cell>
          <cell r="E894" t="str">
            <v>R30224</v>
          </cell>
          <cell r="F894">
            <v>-128686129.69</v>
          </cell>
        </row>
        <row r="895">
          <cell r="A895" t="str">
            <v>0411312270009</v>
          </cell>
          <cell r="B895" t="str">
            <v>04</v>
          </cell>
          <cell r="C895">
            <v>39082</v>
          </cell>
          <cell r="D895" t="str">
            <v>11312270009</v>
          </cell>
          <cell r="E895" t="str">
            <v>R30224</v>
          </cell>
          <cell r="F895">
            <v>-704942.03</v>
          </cell>
        </row>
        <row r="896">
          <cell r="A896" t="str">
            <v>0411312270010</v>
          </cell>
          <cell r="B896" t="str">
            <v>04</v>
          </cell>
          <cell r="C896">
            <v>39082</v>
          </cell>
          <cell r="D896" t="str">
            <v>11312270010</v>
          </cell>
          <cell r="E896" t="str">
            <v>R30224</v>
          </cell>
          <cell r="F896">
            <v>-3797246.19</v>
          </cell>
        </row>
        <row r="897">
          <cell r="A897" t="str">
            <v>0411321000001</v>
          </cell>
          <cell r="B897" t="str">
            <v>04</v>
          </cell>
          <cell r="C897">
            <v>39082</v>
          </cell>
          <cell r="D897" t="str">
            <v>11321000001</v>
          </cell>
          <cell r="E897" t="str">
            <v>R3030</v>
          </cell>
          <cell r="F897">
            <v>-17050851.780000001</v>
          </cell>
        </row>
        <row r="898">
          <cell r="A898" t="str">
            <v>0411321000002</v>
          </cell>
          <cell r="B898" t="str">
            <v>04</v>
          </cell>
          <cell r="C898">
            <v>39082</v>
          </cell>
          <cell r="D898" t="str">
            <v>11321000002</v>
          </cell>
          <cell r="E898" t="str">
            <v>R3030</v>
          </cell>
          <cell r="F898">
            <v>-28267612.439999998</v>
          </cell>
        </row>
        <row r="899">
          <cell r="A899" t="str">
            <v>0411321000004</v>
          </cell>
          <cell r="B899" t="str">
            <v>04</v>
          </cell>
          <cell r="C899">
            <v>39082</v>
          </cell>
          <cell r="D899" t="str">
            <v>11321000004</v>
          </cell>
          <cell r="E899" t="str">
            <v>R3030</v>
          </cell>
          <cell r="F899">
            <v>-1448553.88</v>
          </cell>
        </row>
        <row r="900">
          <cell r="A900" t="str">
            <v>0411321000005</v>
          </cell>
          <cell r="B900" t="str">
            <v>04</v>
          </cell>
          <cell r="C900">
            <v>39082</v>
          </cell>
          <cell r="D900" t="str">
            <v>11321000005</v>
          </cell>
          <cell r="E900" t="str">
            <v>R3030</v>
          </cell>
          <cell r="F900">
            <v>-103968.27</v>
          </cell>
        </row>
        <row r="901">
          <cell r="A901" t="str">
            <v>0411321000007</v>
          </cell>
          <cell r="B901" t="str">
            <v>04</v>
          </cell>
          <cell r="C901">
            <v>39082</v>
          </cell>
          <cell r="D901" t="str">
            <v>11321000007</v>
          </cell>
          <cell r="E901" t="str">
            <v>R3030</v>
          </cell>
          <cell r="F901">
            <v>-1249252.1599999999</v>
          </cell>
        </row>
        <row r="902">
          <cell r="A902" t="str">
            <v>0411340000114</v>
          </cell>
          <cell r="B902" t="str">
            <v>04</v>
          </cell>
          <cell r="C902">
            <v>39082</v>
          </cell>
          <cell r="D902" t="str">
            <v>11340000114</v>
          </cell>
          <cell r="E902" t="str">
            <v>R30401</v>
          </cell>
          <cell r="F902">
            <v>-7613382.870000001</v>
          </cell>
        </row>
        <row r="903">
          <cell r="A903" t="str">
            <v>0411340000115</v>
          </cell>
          <cell r="B903" t="str">
            <v>04</v>
          </cell>
          <cell r="C903">
            <v>39082</v>
          </cell>
          <cell r="D903" t="str">
            <v>11340000115</v>
          </cell>
          <cell r="E903" t="str">
            <v>R30401</v>
          </cell>
          <cell r="F903">
            <v>-410461.82</v>
          </cell>
        </row>
        <row r="904">
          <cell r="A904" t="str">
            <v>0411340000105</v>
          </cell>
          <cell r="B904" t="str">
            <v>04</v>
          </cell>
          <cell r="C904">
            <v>39082</v>
          </cell>
          <cell r="D904" t="str">
            <v>11340000105</v>
          </cell>
          <cell r="E904" t="str">
            <v>R30402</v>
          </cell>
          <cell r="F904">
            <v>-13866551.310000001</v>
          </cell>
        </row>
        <row r="905">
          <cell r="A905" t="str">
            <v>0411340000103</v>
          </cell>
          <cell r="B905" t="str">
            <v>04</v>
          </cell>
          <cell r="C905">
            <v>39082</v>
          </cell>
          <cell r="D905" t="str">
            <v>11340000103</v>
          </cell>
          <cell r="E905" t="str">
            <v>R30403</v>
          </cell>
          <cell r="F905">
            <v>-891923.44</v>
          </cell>
        </row>
        <row r="906">
          <cell r="A906" t="str">
            <v>0411340000106</v>
          </cell>
          <cell r="B906" t="str">
            <v>04</v>
          </cell>
          <cell r="C906">
            <v>39082</v>
          </cell>
          <cell r="D906" t="str">
            <v>11340000106</v>
          </cell>
          <cell r="E906" t="str">
            <v>R30403</v>
          </cell>
          <cell r="F906">
            <v>-3359504.62</v>
          </cell>
        </row>
        <row r="907">
          <cell r="A907" t="str">
            <v>0411340000107</v>
          </cell>
          <cell r="B907" t="str">
            <v>04</v>
          </cell>
          <cell r="C907">
            <v>39082</v>
          </cell>
          <cell r="D907" t="str">
            <v>11340000107</v>
          </cell>
          <cell r="E907" t="str">
            <v>R30403</v>
          </cell>
          <cell r="F907">
            <v>-6932266.7000000002</v>
          </cell>
        </row>
        <row r="908">
          <cell r="A908" t="str">
            <v>0411340000108</v>
          </cell>
          <cell r="B908" t="str">
            <v>04</v>
          </cell>
          <cell r="C908">
            <v>39082</v>
          </cell>
          <cell r="D908" t="str">
            <v>11340000108</v>
          </cell>
          <cell r="E908" t="str">
            <v>R30403</v>
          </cell>
          <cell r="F908">
            <v>-209995.61</v>
          </cell>
        </row>
        <row r="909">
          <cell r="A909" t="str">
            <v>0411340000109</v>
          </cell>
          <cell r="B909" t="str">
            <v>04</v>
          </cell>
          <cell r="C909">
            <v>39082</v>
          </cell>
          <cell r="D909" t="str">
            <v>11340000109</v>
          </cell>
          <cell r="E909" t="str">
            <v>R30403</v>
          </cell>
          <cell r="F909">
            <v>-1316168.23</v>
          </cell>
        </row>
        <row r="910">
          <cell r="A910" t="str">
            <v>0411340000116</v>
          </cell>
          <cell r="B910" t="str">
            <v>04</v>
          </cell>
          <cell r="C910">
            <v>39082</v>
          </cell>
          <cell r="D910" t="str">
            <v>11340000116</v>
          </cell>
          <cell r="E910" t="str">
            <v>R30403</v>
          </cell>
          <cell r="F910">
            <v>-22.51</v>
          </cell>
        </row>
        <row r="911">
          <cell r="A911" t="str">
            <v>0411340000199</v>
          </cell>
          <cell r="B911" t="str">
            <v>04</v>
          </cell>
          <cell r="C911">
            <v>39082</v>
          </cell>
          <cell r="D911" t="str">
            <v>11340000199</v>
          </cell>
          <cell r="E911" t="str">
            <v>R30403</v>
          </cell>
          <cell r="F911">
            <v>-25959.37</v>
          </cell>
        </row>
        <row r="912">
          <cell r="A912" t="str">
            <v>0421410000001</v>
          </cell>
          <cell r="B912" t="str">
            <v>04</v>
          </cell>
          <cell r="C912">
            <v>39082</v>
          </cell>
          <cell r="D912" t="str">
            <v>21410000001</v>
          </cell>
          <cell r="E912" t="str">
            <v>R3099</v>
          </cell>
          <cell r="F912">
            <v>16024602.779999997</v>
          </cell>
        </row>
        <row r="913">
          <cell r="A913" t="str">
            <v>0421410000006</v>
          </cell>
          <cell r="B913" t="str">
            <v>04</v>
          </cell>
          <cell r="C913">
            <v>39082</v>
          </cell>
          <cell r="D913" t="str">
            <v>21410000006</v>
          </cell>
          <cell r="E913" t="str">
            <v>R3099</v>
          </cell>
          <cell r="F913">
            <v>49599478.2488214</v>
          </cell>
        </row>
        <row r="914">
          <cell r="A914" t="str">
            <v>0412110000002</v>
          </cell>
          <cell r="B914" t="str">
            <v>04</v>
          </cell>
          <cell r="C914">
            <v>39082</v>
          </cell>
          <cell r="D914" t="str">
            <v>12110000002</v>
          </cell>
          <cell r="E914" t="str">
            <v>R31010</v>
          </cell>
          <cell r="F914">
            <v>-534451328.94</v>
          </cell>
        </row>
        <row r="915">
          <cell r="A915" t="str">
            <v>0412110000003</v>
          </cell>
          <cell r="B915" t="str">
            <v>04</v>
          </cell>
          <cell r="C915">
            <v>39082</v>
          </cell>
          <cell r="D915" t="str">
            <v>12110000003</v>
          </cell>
          <cell r="E915" t="str">
            <v>R31020</v>
          </cell>
          <cell r="F915">
            <v>-85123734.709999993</v>
          </cell>
        </row>
        <row r="916">
          <cell r="A916" t="str">
            <v>0412110000004</v>
          </cell>
          <cell r="B916" t="str">
            <v>04</v>
          </cell>
          <cell r="C916">
            <v>39082</v>
          </cell>
          <cell r="D916" t="str">
            <v>12110000004</v>
          </cell>
          <cell r="E916" t="str">
            <v>R31030</v>
          </cell>
          <cell r="F916">
            <v>-37403671.630000003</v>
          </cell>
        </row>
        <row r="917">
          <cell r="A917" t="str">
            <v>0412110000005</v>
          </cell>
          <cell r="B917" t="str">
            <v>04</v>
          </cell>
          <cell r="C917">
            <v>39082</v>
          </cell>
          <cell r="D917" t="str">
            <v>12110000005</v>
          </cell>
          <cell r="E917" t="str">
            <v>R31040</v>
          </cell>
          <cell r="F917">
            <v>-150521173.35999998</v>
          </cell>
        </row>
        <row r="918">
          <cell r="A918" t="str">
            <v>0412200000003</v>
          </cell>
          <cell r="B918" t="str">
            <v>04</v>
          </cell>
          <cell r="C918">
            <v>39082</v>
          </cell>
          <cell r="D918" t="str">
            <v>12200000003</v>
          </cell>
          <cell r="E918" t="str">
            <v>R32000</v>
          </cell>
          <cell r="F918">
            <v>-181640831.24999997</v>
          </cell>
        </row>
        <row r="919">
          <cell r="A919" t="str">
            <v>0412700000001</v>
          </cell>
          <cell r="B919" t="str">
            <v>04</v>
          </cell>
          <cell r="C919">
            <v>39082</v>
          </cell>
          <cell r="D919" t="str">
            <v>12700000001</v>
          </cell>
          <cell r="E919" t="str">
            <v>R34000</v>
          </cell>
          <cell r="F919">
            <v>737952.31</v>
          </cell>
        </row>
        <row r="920">
          <cell r="A920" t="str">
            <v>0412900000001</v>
          </cell>
          <cell r="B920" t="str">
            <v>04</v>
          </cell>
          <cell r="C920">
            <v>39082</v>
          </cell>
          <cell r="D920" t="str">
            <v>12900000001</v>
          </cell>
          <cell r="E920" t="str">
            <v>R35000</v>
          </cell>
          <cell r="F920">
            <v>-3165329.15</v>
          </cell>
        </row>
        <row r="921">
          <cell r="A921" t="str">
            <v>0412600000001</v>
          </cell>
          <cell r="B921" t="str">
            <v>04</v>
          </cell>
          <cell r="C921">
            <v>39082</v>
          </cell>
          <cell r="D921" t="str">
            <v>12600000001</v>
          </cell>
          <cell r="E921" t="str">
            <v>R36000</v>
          </cell>
          <cell r="F921">
            <v>10482817.690000001</v>
          </cell>
        </row>
        <row r="922">
          <cell r="A922" t="str">
            <v>0411510000002</v>
          </cell>
          <cell r="B922" t="str">
            <v>04</v>
          </cell>
          <cell r="C922">
            <v>39082</v>
          </cell>
          <cell r="D922" t="str">
            <v>11510000002</v>
          </cell>
          <cell r="E922" t="str">
            <v>R5000</v>
          </cell>
          <cell r="F922">
            <v>-919615.13</v>
          </cell>
        </row>
        <row r="923">
          <cell r="A923" t="str">
            <v>0421520000002</v>
          </cell>
          <cell r="B923" t="str">
            <v>04</v>
          </cell>
          <cell r="C923">
            <v>39082</v>
          </cell>
          <cell r="D923" t="str">
            <v>21520000002</v>
          </cell>
          <cell r="E923" t="str">
            <v>R5000</v>
          </cell>
          <cell r="F923">
            <v>901915.87</v>
          </cell>
        </row>
        <row r="924">
          <cell r="A924" t="str">
            <v>0422100000013</v>
          </cell>
          <cell r="B924" t="str">
            <v>04</v>
          </cell>
          <cell r="C924">
            <v>39082</v>
          </cell>
          <cell r="D924" t="str">
            <v>22100000013</v>
          </cell>
          <cell r="E924" t="str">
            <v>R50020</v>
          </cell>
          <cell r="F924">
            <v>49331546.920000002</v>
          </cell>
        </row>
        <row r="925">
          <cell r="A925" t="str">
            <v>0422100000014</v>
          </cell>
          <cell r="B925" t="str">
            <v>04</v>
          </cell>
          <cell r="C925">
            <v>39082</v>
          </cell>
          <cell r="D925" t="str">
            <v>22100000014</v>
          </cell>
          <cell r="E925" t="str">
            <v>R50020</v>
          </cell>
          <cell r="F925">
            <v>723904.27</v>
          </cell>
        </row>
        <row r="926">
          <cell r="A926" t="str">
            <v>0422100000015</v>
          </cell>
          <cell r="B926" t="str">
            <v>04</v>
          </cell>
          <cell r="C926">
            <v>39082</v>
          </cell>
          <cell r="D926" t="str">
            <v>22100000015</v>
          </cell>
          <cell r="E926" t="str">
            <v>R50020</v>
          </cell>
          <cell r="F926">
            <v>18634618.59</v>
          </cell>
        </row>
        <row r="927">
          <cell r="A927" t="str">
            <v>0422100000016</v>
          </cell>
          <cell r="B927" t="str">
            <v>04</v>
          </cell>
          <cell r="C927">
            <v>39082</v>
          </cell>
          <cell r="D927" t="str">
            <v>22100000016</v>
          </cell>
          <cell r="E927" t="str">
            <v>R50020</v>
          </cell>
          <cell r="F927">
            <v>7964068.6299999999</v>
          </cell>
        </row>
        <row r="928">
          <cell r="A928" t="str">
            <v>0422100000017</v>
          </cell>
          <cell r="B928" t="str">
            <v>04</v>
          </cell>
          <cell r="C928">
            <v>39082</v>
          </cell>
          <cell r="D928" t="str">
            <v>22100000017</v>
          </cell>
          <cell r="E928" t="str">
            <v>R50020</v>
          </cell>
          <cell r="F928">
            <v>23587740.930000003</v>
          </cell>
        </row>
        <row r="929">
          <cell r="A929" t="str">
            <v>0422100000018</v>
          </cell>
          <cell r="B929" t="str">
            <v>04</v>
          </cell>
          <cell r="C929">
            <v>39082</v>
          </cell>
          <cell r="D929" t="str">
            <v>22100000018</v>
          </cell>
          <cell r="E929" t="str">
            <v>R50020</v>
          </cell>
          <cell r="F929">
            <v>443168.93</v>
          </cell>
        </row>
        <row r="930">
          <cell r="A930" t="str">
            <v>0422100000019</v>
          </cell>
          <cell r="B930" t="str">
            <v>04</v>
          </cell>
          <cell r="C930">
            <v>39082</v>
          </cell>
          <cell r="D930" t="str">
            <v>22100000019</v>
          </cell>
          <cell r="E930" t="str">
            <v>R50020</v>
          </cell>
          <cell r="F930">
            <v>2986105.56</v>
          </cell>
        </row>
        <row r="931">
          <cell r="A931" t="str">
            <v>0422100000020</v>
          </cell>
          <cell r="B931" t="str">
            <v>04</v>
          </cell>
          <cell r="C931">
            <v>39082</v>
          </cell>
          <cell r="D931" t="str">
            <v>22100000020</v>
          </cell>
          <cell r="E931" t="str">
            <v>R50020</v>
          </cell>
          <cell r="F931">
            <v>2604476.2200000002</v>
          </cell>
        </row>
        <row r="932">
          <cell r="A932" t="str">
            <v>0422100000021</v>
          </cell>
          <cell r="B932" t="str">
            <v>04</v>
          </cell>
          <cell r="C932">
            <v>39082</v>
          </cell>
          <cell r="D932" t="str">
            <v>22100000021</v>
          </cell>
          <cell r="E932" t="str">
            <v>R50020</v>
          </cell>
          <cell r="F932">
            <v>3552240.84</v>
          </cell>
        </row>
        <row r="933">
          <cell r="A933" t="str">
            <v>0422100000022</v>
          </cell>
          <cell r="B933" t="str">
            <v>04</v>
          </cell>
          <cell r="C933">
            <v>39082</v>
          </cell>
          <cell r="D933" t="str">
            <v>22100000022</v>
          </cell>
          <cell r="E933" t="str">
            <v>R50020</v>
          </cell>
          <cell r="F933">
            <v>133782910.82999998</v>
          </cell>
        </row>
        <row r="934">
          <cell r="A934" t="str">
            <v>0422100000004</v>
          </cell>
          <cell r="B934" t="str">
            <v>04</v>
          </cell>
          <cell r="C934">
            <v>39082</v>
          </cell>
          <cell r="D934" t="str">
            <v>22100000004</v>
          </cell>
          <cell r="E934" t="str">
            <v>R50030</v>
          </cell>
          <cell r="F934">
            <v>144030.35999999999</v>
          </cell>
        </row>
        <row r="935">
          <cell r="A935" t="str">
            <v>0422100000005</v>
          </cell>
          <cell r="B935" t="str">
            <v>04</v>
          </cell>
          <cell r="C935">
            <v>39082</v>
          </cell>
          <cell r="D935" t="str">
            <v>22100000005</v>
          </cell>
          <cell r="E935" t="str">
            <v>R50040</v>
          </cell>
          <cell r="F935">
            <v>45411338.140000001</v>
          </cell>
        </row>
        <row r="936">
          <cell r="A936" t="str">
            <v>0422100000010</v>
          </cell>
          <cell r="B936" t="str">
            <v>04</v>
          </cell>
          <cell r="C936">
            <v>39082</v>
          </cell>
          <cell r="D936" t="str">
            <v>22100000010</v>
          </cell>
          <cell r="E936" t="str">
            <v>R50060</v>
          </cell>
          <cell r="F936">
            <v>24976606.799999997</v>
          </cell>
        </row>
        <row r="937">
          <cell r="A937" t="str">
            <v>0421220000002</v>
          </cell>
          <cell r="B937" t="str">
            <v>04</v>
          </cell>
          <cell r="C937">
            <v>39082</v>
          </cell>
          <cell r="D937" t="str">
            <v>21220000002</v>
          </cell>
          <cell r="E937" t="str">
            <v>R50090</v>
          </cell>
          <cell r="F937">
            <v>-86548129.709999993</v>
          </cell>
        </row>
        <row r="938">
          <cell r="A938" t="str">
            <v>0412300000001</v>
          </cell>
          <cell r="B938" t="str">
            <v>04</v>
          </cell>
          <cell r="C938">
            <v>39082</v>
          </cell>
          <cell r="D938" t="str">
            <v>12300000001</v>
          </cell>
          <cell r="E938" t="str">
            <v>R50100</v>
          </cell>
          <cell r="F938">
            <v>-2058003.49</v>
          </cell>
        </row>
        <row r="939">
          <cell r="A939" t="str">
            <v>0422100000012</v>
          </cell>
          <cell r="B939" t="str">
            <v>04</v>
          </cell>
          <cell r="C939">
            <v>39082</v>
          </cell>
          <cell r="D939" t="str">
            <v>22100000012</v>
          </cell>
          <cell r="E939" t="str">
            <v>R50110</v>
          </cell>
          <cell r="F939">
            <v>25954481.920000002</v>
          </cell>
        </row>
        <row r="940">
          <cell r="A940" t="str">
            <v>0412300000002</v>
          </cell>
          <cell r="B940" t="str">
            <v>04</v>
          </cell>
          <cell r="C940">
            <v>39082</v>
          </cell>
          <cell r="D940" t="str">
            <v>12300000002</v>
          </cell>
          <cell r="E940" t="str">
            <v>R50140</v>
          </cell>
          <cell r="F940">
            <v>-100586.11</v>
          </cell>
        </row>
        <row r="941">
          <cell r="A941" t="str">
            <v>0422100000001</v>
          </cell>
          <cell r="B941" t="str">
            <v>04</v>
          </cell>
          <cell r="C941">
            <v>39082</v>
          </cell>
          <cell r="D941" t="str">
            <v>22100000001</v>
          </cell>
          <cell r="E941" t="str">
            <v>R50150</v>
          </cell>
          <cell r="F941">
            <v>1670000</v>
          </cell>
        </row>
        <row r="942">
          <cell r="A942" t="str">
            <v>0412500000003</v>
          </cell>
          <cell r="B942" t="str">
            <v>04</v>
          </cell>
          <cell r="C942">
            <v>39082</v>
          </cell>
          <cell r="D942" t="str">
            <v>12500000003</v>
          </cell>
          <cell r="E942" t="str">
            <v>R50170</v>
          </cell>
          <cell r="F942">
            <v>-194279332.06</v>
          </cell>
        </row>
        <row r="943">
          <cell r="A943" t="str">
            <v>0412500000004</v>
          </cell>
          <cell r="B943" t="str">
            <v>04</v>
          </cell>
          <cell r="C943">
            <v>39082</v>
          </cell>
          <cell r="D943" t="str">
            <v>12500000004</v>
          </cell>
          <cell r="E943" t="str">
            <v>R50180</v>
          </cell>
          <cell r="F943">
            <v>-3058316464.23</v>
          </cell>
        </row>
        <row r="944">
          <cell r="A944" t="str">
            <v>0412500000005</v>
          </cell>
          <cell r="B944" t="str">
            <v>04</v>
          </cell>
          <cell r="C944">
            <v>39082</v>
          </cell>
          <cell r="D944" t="str">
            <v>12500000005</v>
          </cell>
          <cell r="E944" t="str">
            <v>R50190</v>
          </cell>
          <cell r="F944">
            <v>-1482507690.25</v>
          </cell>
        </row>
        <row r="945">
          <cell r="A945" t="str">
            <v>0421220000001</v>
          </cell>
          <cell r="B945" t="str">
            <v>04</v>
          </cell>
          <cell r="C945">
            <v>39082</v>
          </cell>
          <cell r="D945" t="str">
            <v>21220000001</v>
          </cell>
          <cell r="E945" t="str">
            <v>R50200</v>
          </cell>
          <cell r="F945">
            <v>648997722.78000009</v>
          </cell>
        </row>
        <row r="946">
          <cell r="A946" t="str">
            <v>0422100000006</v>
          </cell>
          <cell r="B946" t="str">
            <v>04</v>
          </cell>
          <cell r="C946">
            <v>39082</v>
          </cell>
          <cell r="D946" t="str">
            <v>22100000006</v>
          </cell>
          <cell r="E946" t="str">
            <v>R50210</v>
          </cell>
          <cell r="F946">
            <v>7756660.5199999986</v>
          </cell>
        </row>
        <row r="947">
          <cell r="A947" t="str">
            <v>04DEMEXCTOS</v>
          </cell>
          <cell r="B947" t="str">
            <v>04</v>
          </cell>
          <cell r="C947">
            <v>39082</v>
          </cell>
          <cell r="D947" t="str">
            <v>DEMEXCTOS</v>
          </cell>
          <cell r="E947" t="str">
            <v>R50235</v>
          </cell>
          <cell r="F947">
            <v>-3769966.44</v>
          </cell>
        </row>
        <row r="948">
          <cell r="A948" t="str">
            <v>0411311000002</v>
          </cell>
          <cell r="B948" t="str">
            <v>04</v>
          </cell>
          <cell r="C948">
            <v>39082</v>
          </cell>
          <cell r="D948" t="str">
            <v>11311000002</v>
          </cell>
          <cell r="E948" t="str">
            <v>R50238</v>
          </cell>
          <cell r="F948">
            <v>-7855393.9300000006</v>
          </cell>
        </row>
        <row r="949">
          <cell r="A949" t="str">
            <v>0411600000002</v>
          </cell>
          <cell r="B949" t="str">
            <v>04</v>
          </cell>
          <cell r="C949">
            <v>39082</v>
          </cell>
          <cell r="D949" t="str">
            <v>11600000002</v>
          </cell>
          <cell r="E949" t="str">
            <v>R7000</v>
          </cell>
          <cell r="F949">
            <v>-7023755.5900000008</v>
          </cell>
        </row>
        <row r="950">
          <cell r="A950" t="str">
            <v>04RBAI</v>
          </cell>
          <cell r="B950" t="str">
            <v>04</v>
          </cell>
          <cell r="C950">
            <v>39082</v>
          </cell>
          <cell r="D950" t="str">
            <v>RBAI</v>
          </cell>
          <cell r="E950" t="str">
            <v>RBAI</v>
          </cell>
          <cell r="F950">
            <v>5.2504241310202815E-7</v>
          </cell>
        </row>
        <row r="951">
          <cell r="A951" t="str">
            <v>04RCAPSOCIAL</v>
          </cell>
          <cell r="B951" t="str">
            <v>04</v>
          </cell>
          <cell r="C951">
            <v>39082</v>
          </cell>
          <cell r="D951" t="str">
            <v>RCAPSOCIAL</v>
          </cell>
          <cell r="E951" t="str">
            <v>RCAPSOCIAL</v>
          </cell>
          <cell r="F951">
            <v>139277701</v>
          </cell>
        </row>
        <row r="952">
          <cell r="A952" t="str">
            <v>04RCREDITOS</v>
          </cell>
          <cell r="B952" t="str">
            <v>04</v>
          </cell>
          <cell r="C952">
            <v>39082</v>
          </cell>
          <cell r="D952" t="str">
            <v>RCREDITOS</v>
          </cell>
          <cell r="E952" t="str">
            <v>RCREDITOS</v>
          </cell>
          <cell r="F952">
            <v>-179313585.42000002</v>
          </cell>
        </row>
        <row r="953">
          <cell r="A953" t="str">
            <v>04RDEPOSITOS</v>
          </cell>
          <cell r="B953" t="str">
            <v>04</v>
          </cell>
          <cell r="C953">
            <v>39082</v>
          </cell>
          <cell r="D953" t="str">
            <v>RDEPOSITOS</v>
          </cell>
          <cell r="E953" t="str">
            <v>RDEPOSITOS</v>
          </cell>
          <cell r="F953">
            <v>2206340501.2000003</v>
          </cell>
        </row>
        <row r="954">
          <cell r="A954" t="str">
            <v>04RDPUBLICA</v>
          </cell>
          <cell r="B954" t="str">
            <v>04</v>
          </cell>
          <cell r="C954">
            <v>39082</v>
          </cell>
          <cell r="D954" t="str">
            <v>RDPUBLICA</v>
          </cell>
          <cell r="E954" t="str">
            <v>RDPUBLICA</v>
          </cell>
          <cell r="F954">
            <v>1814030.36</v>
          </cell>
        </row>
        <row r="955">
          <cell r="A955" t="str">
            <v>04RECBALSRSM</v>
          </cell>
          <cell r="B955" t="str">
            <v>04</v>
          </cell>
          <cell r="C955">
            <v>39082</v>
          </cell>
          <cell r="D955" t="str">
            <v>RECBALSRSM</v>
          </cell>
          <cell r="E955" t="str">
            <v>RECBALSRSM</v>
          </cell>
          <cell r="F955">
            <v>2360636202.1999998</v>
          </cell>
        </row>
        <row r="956">
          <cell r="A956" t="str">
            <v>04RENTAFIJA</v>
          </cell>
          <cell r="B956" t="str">
            <v>04</v>
          </cell>
          <cell r="C956">
            <v>39082</v>
          </cell>
          <cell r="D956" t="str">
            <v>RENTAFIJA</v>
          </cell>
          <cell r="E956" t="str">
            <v>RENTAFIJA</v>
          </cell>
          <cell r="F956">
            <v>9570690.879999999</v>
          </cell>
        </row>
        <row r="957">
          <cell r="A957" t="str">
            <v>04RESTOBALAN</v>
          </cell>
          <cell r="B957" t="str">
            <v>04</v>
          </cell>
          <cell r="C957">
            <v>39082</v>
          </cell>
          <cell r="D957" t="str">
            <v>RESTOBALAN</v>
          </cell>
          <cell r="E957" t="str">
            <v>RESTOBALAN</v>
          </cell>
          <cell r="F957">
            <v>1193381825.2347341</v>
          </cell>
        </row>
        <row r="958">
          <cell r="A958" t="str">
            <v>04RFINVUL</v>
          </cell>
          <cell r="B958" t="str">
            <v>04</v>
          </cell>
          <cell r="C958">
            <v>39082</v>
          </cell>
          <cell r="D958" t="str">
            <v>RFINVUL</v>
          </cell>
          <cell r="E958" t="str">
            <v>RFINVUL</v>
          </cell>
          <cell r="F958">
            <v>243610781.72000003</v>
          </cell>
        </row>
        <row r="959">
          <cell r="A959" t="str">
            <v>04RICNORMAL</v>
          </cell>
          <cell r="B959" t="str">
            <v>04</v>
          </cell>
          <cell r="C959">
            <v>39082</v>
          </cell>
          <cell r="D959" t="str">
            <v>RICNORMAL</v>
          </cell>
          <cell r="E959" t="str">
            <v>RICNORMAL</v>
          </cell>
          <cell r="F959">
            <v>-3571521869.9335561</v>
          </cell>
        </row>
        <row r="960">
          <cell r="A960" t="str">
            <v>04RIGFUERABA</v>
          </cell>
          <cell r="B960" t="str">
            <v>04</v>
          </cell>
          <cell r="C960">
            <v>39082</v>
          </cell>
          <cell r="D960" t="str">
            <v>RIGFUERABA</v>
          </cell>
          <cell r="E960" t="str">
            <v>RIGFUERABA</v>
          </cell>
          <cell r="F960">
            <v>-2158589.6</v>
          </cell>
        </row>
        <row r="961">
          <cell r="A961" t="str">
            <v>04RINVBALANC</v>
          </cell>
          <cell r="B961" t="str">
            <v>04</v>
          </cell>
          <cell r="C961">
            <v>39082</v>
          </cell>
          <cell r="D961" t="str">
            <v>RINVBALANC</v>
          </cell>
          <cell r="E961" t="str">
            <v>RINVBALANC</v>
          </cell>
          <cell r="F961">
            <v>-3554018027.4347348</v>
          </cell>
        </row>
        <row r="962">
          <cell r="A962" t="str">
            <v>04RINVBALSF</v>
          </cell>
          <cell r="B962" t="str">
            <v>04</v>
          </cell>
          <cell r="C962">
            <v>39082</v>
          </cell>
          <cell r="D962" t="str">
            <v>RINVBALSF</v>
          </cell>
          <cell r="E962" t="str">
            <v>RINVBALSF</v>
          </cell>
          <cell r="F962">
            <v>-3619642108.4635563</v>
          </cell>
        </row>
        <row r="963">
          <cell r="A963" t="str">
            <v>04RINVGEST</v>
          </cell>
          <cell r="B963" t="str">
            <v>04</v>
          </cell>
          <cell r="C963">
            <v>39082</v>
          </cell>
          <cell r="D963" t="str">
            <v>RINVGEST</v>
          </cell>
          <cell r="E963" t="str">
            <v>RINVGEST</v>
          </cell>
          <cell r="F963">
            <v>-3573680459.533556</v>
          </cell>
        </row>
        <row r="964">
          <cell r="A964" t="str">
            <v>04RLEASRENT</v>
          </cell>
          <cell r="B964" t="str">
            <v>04</v>
          </cell>
          <cell r="C964">
            <v>39082</v>
          </cell>
          <cell r="D964" t="str">
            <v>RLEASRENT</v>
          </cell>
          <cell r="E964" t="str">
            <v>RLEASRENT</v>
          </cell>
          <cell r="F964">
            <v>-2158589.6</v>
          </cell>
        </row>
        <row r="965">
          <cell r="A965" t="str">
            <v>04RMAGINDIR</v>
          </cell>
          <cell r="B965" t="str">
            <v>04</v>
          </cell>
          <cell r="C965">
            <v>39082</v>
          </cell>
          <cell r="D965" t="str">
            <v>RMAGINDIR</v>
          </cell>
          <cell r="E965" t="str">
            <v>RMAGINDIR</v>
          </cell>
          <cell r="F965">
            <v>5.2504241310202815E-7</v>
          </cell>
        </row>
        <row r="966">
          <cell r="A966" t="str">
            <v>04RMEXPLOT</v>
          </cell>
          <cell r="B966" t="str">
            <v>04</v>
          </cell>
          <cell r="C966">
            <v>39082</v>
          </cell>
          <cell r="D966" t="str">
            <v>RMEXPLOT</v>
          </cell>
          <cell r="E966" t="str">
            <v>RMEXPLOT</v>
          </cell>
          <cell r="F966">
            <v>5.2504241310202815E-7</v>
          </cell>
        </row>
        <row r="967">
          <cell r="A967" t="str">
            <v>04RMFINAN</v>
          </cell>
          <cell r="B967" t="str">
            <v>04</v>
          </cell>
          <cell r="C967">
            <v>39082</v>
          </cell>
          <cell r="D967" t="str">
            <v>RMFINAN</v>
          </cell>
          <cell r="E967" t="str">
            <v>RMFINAN</v>
          </cell>
          <cell r="F967">
            <v>5.2504241310202815E-7</v>
          </cell>
        </row>
        <row r="968">
          <cell r="A968" t="str">
            <v>04RMORDIN</v>
          </cell>
          <cell r="B968" t="str">
            <v>04</v>
          </cell>
          <cell r="C968">
            <v>39082</v>
          </cell>
          <cell r="D968" t="str">
            <v>RMORDIN</v>
          </cell>
          <cell r="E968" t="str">
            <v>RMORDIN</v>
          </cell>
          <cell r="F968">
            <v>5.2504241310202815E-7</v>
          </cell>
        </row>
        <row r="969">
          <cell r="A969" t="str">
            <v>04ROINVEGEST</v>
          </cell>
          <cell r="B969" t="str">
            <v>04</v>
          </cell>
          <cell r="C969">
            <v>39082</v>
          </cell>
          <cell r="D969" t="str">
            <v>ROINVEGEST</v>
          </cell>
          <cell r="E969" t="str">
            <v>ROINVEGEST</v>
          </cell>
          <cell r="F969">
            <v>-34626236.479999997</v>
          </cell>
        </row>
        <row r="970">
          <cell r="A970" t="str">
            <v>04ROINVERSIO</v>
          </cell>
          <cell r="B970" t="str">
            <v>04</v>
          </cell>
          <cell r="C970">
            <v>39082</v>
          </cell>
          <cell r="D970" t="str">
            <v>ROINVERSIO</v>
          </cell>
          <cell r="E970" t="str">
            <v>ROINVERSIO</v>
          </cell>
          <cell r="F970">
            <v>-34626236.479999997</v>
          </cell>
        </row>
        <row r="971">
          <cell r="A971" t="str">
            <v>04RPLAZO</v>
          </cell>
          <cell r="B971" t="str">
            <v>04</v>
          </cell>
          <cell r="C971">
            <v>39082</v>
          </cell>
          <cell r="D971" t="str">
            <v>RPLAZO</v>
          </cell>
          <cell r="E971" t="str">
            <v>RPLAZO</v>
          </cell>
          <cell r="F971">
            <v>928771512.86000001</v>
          </cell>
        </row>
        <row r="972">
          <cell r="A972" t="str">
            <v>04RPRESNOTIT</v>
          </cell>
          <cell r="B972" t="str">
            <v>04</v>
          </cell>
          <cell r="C972">
            <v>39082</v>
          </cell>
          <cell r="D972" t="str">
            <v>RPRESNOTIT</v>
          </cell>
          <cell r="E972" t="str">
            <v>RPRESNOTIT</v>
          </cell>
          <cell r="F972">
            <v>3072941384.073555</v>
          </cell>
        </row>
        <row r="973">
          <cell r="A973" t="str">
            <v>04RPRESTAMOS</v>
          </cell>
          <cell r="B973" t="str">
            <v>04</v>
          </cell>
          <cell r="C973">
            <v>39082</v>
          </cell>
          <cell r="D973" t="str">
            <v>RPRESTAMOS</v>
          </cell>
          <cell r="E973" t="str">
            <v>RPRESTAMOS</v>
          </cell>
          <cell r="F973">
            <v>-3291455643.9735551</v>
          </cell>
        </row>
        <row r="974">
          <cell r="A974" t="str">
            <v>04RPRESTGEST</v>
          </cell>
          <cell r="B974" t="str">
            <v>04</v>
          </cell>
          <cell r="C974">
            <v>39082</v>
          </cell>
          <cell r="D974" t="str">
            <v>RPRESTGEST</v>
          </cell>
          <cell r="E974" t="str">
            <v>RPRESTGEST</v>
          </cell>
          <cell r="F974">
            <v>-3291455643.9735551</v>
          </cell>
        </row>
        <row r="975">
          <cell r="A975" t="str">
            <v>04RPRESTIT</v>
          </cell>
          <cell r="B975" t="str">
            <v>04</v>
          </cell>
          <cell r="C975">
            <v>39082</v>
          </cell>
          <cell r="D975" t="str">
            <v>RPRESTIT</v>
          </cell>
          <cell r="E975" t="str">
            <v>RPRESTIT</v>
          </cell>
          <cell r="F975">
            <v>218514259.90000001</v>
          </cell>
        </row>
        <row r="976">
          <cell r="A976" t="str">
            <v>04RRECBALANC</v>
          </cell>
          <cell r="B976" t="str">
            <v>04</v>
          </cell>
          <cell r="C976">
            <v>39082</v>
          </cell>
          <cell r="D976" t="str">
            <v>RRECBALANC</v>
          </cell>
          <cell r="E976" t="str">
            <v>RRECBALANC</v>
          </cell>
          <cell r="F976">
            <v>2360636202.1999998</v>
          </cell>
        </row>
        <row r="977">
          <cell r="A977" t="str">
            <v>04RRECBALSR</v>
          </cell>
          <cell r="B977" t="str">
            <v>04</v>
          </cell>
          <cell r="C977">
            <v>39082</v>
          </cell>
          <cell r="D977" t="str">
            <v>RRECBALSR</v>
          </cell>
          <cell r="E977" t="str">
            <v>RRECBALSR</v>
          </cell>
          <cell r="F977">
            <v>2360636202.1999998</v>
          </cell>
        </row>
        <row r="978">
          <cell r="A978" t="str">
            <v>04RRECGEST</v>
          </cell>
          <cell r="B978" t="str">
            <v>04</v>
          </cell>
          <cell r="C978">
            <v>39082</v>
          </cell>
          <cell r="D978" t="str">
            <v>RRECGEST</v>
          </cell>
          <cell r="E978" t="str">
            <v>RRECGEST</v>
          </cell>
          <cell r="F978">
            <v>2710160101.6600008</v>
          </cell>
        </row>
        <row r="979">
          <cell r="A979" t="str">
            <v>04RRGFUERABA</v>
          </cell>
          <cell r="B979" t="str">
            <v>04</v>
          </cell>
          <cell r="C979">
            <v>39082</v>
          </cell>
          <cell r="D979" t="str">
            <v>RRGFUERABA</v>
          </cell>
          <cell r="E979" t="str">
            <v>RRGFUERABA</v>
          </cell>
          <cell r="F979">
            <v>349523899.45999998</v>
          </cell>
        </row>
        <row r="980">
          <cell r="A980" t="str">
            <v>04RTACTIVO</v>
          </cell>
          <cell r="B980" t="str">
            <v>04</v>
          </cell>
          <cell r="C980">
            <v>39082</v>
          </cell>
          <cell r="D980" t="str">
            <v>RTACTIVO</v>
          </cell>
          <cell r="E980" t="str">
            <v>RTACTIVO</v>
          </cell>
          <cell r="F980">
            <v>-3632550448.0345354</v>
          </cell>
        </row>
        <row r="981">
          <cell r="A981" t="str">
            <v>04RTPASIVO</v>
          </cell>
          <cell r="B981" t="str">
            <v>04</v>
          </cell>
          <cell r="C981">
            <v>39082</v>
          </cell>
          <cell r="D981" t="str">
            <v>RTPASIVO</v>
          </cell>
          <cell r="E981" t="str">
            <v>RTPASIVO</v>
          </cell>
          <cell r="F981">
            <v>3632550448.0345345</v>
          </cell>
        </row>
        <row r="982">
          <cell r="A982" t="str">
            <v>04RVISTA</v>
          </cell>
          <cell r="B982" t="str">
            <v>04</v>
          </cell>
          <cell r="C982">
            <v>39082</v>
          </cell>
          <cell r="D982" t="str">
            <v>RVISTA</v>
          </cell>
          <cell r="E982" t="str">
            <v>RVISTA</v>
          </cell>
          <cell r="F982">
            <v>1277568988.3400002</v>
          </cell>
        </row>
        <row r="983">
          <cell r="A983" t="str">
            <v>04RVNEGOCIO</v>
          </cell>
          <cell r="B983" t="str">
            <v>04</v>
          </cell>
          <cell r="C983">
            <v>39082</v>
          </cell>
          <cell r="D983" t="str">
            <v>RVNEGOCIO</v>
          </cell>
          <cell r="E983" t="str">
            <v>RVNEGOCIO</v>
          </cell>
          <cell r="F983">
            <v>6283840561.1935558</v>
          </cell>
        </row>
        <row r="984">
          <cell r="A984" t="str">
            <v>0516010</v>
          </cell>
          <cell r="B984" t="str">
            <v>05</v>
          </cell>
          <cell r="C984">
            <v>39082</v>
          </cell>
          <cell r="D984" t="str">
            <v>16010</v>
          </cell>
          <cell r="E984" t="str">
            <v>16010</v>
          </cell>
          <cell r="F984">
            <v>50383377</v>
          </cell>
        </row>
        <row r="985">
          <cell r="A985" t="str">
            <v>0520000</v>
          </cell>
          <cell r="B985" t="str">
            <v>05</v>
          </cell>
          <cell r="C985">
            <v>39082</v>
          </cell>
          <cell r="D985" t="str">
            <v>20000</v>
          </cell>
          <cell r="E985" t="str">
            <v>20000</v>
          </cell>
          <cell r="F985">
            <v>7657705.71</v>
          </cell>
        </row>
        <row r="986">
          <cell r="A986" t="str">
            <v>05EMISION</v>
          </cell>
          <cell r="B986" t="str">
            <v>05</v>
          </cell>
          <cell r="C986">
            <v>39082</v>
          </cell>
          <cell r="D986" t="str">
            <v>EMISION</v>
          </cell>
          <cell r="E986" t="str">
            <v>EMISION</v>
          </cell>
          <cell r="F986">
            <v>654000</v>
          </cell>
        </row>
        <row r="987">
          <cell r="A987" t="str">
            <v>05G16000</v>
          </cell>
          <cell r="B987" t="str">
            <v>05</v>
          </cell>
          <cell r="C987">
            <v>39082</v>
          </cell>
          <cell r="D987" t="str">
            <v>G16000</v>
          </cell>
          <cell r="E987" t="str">
            <v>G16000</v>
          </cell>
          <cell r="F987">
            <v>50383377</v>
          </cell>
        </row>
        <row r="988">
          <cell r="A988" t="str">
            <v>05G20000</v>
          </cell>
          <cell r="B988" t="str">
            <v>05</v>
          </cell>
          <cell r="C988">
            <v>39082</v>
          </cell>
          <cell r="D988" t="str">
            <v>G20000</v>
          </cell>
          <cell r="E988" t="str">
            <v>G20000</v>
          </cell>
          <cell r="F988">
            <v>7657705.71</v>
          </cell>
        </row>
        <row r="989">
          <cell r="A989" t="str">
            <v>05GR1000</v>
          </cell>
          <cell r="B989" t="str">
            <v>05</v>
          </cell>
          <cell r="C989">
            <v>39082</v>
          </cell>
          <cell r="D989" t="str">
            <v>GR1000</v>
          </cell>
          <cell r="E989" t="str">
            <v>GR1000</v>
          </cell>
          <cell r="F989">
            <v>-11742561.591999998</v>
          </cell>
        </row>
        <row r="990">
          <cell r="A990" t="str">
            <v>05GR16000</v>
          </cell>
          <cell r="B990" t="str">
            <v>05</v>
          </cell>
          <cell r="C990">
            <v>39082</v>
          </cell>
          <cell r="D990" t="str">
            <v>GR16000</v>
          </cell>
          <cell r="E990" t="str">
            <v>GR16000</v>
          </cell>
          <cell r="F990">
            <v>50383377</v>
          </cell>
        </row>
        <row r="991">
          <cell r="A991" t="str">
            <v>05GR16010</v>
          </cell>
          <cell r="B991" t="str">
            <v>05</v>
          </cell>
          <cell r="C991">
            <v>39082</v>
          </cell>
          <cell r="D991" t="str">
            <v>GR16010</v>
          </cell>
          <cell r="E991" t="str">
            <v>GR16010</v>
          </cell>
          <cell r="F991">
            <v>50383377</v>
          </cell>
        </row>
        <row r="992">
          <cell r="A992" t="str">
            <v>05GR16999</v>
          </cell>
          <cell r="B992" t="str">
            <v>05</v>
          </cell>
          <cell r="C992">
            <v>39082</v>
          </cell>
          <cell r="D992" t="str">
            <v>GR16999</v>
          </cell>
          <cell r="E992" t="str">
            <v>GR16999</v>
          </cell>
          <cell r="F992">
            <v>7657705.71</v>
          </cell>
        </row>
        <row r="993">
          <cell r="A993" t="str">
            <v>05GR17011</v>
          </cell>
          <cell r="B993" t="str">
            <v>05</v>
          </cell>
          <cell r="C993">
            <v>39082</v>
          </cell>
          <cell r="D993" t="str">
            <v>GR17011</v>
          </cell>
          <cell r="E993" t="str">
            <v>GR17011</v>
          </cell>
          <cell r="F993">
            <v>347072807.78000009</v>
          </cell>
        </row>
        <row r="994">
          <cell r="A994" t="str">
            <v>05GR17012</v>
          </cell>
          <cell r="B994" t="str">
            <v>05</v>
          </cell>
          <cell r="C994">
            <v>39082</v>
          </cell>
          <cell r="D994" t="str">
            <v>GR17012</v>
          </cell>
          <cell r="E994" t="str">
            <v>GR17012</v>
          </cell>
          <cell r="F994">
            <v>46326413.969999999</v>
          </cell>
        </row>
        <row r="995">
          <cell r="A995" t="str">
            <v>05GR170131</v>
          </cell>
          <cell r="B995" t="str">
            <v>05</v>
          </cell>
          <cell r="C995">
            <v>39082</v>
          </cell>
          <cell r="D995" t="str">
            <v>GR170131</v>
          </cell>
          <cell r="E995" t="str">
            <v>GR170131</v>
          </cell>
          <cell r="F995">
            <v>124921780.68000001</v>
          </cell>
        </row>
        <row r="996">
          <cell r="A996" t="str">
            <v>05GR170132</v>
          </cell>
          <cell r="B996" t="str">
            <v>05</v>
          </cell>
          <cell r="C996">
            <v>39082</v>
          </cell>
          <cell r="D996" t="str">
            <v>GR170132</v>
          </cell>
          <cell r="E996" t="str">
            <v>GR170132</v>
          </cell>
          <cell r="F996">
            <v>42529240</v>
          </cell>
        </row>
        <row r="997">
          <cell r="A997" t="str">
            <v>05GR170133</v>
          </cell>
          <cell r="B997" t="str">
            <v>05</v>
          </cell>
          <cell r="C997">
            <v>39082</v>
          </cell>
          <cell r="D997" t="str">
            <v>GR170133</v>
          </cell>
          <cell r="E997" t="str">
            <v>GR170133</v>
          </cell>
          <cell r="F997">
            <v>51537094.229999989</v>
          </cell>
        </row>
        <row r="998">
          <cell r="A998" t="str">
            <v>05GR170134</v>
          </cell>
          <cell r="B998" t="str">
            <v>05</v>
          </cell>
          <cell r="C998">
            <v>39082</v>
          </cell>
          <cell r="D998" t="str">
            <v>GR170134</v>
          </cell>
          <cell r="E998" t="str">
            <v>GR170134</v>
          </cell>
          <cell r="F998">
            <v>1532227.94</v>
          </cell>
        </row>
        <row r="999">
          <cell r="A999" t="str">
            <v>05GR170135</v>
          </cell>
          <cell r="B999" t="str">
            <v>05</v>
          </cell>
          <cell r="C999">
            <v>39082</v>
          </cell>
          <cell r="D999" t="str">
            <v>GR170135</v>
          </cell>
          <cell r="E999" t="str">
            <v>GR170135</v>
          </cell>
          <cell r="F999">
            <v>50004866.289999992</v>
          </cell>
        </row>
        <row r="1000">
          <cell r="A1000" t="str">
            <v>05GR17500</v>
          </cell>
          <cell r="B1000" t="str">
            <v>05</v>
          </cell>
          <cell r="C1000">
            <v>39082</v>
          </cell>
          <cell r="D1000" t="str">
            <v>GR17500</v>
          </cell>
          <cell r="E1000" t="str">
            <v>GR17500</v>
          </cell>
          <cell r="F1000">
            <v>654000</v>
          </cell>
        </row>
        <row r="1001">
          <cell r="A1001" t="str">
            <v>05GR2000</v>
          </cell>
          <cell r="B1001" t="str">
            <v>05</v>
          </cell>
          <cell r="C1001">
            <v>39082</v>
          </cell>
          <cell r="D1001" t="str">
            <v>GR2000</v>
          </cell>
          <cell r="E1001" t="str">
            <v>GR2000</v>
          </cell>
          <cell r="F1001">
            <v>-7414277.1399999931</v>
          </cell>
        </row>
        <row r="1002">
          <cell r="A1002" t="str">
            <v>05GR2020</v>
          </cell>
          <cell r="B1002" t="str">
            <v>05</v>
          </cell>
          <cell r="C1002">
            <v>39082</v>
          </cell>
          <cell r="D1002" t="str">
            <v>GR2020</v>
          </cell>
          <cell r="E1002" t="str">
            <v>GR2020</v>
          </cell>
          <cell r="F1002">
            <v>5.5879354476928711E-9</v>
          </cell>
        </row>
        <row r="1003">
          <cell r="A1003" t="str">
            <v>05GR2040</v>
          </cell>
          <cell r="B1003" t="str">
            <v>05</v>
          </cell>
          <cell r="C1003">
            <v>39082</v>
          </cell>
          <cell r="D1003" t="str">
            <v>GR2040</v>
          </cell>
          <cell r="E1003" t="str">
            <v>GR2040</v>
          </cell>
          <cell r="F1003">
            <v>-7414277.1399999987</v>
          </cell>
        </row>
        <row r="1004">
          <cell r="A1004" t="str">
            <v>05GR21000</v>
          </cell>
          <cell r="B1004" t="str">
            <v>05</v>
          </cell>
          <cell r="C1004">
            <v>39082</v>
          </cell>
          <cell r="D1004" t="str">
            <v>GR21000</v>
          </cell>
          <cell r="E1004" t="str">
            <v>GR21000</v>
          </cell>
          <cell r="F1004">
            <v>860191336.05626571</v>
          </cell>
        </row>
        <row r="1005">
          <cell r="A1005" t="str">
            <v>05GR3010</v>
          </cell>
          <cell r="B1005" t="str">
            <v>05</v>
          </cell>
          <cell r="C1005">
            <v>39082</v>
          </cell>
          <cell r="D1005" t="str">
            <v>GR3010</v>
          </cell>
          <cell r="E1005" t="str">
            <v>GR3010</v>
          </cell>
          <cell r="F1005">
            <v>-30440077.170000002</v>
          </cell>
        </row>
        <row r="1006">
          <cell r="A1006" t="str">
            <v>05GR3020</v>
          </cell>
          <cell r="B1006" t="str">
            <v>05</v>
          </cell>
          <cell r="C1006">
            <v>39082</v>
          </cell>
          <cell r="D1006" t="str">
            <v>GR3020</v>
          </cell>
          <cell r="E1006" t="str">
            <v>GR3020</v>
          </cell>
          <cell r="F1006">
            <v>-1479420122.1168685</v>
          </cell>
        </row>
        <row r="1007">
          <cell r="A1007" t="str">
            <v>05GR30210</v>
          </cell>
          <cell r="B1007" t="str">
            <v>05</v>
          </cell>
          <cell r="C1007">
            <v>39082</v>
          </cell>
          <cell r="D1007" t="str">
            <v>GR30210</v>
          </cell>
          <cell r="E1007" t="str">
            <v>GR30210</v>
          </cell>
          <cell r="F1007">
            <v>-10121827.850000001</v>
          </cell>
        </row>
        <row r="1008">
          <cell r="A1008" t="str">
            <v>05GR302106</v>
          </cell>
          <cell r="B1008" t="str">
            <v>05</v>
          </cell>
          <cell r="C1008">
            <v>39082</v>
          </cell>
          <cell r="D1008" t="str">
            <v>GR302106</v>
          </cell>
          <cell r="E1008" t="str">
            <v>GR302106</v>
          </cell>
          <cell r="F1008">
            <v>-22860395.826868691</v>
          </cell>
        </row>
        <row r="1009">
          <cell r="A1009" t="str">
            <v>05GR30210NO</v>
          </cell>
          <cell r="B1009" t="str">
            <v>05</v>
          </cell>
          <cell r="C1009">
            <v>39082</v>
          </cell>
          <cell r="D1009" t="str">
            <v>GR30210NO</v>
          </cell>
          <cell r="E1009" t="str">
            <v>GR30210NO</v>
          </cell>
          <cell r="F1009">
            <v>10121827.850000001</v>
          </cell>
        </row>
        <row r="1010">
          <cell r="A1010" t="str">
            <v>05GR30211</v>
          </cell>
          <cell r="B1010" t="str">
            <v>05</v>
          </cell>
          <cell r="C1010">
            <v>39082</v>
          </cell>
          <cell r="D1010" t="str">
            <v>GR30211</v>
          </cell>
          <cell r="E1010" t="str">
            <v>GR30211</v>
          </cell>
          <cell r="F1010">
            <v>-455235680.33999991</v>
          </cell>
        </row>
        <row r="1011">
          <cell r="A1011" t="str">
            <v>05GR30211NO</v>
          </cell>
          <cell r="B1011" t="str">
            <v>05</v>
          </cell>
          <cell r="C1011">
            <v>39082</v>
          </cell>
          <cell r="D1011" t="str">
            <v>GR30211NO</v>
          </cell>
          <cell r="E1011" t="str">
            <v>GR30211NO</v>
          </cell>
          <cell r="F1011">
            <v>455235680.33999991</v>
          </cell>
        </row>
        <row r="1012">
          <cell r="A1012" t="str">
            <v>05GR30212</v>
          </cell>
          <cell r="B1012" t="str">
            <v>05</v>
          </cell>
          <cell r="C1012">
            <v>39082</v>
          </cell>
          <cell r="D1012" t="str">
            <v>GR30212</v>
          </cell>
          <cell r="E1012" t="str">
            <v>GR30212</v>
          </cell>
          <cell r="F1012">
            <v>-186719477.82999998</v>
          </cell>
        </row>
        <row r="1013">
          <cell r="A1013" t="str">
            <v>05GR30212NO</v>
          </cell>
          <cell r="B1013" t="str">
            <v>05</v>
          </cell>
          <cell r="C1013">
            <v>39082</v>
          </cell>
          <cell r="D1013" t="str">
            <v>GR30212NO</v>
          </cell>
          <cell r="E1013" t="str">
            <v>GR30212NO</v>
          </cell>
          <cell r="F1013">
            <v>181369027.51999998</v>
          </cell>
        </row>
        <row r="1014">
          <cell r="A1014" t="str">
            <v>05GR30212SI</v>
          </cell>
          <cell r="B1014" t="str">
            <v>05</v>
          </cell>
          <cell r="C1014">
            <v>39082</v>
          </cell>
          <cell r="D1014" t="str">
            <v>GR30212SI</v>
          </cell>
          <cell r="E1014" t="str">
            <v>GR30212SI</v>
          </cell>
          <cell r="F1014">
            <v>5350450.3099999996</v>
          </cell>
        </row>
        <row r="1015">
          <cell r="A1015" t="str">
            <v>05GR30213</v>
          </cell>
          <cell r="B1015" t="str">
            <v>05</v>
          </cell>
          <cell r="C1015">
            <v>39082</v>
          </cell>
          <cell r="D1015" t="str">
            <v>GR30213</v>
          </cell>
          <cell r="E1015" t="str">
            <v>GR30213</v>
          </cell>
          <cell r="F1015">
            <v>-10411306.789999999</v>
          </cell>
        </row>
        <row r="1016">
          <cell r="A1016" t="str">
            <v>05GR30213NO</v>
          </cell>
          <cell r="B1016" t="str">
            <v>05</v>
          </cell>
          <cell r="C1016">
            <v>39082</v>
          </cell>
          <cell r="D1016" t="str">
            <v>GR30213NO</v>
          </cell>
          <cell r="E1016" t="str">
            <v>GR30213NO</v>
          </cell>
          <cell r="F1016">
            <v>10411306.789999999</v>
          </cell>
        </row>
        <row r="1017">
          <cell r="A1017" t="str">
            <v>05GR30214</v>
          </cell>
          <cell r="B1017" t="str">
            <v>05</v>
          </cell>
          <cell r="C1017">
            <v>39082</v>
          </cell>
          <cell r="D1017" t="str">
            <v>GR30214</v>
          </cell>
          <cell r="E1017" t="str">
            <v>GR30214</v>
          </cell>
          <cell r="F1017">
            <v>-672090257.72000003</v>
          </cell>
        </row>
        <row r="1018">
          <cell r="A1018" t="str">
            <v>05GR30214NO</v>
          </cell>
          <cell r="B1018" t="str">
            <v>05</v>
          </cell>
          <cell r="C1018">
            <v>39082</v>
          </cell>
          <cell r="D1018" t="str">
            <v>GR30214NO</v>
          </cell>
          <cell r="E1018" t="str">
            <v>GR30214NO</v>
          </cell>
          <cell r="F1018">
            <v>626048363.36000001</v>
          </cell>
        </row>
        <row r="1019">
          <cell r="A1019" t="str">
            <v>05GR30214SI</v>
          </cell>
          <cell r="B1019" t="str">
            <v>05</v>
          </cell>
          <cell r="C1019">
            <v>39082</v>
          </cell>
          <cell r="D1019" t="str">
            <v>GR30214SI</v>
          </cell>
          <cell r="E1019" t="str">
            <v>GR30214SI</v>
          </cell>
          <cell r="F1019">
            <v>46041894.359999999</v>
          </cell>
        </row>
        <row r="1020">
          <cell r="A1020" t="str">
            <v>05GR30215</v>
          </cell>
          <cell r="B1020" t="str">
            <v>05</v>
          </cell>
          <cell r="C1020">
            <v>39082</v>
          </cell>
          <cell r="D1020" t="str">
            <v>GR30215</v>
          </cell>
          <cell r="E1020" t="str">
            <v>GR30215</v>
          </cell>
          <cell r="F1020">
            <v>-14715258.600000001</v>
          </cell>
        </row>
        <row r="1021">
          <cell r="A1021" t="str">
            <v>05GR30215NO</v>
          </cell>
          <cell r="B1021" t="str">
            <v>05</v>
          </cell>
          <cell r="C1021">
            <v>39082</v>
          </cell>
          <cell r="D1021" t="str">
            <v>GR30215NO</v>
          </cell>
          <cell r="E1021" t="str">
            <v>GR30215NO</v>
          </cell>
          <cell r="F1021">
            <v>14653758.670000002</v>
          </cell>
        </row>
        <row r="1022">
          <cell r="A1022" t="str">
            <v>05GR30215SI</v>
          </cell>
          <cell r="B1022" t="str">
            <v>05</v>
          </cell>
          <cell r="C1022">
            <v>39082</v>
          </cell>
          <cell r="D1022" t="str">
            <v>GR30215SI</v>
          </cell>
          <cell r="E1022" t="str">
            <v>GR30215SI</v>
          </cell>
          <cell r="F1022">
            <v>61499.93</v>
          </cell>
        </row>
        <row r="1023">
          <cell r="A1023" t="str">
            <v>05GR30216</v>
          </cell>
          <cell r="B1023" t="str">
            <v>05</v>
          </cell>
          <cell r="C1023">
            <v>39082</v>
          </cell>
          <cell r="D1023" t="str">
            <v>GR30216</v>
          </cell>
          <cell r="E1023" t="str">
            <v>GR30216</v>
          </cell>
          <cell r="F1023">
            <v>-12738567.976868687</v>
          </cell>
        </row>
        <row r="1024">
          <cell r="A1024" t="str">
            <v>05GR30216NO</v>
          </cell>
          <cell r="B1024" t="str">
            <v>05</v>
          </cell>
          <cell r="C1024">
            <v>39082</v>
          </cell>
          <cell r="D1024" t="str">
            <v>GR30216NO</v>
          </cell>
          <cell r="E1024" t="str">
            <v>GR30216NO</v>
          </cell>
          <cell r="F1024">
            <v>12477151.696868688</v>
          </cell>
        </row>
        <row r="1025">
          <cell r="A1025" t="str">
            <v>05GR30216SI</v>
          </cell>
          <cell r="B1025" t="str">
            <v>05</v>
          </cell>
          <cell r="C1025">
            <v>39082</v>
          </cell>
          <cell r="D1025" t="str">
            <v>GR30216SI</v>
          </cell>
          <cell r="E1025" t="str">
            <v>GR30216SI</v>
          </cell>
          <cell r="F1025">
            <v>261416.28</v>
          </cell>
        </row>
        <row r="1026">
          <cell r="A1026" t="str">
            <v>05GR30222</v>
          </cell>
          <cell r="B1026" t="str">
            <v>05</v>
          </cell>
          <cell r="C1026">
            <v>39082</v>
          </cell>
          <cell r="D1026" t="str">
            <v>GR30222</v>
          </cell>
          <cell r="E1026" t="str">
            <v>GR30222</v>
          </cell>
          <cell r="F1026">
            <v>-0.01</v>
          </cell>
        </row>
        <row r="1027">
          <cell r="A1027" t="str">
            <v>05GR30223</v>
          </cell>
          <cell r="B1027" t="str">
            <v>05</v>
          </cell>
          <cell r="C1027">
            <v>39082</v>
          </cell>
          <cell r="D1027" t="str">
            <v>GR30223</v>
          </cell>
          <cell r="E1027" t="str">
            <v>GR30223</v>
          </cell>
          <cell r="F1027">
            <v>-14581792.070000002</v>
          </cell>
        </row>
        <row r="1028">
          <cell r="A1028" t="str">
            <v>05GR30224</v>
          </cell>
          <cell r="B1028" t="str">
            <v>05</v>
          </cell>
          <cell r="C1028">
            <v>39082</v>
          </cell>
          <cell r="D1028" t="str">
            <v>GR30224</v>
          </cell>
          <cell r="E1028" t="str">
            <v>GR30224</v>
          </cell>
          <cell r="F1028">
            <v>-102805952.92999998</v>
          </cell>
        </row>
        <row r="1029">
          <cell r="A1029" t="str">
            <v>05GR3030</v>
          </cell>
          <cell r="B1029" t="str">
            <v>05</v>
          </cell>
          <cell r="C1029">
            <v>39082</v>
          </cell>
          <cell r="D1029" t="str">
            <v>GR3030</v>
          </cell>
          <cell r="E1029" t="str">
            <v>GR3030</v>
          </cell>
          <cell r="F1029">
            <v>-5054290.5599999996</v>
          </cell>
        </row>
        <row r="1030">
          <cell r="A1030" t="str">
            <v>05GR30401</v>
          </cell>
          <cell r="B1030" t="str">
            <v>05</v>
          </cell>
          <cell r="C1030">
            <v>39082</v>
          </cell>
          <cell r="D1030" t="str">
            <v>GR30401</v>
          </cell>
          <cell r="E1030" t="str">
            <v>GR30401</v>
          </cell>
          <cell r="F1030">
            <v>-9987187.9200000018</v>
          </cell>
        </row>
        <row r="1031">
          <cell r="A1031" t="str">
            <v>05GR30402</v>
          </cell>
          <cell r="B1031" t="str">
            <v>05</v>
          </cell>
          <cell r="C1031">
            <v>39082</v>
          </cell>
          <cell r="D1031" t="str">
            <v>GR30402</v>
          </cell>
          <cell r="E1031" t="str">
            <v>GR30402</v>
          </cell>
          <cell r="F1031">
            <v>-3177421.7</v>
          </cell>
        </row>
        <row r="1032">
          <cell r="A1032" t="str">
            <v>05GR30403</v>
          </cell>
          <cell r="B1032" t="str">
            <v>05</v>
          </cell>
          <cell r="C1032">
            <v>39082</v>
          </cell>
          <cell r="D1032" t="str">
            <v>GR30403</v>
          </cell>
          <cell r="E1032" t="str">
            <v>GR30403</v>
          </cell>
          <cell r="F1032">
            <v>-6730641.1200000001</v>
          </cell>
        </row>
        <row r="1033">
          <cell r="A1033" t="str">
            <v>05GR3099</v>
          </cell>
          <cell r="B1033" t="str">
            <v>05</v>
          </cell>
          <cell r="C1033">
            <v>39082</v>
          </cell>
          <cell r="D1033" t="str">
            <v>GR3099</v>
          </cell>
          <cell r="E1033" t="str">
            <v>GR3099</v>
          </cell>
          <cell r="F1033">
            <v>26083726.042603001</v>
          </cell>
        </row>
        <row r="1034">
          <cell r="A1034" t="str">
            <v>05GR30991</v>
          </cell>
          <cell r="B1034" t="str">
            <v>05</v>
          </cell>
          <cell r="C1034">
            <v>39082</v>
          </cell>
          <cell r="D1034" t="str">
            <v>GR30991</v>
          </cell>
          <cell r="E1034" t="str">
            <v>GR30991</v>
          </cell>
          <cell r="F1034">
            <v>1632139.83</v>
          </cell>
        </row>
        <row r="1035">
          <cell r="A1035" t="str">
            <v>05GR30992</v>
          </cell>
          <cell r="B1035" t="str">
            <v>05</v>
          </cell>
          <cell r="C1035">
            <v>39082</v>
          </cell>
          <cell r="D1035" t="str">
            <v>GR30992</v>
          </cell>
          <cell r="E1035" t="str">
            <v>GR30992</v>
          </cell>
          <cell r="F1035">
            <v>24451586.212603003</v>
          </cell>
        </row>
        <row r="1036">
          <cell r="A1036" t="str">
            <v>05GR3099CMI</v>
          </cell>
          <cell r="B1036" t="str">
            <v>05</v>
          </cell>
          <cell r="C1036">
            <v>39082</v>
          </cell>
          <cell r="D1036" t="str">
            <v>GR3099CMI</v>
          </cell>
          <cell r="E1036" t="str">
            <v>GR3099CMI</v>
          </cell>
          <cell r="F1036">
            <v>26083726.042603001</v>
          </cell>
        </row>
        <row r="1037">
          <cell r="A1037" t="str">
            <v>05GR31000</v>
          </cell>
          <cell r="B1037" t="str">
            <v>05</v>
          </cell>
          <cell r="C1037">
            <v>39082</v>
          </cell>
          <cell r="D1037" t="str">
            <v>GR31000</v>
          </cell>
          <cell r="E1037" t="str">
            <v>GR31000</v>
          </cell>
          <cell r="F1037">
            <v>-404380929.66000009</v>
          </cell>
        </row>
        <row r="1038">
          <cell r="A1038" t="str">
            <v>05GR31010</v>
          </cell>
          <cell r="B1038" t="str">
            <v>05</v>
          </cell>
          <cell r="C1038">
            <v>39082</v>
          </cell>
          <cell r="D1038" t="str">
            <v>GR31010</v>
          </cell>
          <cell r="E1038" t="str">
            <v>GR31010</v>
          </cell>
          <cell r="F1038">
            <v>-254311992.14000005</v>
          </cell>
        </row>
        <row r="1039">
          <cell r="A1039" t="str">
            <v>05GR31020</v>
          </cell>
          <cell r="B1039" t="str">
            <v>05</v>
          </cell>
          <cell r="C1039">
            <v>39082</v>
          </cell>
          <cell r="D1039" t="str">
            <v>GR31020</v>
          </cell>
          <cell r="E1039" t="str">
            <v>GR31020</v>
          </cell>
          <cell r="F1039">
            <v>-66856487.829999998</v>
          </cell>
        </row>
        <row r="1040">
          <cell r="A1040" t="str">
            <v>05GR31030</v>
          </cell>
          <cell r="B1040" t="str">
            <v>05</v>
          </cell>
          <cell r="C1040">
            <v>39082</v>
          </cell>
          <cell r="D1040" t="str">
            <v>GR31030</v>
          </cell>
          <cell r="E1040" t="str">
            <v>GR31030</v>
          </cell>
          <cell r="F1040">
            <v>-9172961.7800000012</v>
          </cell>
        </row>
        <row r="1041">
          <cell r="A1041" t="str">
            <v>05GR31040</v>
          </cell>
          <cell r="B1041" t="str">
            <v>05</v>
          </cell>
          <cell r="C1041">
            <v>39082</v>
          </cell>
          <cell r="D1041" t="str">
            <v>GR31040</v>
          </cell>
          <cell r="E1041" t="str">
            <v>GR31040</v>
          </cell>
          <cell r="F1041">
            <v>-74039487.909999996</v>
          </cell>
        </row>
        <row r="1042">
          <cell r="A1042" t="str">
            <v>05GR32000</v>
          </cell>
          <cell r="B1042" t="str">
            <v>05</v>
          </cell>
          <cell r="C1042">
            <v>39082</v>
          </cell>
          <cell r="D1042" t="str">
            <v>GR32000</v>
          </cell>
          <cell r="E1042" t="str">
            <v>GR32000</v>
          </cell>
          <cell r="F1042">
            <v>-147369701.40000001</v>
          </cell>
        </row>
        <row r="1043">
          <cell r="A1043" t="str">
            <v>05GR32010</v>
          </cell>
          <cell r="B1043" t="str">
            <v>05</v>
          </cell>
          <cell r="C1043">
            <v>39082</v>
          </cell>
          <cell r="D1043" t="str">
            <v>GR32010</v>
          </cell>
          <cell r="E1043" t="str">
            <v>GR32010</v>
          </cell>
          <cell r="F1043">
            <v>-147247076.71000001</v>
          </cell>
        </row>
        <row r="1044">
          <cell r="A1044" t="str">
            <v>05GR34000</v>
          </cell>
          <cell r="B1044" t="str">
            <v>05</v>
          </cell>
          <cell r="C1044">
            <v>39082</v>
          </cell>
          <cell r="D1044" t="str">
            <v>GR34000</v>
          </cell>
          <cell r="E1044" t="str">
            <v>GR34000</v>
          </cell>
          <cell r="F1044">
            <v>92479.360000000001</v>
          </cell>
        </row>
        <row r="1045">
          <cell r="A1045" t="str">
            <v>05GR35000</v>
          </cell>
          <cell r="B1045" t="str">
            <v>05</v>
          </cell>
          <cell r="C1045">
            <v>39082</v>
          </cell>
          <cell r="D1045" t="str">
            <v>GR35000</v>
          </cell>
          <cell r="E1045" t="str">
            <v>GR35000</v>
          </cell>
          <cell r="F1045">
            <v>-22548.54</v>
          </cell>
        </row>
        <row r="1046">
          <cell r="A1046" t="str">
            <v>05GR36000</v>
          </cell>
          <cell r="B1046" t="str">
            <v>05</v>
          </cell>
          <cell r="C1046">
            <v>39082</v>
          </cell>
          <cell r="D1046" t="str">
            <v>GR36000</v>
          </cell>
          <cell r="E1046" t="str">
            <v>GR36000</v>
          </cell>
          <cell r="F1046">
            <v>16965178.050000001</v>
          </cell>
        </row>
        <row r="1047">
          <cell r="A1047" t="str">
            <v>05GR50020</v>
          </cell>
          <cell r="B1047" t="str">
            <v>05</v>
          </cell>
          <cell r="C1047">
            <v>39082</v>
          </cell>
          <cell r="D1047" t="str">
            <v>GR50020</v>
          </cell>
          <cell r="E1047" t="str">
            <v>GR50020</v>
          </cell>
          <cell r="F1047">
            <v>194205390.28000003</v>
          </cell>
        </row>
        <row r="1048">
          <cell r="A1048" t="str">
            <v>05GR50030</v>
          </cell>
          <cell r="B1048" t="str">
            <v>05</v>
          </cell>
          <cell r="C1048">
            <v>39082</v>
          </cell>
          <cell r="D1048" t="str">
            <v>GR50030</v>
          </cell>
          <cell r="E1048" t="str">
            <v>GR50030</v>
          </cell>
          <cell r="F1048">
            <v>465670.31</v>
          </cell>
        </row>
        <row r="1049">
          <cell r="A1049" t="str">
            <v>05GR50040</v>
          </cell>
          <cell r="B1049" t="str">
            <v>05</v>
          </cell>
          <cell r="C1049">
            <v>39082</v>
          </cell>
          <cell r="D1049" t="str">
            <v>GR50040</v>
          </cell>
          <cell r="E1049" t="str">
            <v>GR50040</v>
          </cell>
          <cell r="F1049">
            <v>22253089.150000002</v>
          </cell>
        </row>
        <row r="1050">
          <cell r="A1050" t="str">
            <v>05GR50060</v>
          </cell>
          <cell r="B1050" t="str">
            <v>05</v>
          </cell>
          <cell r="C1050">
            <v>39082</v>
          </cell>
          <cell r="D1050" t="str">
            <v>GR50060</v>
          </cell>
          <cell r="E1050" t="str">
            <v>GR50060</v>
          </cell>
          <cell r="F1050">
            <v>28057824.560000002</v>
          </cell>
        </row>
        <row r="1051">
          <cell r="A1051" t="str">
            <v>05GR50090</v>
          </cell>
          <cell r="B1051" t="str">
            <v>05</v>
          </cell>
          <cell r="C1051">
            <v>39082</v>
          </cell>
          <cell r="D1051" t="str">
            <v>GR50090</v>
          </cell>
          <cell r="E1051" t="str">
            <v>GR50090</v>
          </cell>
          <cell r="F1051">
            <v>-25913257.060000002</v>
          </cell>
        </row>
        <row r="1052">
          <cell r="A1052" t="str">
            <v>05GR50100</v>
          </cell>
          <cell r="B1052" t="str">
            <v>05</v>
          </cell>
          <cell r="C1052">
            <v>39082</v>
          </cell>
          <cell r="D1052" t="str">
            <v>GR50100</v>
          </cell>
          <cell r="E1052" t="str">
            <v>GR50100</v>
          </cell>
          <cell r="F1052">
            <v>-74727.11</v>
          </cell>
        </row>
        <row r="1053">
          <cell r="A1053" t="str">
            <v>05GR50110</v>
          </cell>
          <cell r="B1053" t="str">
            <v>05</v>
          </cell>
          <cell r="C1053">
            <v>39082</v>
          </cell>
          <cell r="D1053" t="str">
            <v>GR50110</v>
          </cell>
          <cell r="E1053" t="str">
            <v>GR50110</v>
          </cell>
          <cell r="F1053">
            <v>8062538.2200000007</v>
          </cell>
        </row>
        <row r="1054">
          <cell r="A1054" t="str">
            <v>05GR50135</v>
          </cell>
          <cell r="B1054" t="str">
            <v>05</v>
          </cell>
          <cell r="C1054">
            <v>39082</v>
          </cell>
          <cell r="D1054" t="str">
            <v>GR50135</v>
          </cell>
          <cell r="E1054" t="str">
            <v>GR50135</v>
          </cell>
          <cell r="F1054">
            <v>28057824.560000002</v>
          </cell>
        </row>
        <row r="1055">
          <cell r="A1055" t="str">
            <v>05GR50140</v>
          </cell>
          <cell r="B1055" t="str">
            <v>05</v>
          </cell>
          <cell r="C1055">
            <v>39082</v>
          </cell>
          <cell r="D1055" t="str">
            <v>GR50140</v>
          </cell>
          <cell r="E1055" t="str">
            <v>GR50140</v>
          </cell>
          <cell r="F1055">
            <v>-25349.040000000001</v>
          </cell>
        </row>
        <row r="1056">
          <cell r="A1056" t="str">
            <v>05GR50150</v>
          </cell>
          <cell r="B1056" t="str">
            <v>05</v>
          </cell>
          <cell r="C1056">
            <v>39082</v>
          </cell>
          <cell r="D1056" t="str">
            <v>GR50150</v>
          </cell>
          <cell r="E1056" t="str">
            <v>GR50150</v>
          </cell>
          <cell r="F1056">
            <v>98000</v>
          </cell>
        </row>
        <row r="1057">
          <cell r="A1057" t="str">
            <v>05GR50170</v>
          </cell>
          <cell r="B1057" t="str">
            <v>05</v>
          </cell>
          <cell r="C1057">
            <v>39082</v>
          </cell>
          <cell r="D1057" t="str">
            <v>GR50170</v>
          </cell>
          <cell r="E1057" t="str">
            <v>GR50170</v>
          </cell>
          <cell r="F1057">
            <v>-116633431.24999999</v>
          </cell>
        </row>
        <row r="1058">
          <cell r="A1058" t="str">
            <v>05GR50180</v>
          </cell>
          <cell r="B1058" t="str">
            <v>05</v>
          </cell>
          <cell r="C1058">
            <v>39082</v>
          </cell>
          <cell r="D1058" t="str">
            <v>GR50180</v>
          </cell>
          <cell r="E1058" t="str">
            <v>GR50180</v>
          </cell>
          <cell r="F1058">
            <v>-1298352837.51</v>
          </cell>
        </row>
        <row r="1059">
          <cell r="A1059" t="str">
            <v>05GR50190</v>
          </cell>
          <cell r="B1059" t="str">
            <v>05</v>
          </cell>
          <cell r="C1059">
            <v>39082</v>
          </cell>
          <cell r="D1059" t="str">
            <v>GR50190</v>
          </cell>
          <cell r="E1059" t="str">
            <v>GR50190</v>
          </cell>
          <cell r="F1059">
            <v>-811691991.80999994</v>
          </cell>
        </row>
        <row r="1060">
          <cell r="A1060" t="str">
            <v>05GR50200</v>
          </cell>
          <cell r="B1060" t="str">
            <v>05</v>
          </cell>
          <cell r="C1060">
            <v>39082</v>
          </cell>
          <cell r="D1060" t="str">
            <v>GR50200</v>
          </cell>
          <cell r="E1060" t="str">
            <v>GR50200</v>
          </cell>
          <cell r="F1060">
            <v>315265058.47999996</v>
          </cell>
        </row>
        <row r="1061">
          <cell r="A1061" t="str">
            <v>05GR50210</v>
          </cell>
          <cell r="B1061" t="str">
            <v>05</v>
          </cell>
          <cell r="C1061">
            <v>39082</v>
          </cell>
          <cell r="D1061" t="str">
            <v>GR50210</v>
          </cell>
          <cell r="E1061" t="str">
            <v>GR50210</v>
          </cell>
          <cell r="F1061">
            <v>6469983.1199999992</v>
          </cell>
        </row>
        <row r="1062">
          <cell r="A1062" t="str">
            <v>05GR50235</v>
          </cell>
          <cell r="B1062" t="str">
            <v>05</v>
          </cell>
          <cell r="C1062">
            <v>39082</v>
          </cell>
          <cell r="D1062" t="str">
            <v>GR50235</v>
          </cell>
          <cell r="E1062" t="str">
            <v>GR50235</v>
          </cell>
          <cell r="F1062">
            <v>-1270818.19</v>
          </cell>
        </row>
        <row r="1063">
          <cell r="A1063" t="str">
            <v>05GR50238</v>
          </cell>
          <cell r="B1063" t="str">
            <v>05</v>
          </cell>
          <cell r="C1063">
            <v>39082</v>
          </cell>
          <cell r="D1063" t="str">
            <v>GR50238</v>
          </cell>
          <cell r="E1063" t="str">
            <v>GR50238</v>
          </cell>
          <cell r="F1063">
            <v>-6748357.7599999998</v>
          </cell>
        </row>
        <row r="1064">
          <cell r="A1064" t="str">
            <v>05GR7000</v>
          </cell>
          <cell r="B1064" t="str">
            <v>05</v>
          </cell>
          <cell r="C1064">
            <v>39082</v>
          </cell>
          <cell r="D1064" t="str">
            <v>GR7000</v>
          </cell>
          <cell r="E1064" t="str">
            <v>GR7000</v>
          </cell>
          <cell r="F1064">
            <v>-3390902.15</v>
          </cell>
        </row>
        <row r="1065">
          <cell r="A1065" t="str">
            <v>0511100000002</v>
          </cell>
          <cell r="B1065" t="str">
            <v>05</v>
          </cell>
          <cell r="C1065">
            <v>39082</v>
          </cell>
          <cell r="D1065" t="str">
            <v>11100000002</v>
          </cell>
          <cell r="E1065" t="str">
            <v>R1000</v>
          </cell>
          <cell r="F1065">
            <v>-11742561.591999998</v>
          </cell>
        </row>
        <row r="1066">
          <cell r="A1066" t="str">
            <v>0521110000001</v>
          </cell>
          <cell r="B1066" t="str">
            <v>05</v>
          </cell>
          <cell r="C1066">
            <v>39082</v>
          </cell>
          <cell r="D1066" t="str">
            <v>21110000001</v>
          </cell>
          <cell r="E1066" t="str">
            <v>R16010</v>
          </cell>
          <cell r="F1066">
            <v>50383377</v>
          </cell>
        </row>
        <row r="1067">
          <cell r="A1067" t="str">
            <v>0521600000002</v>
          </cell>
          <cell r="B1067" t="str">
            <v>05</v>
          </cell>
          <cell r="C1067">
            <v>39082</v>
          </cell>
          <cell r="D1067" t="str">
            <v>21600000002</v>
          </cell>
          <cell r="E1067" t="str">
            <v>R16999</v>
          </cell>
          <cell r="F1067">
            <v>7657705.71</v>
          </cell>
        </row>
        <row r="1068">
          <cell r="A1068" t="str">
            <v>0521211100001</v>
          </cell>
          <cell r="B1068" t="str">
            <v>05</v>
          </cell>
          <cell r="C1068">
            <v>39082</v>
          </cell>
          <cell r="D1068" t="str">
            <v>21211100001</v>
          </cell>
          <cell r="E1068" t="str">
            <v>R17011</v>
          </cell>
          <cell r="F1068">
            <v>320182904.97000003</v>
          </cell>
        </row>
        <row r="1069">
          <cell r="A1069" t="str">
            <v>0521211100003</v>
          </cell>
          <cell r="B1069" t="str">
            <v>05</v>
          </cell>
          <cell r="C1069">
            <v>39082</v>
          </cell>
          <cell r="D1069" t="str">
            <v>21211100003</v>
          </cell>
          <cell r="E1069" t="str">
            <v>R17011</v>
          </cell>
          <cell r="F1069">
            <v>3467247.67</v>
          </cell>
        </row>
        <row r="1070">
          <cell r="A1070" t="str">
            <v>0521214000001</v>
          </cell>
          <cell r="B1070" t="str">
            <v>05</v>
          </cell>
          <cell r="C1070">
            <v>39082</v>
          </cell>
          <cell r="D1070" t="str">
            <v>21214000001</v>
          </cell>
          <cell r="E1070" t="str">
            <v>R17011</v>
          </cell>
          <cell r="F1070">
            <v>2950416.88</v>
          </cell>
        </row>
        <row r="1071">
          <cell r="A1071" t="str">
            <v>0521214100001</v>
          </cell>
          <cell r="B1071" t="str">
            <v>05</v>
          </cell>
          <cell r="C1071">
            <v>39082</v>
          </cell>
          <cell r="D1071" t="str">
            <v>21214100001</v>
          </cell>
          <cell r="E1071" t="str">
            <v>R17011</v>
          </cell>
          <cell r="F1071">
            <v>17729057.790000003</v>
          </cell>
        </row>
        <row r="1072">
          <cell r="A1072" t="str">
            <v>0521215000001</v>
          </cell>
          <cell r="B1072" t="str">
            <v>05</v>
          </cell>
          <cell r="C1072">
            <v>39082</v>
          </cell>
          <cell r="D1072" t="str">
            <v>21215000001</v>
          </cell>
          <cell r="E1072" t="str">
            <v>R17011</v>
          </cell>
          <cell r="F1072">
            <v>2743180.47</v>
          </cell>
        </row>
        <row r="1073">
          <cell r="A1073" t="str">
            <v>0521212100001</v>
          </cell>
          <cell r="B1073" t="str">
            <v>05</v>
          </cell>
          <cell r="C1073">
            <v>39082</v>
          </cell>
          <cell r="D1073" t="str">
            <v>21212100001</v>
          </cell>
          <cell r="E1073" t="str">
            <v>R17012</v>
          </cell>
          <cell r="F1073">
            <v>44913132</v>
          </cell>
        </row>
        <row r="1074">
          <cell r="A1074" t="str">
            <v>0521214000003</v>
          </cell>
          <cell r="B1074" t="str">
            <v>05</v>
          </cell>
          <cell r="C1074">
            <v>39082</v>
          </cell>
          <cell r="D1074" t="str">
            <v>21214000003</v>
          </cell>
          <cell r="E1074" t="str">
            <v>R17012</v>
          </cell>
          <cell r="F1074">
            <v>44.97</v>
          </cell>
        </row>
        <row r="1075">
          <cell r="A1075" t="str">
            <v>0521215000002</v>
          </cell>
          <cell r="B1075" t="str">
            <v>05</v>
          </cell>
          <cell r="C1075">
            <v>39082</v>
          </cell>
          <cell r="D1075" t="str">
            <v>21215000002</v>
          </cell>
          <cell r="E1075" t="str">
            <v>R17012</v>
          </cell>
          <cell r="F1075">
            <v>1413237</v>
          </cell>
        </row>
        <row r="1076">
          <cell r="A1076" t="str">
            <v>0521213100107</v>
          </cell>
          <cell r="B1076" t="str">
            <v>05</v>
          </cell>
          <cell r="C1076">
            <v>39082</v>
          </cell>
          <cell r="D1076" t="str">
            <v>21213100107</v>
          </cell>
          <cell r="E1076" t="str">
            <v>R170131</v>
          </cell>
          <cell r="F1076">
            <v>124921780.68000001</v>
          </cell>
        </row>
        <row r="1077">
          <cell r="A1077" t="str">
            <v>0521213100112</v>
          </cell>
          <cell r="B1077" t="str">
            <v>05</v>
          </cell>
          <cell r="C1077">
            <v>39082</v>
          </cell>
          <cell r="D1077" t="str">
            <v>21213100112</v>
          </cell>
          <cell r="E1077" t="str">
            <v>R170132</v>
          </cell>
          <cell r="F1077">
            <v>42529240</v>
          </cell>
        </row>
        <row r="1078">
          <cell r="A1078" t="str">
            <v>0521213100014</v>
          </cell>
          <cell r="B1078" t="str">
            <v>05</v>
          </cell>
          <cell r="C1078">
            <v>39082</v>
          </cell>
          <cell r="D1078" t="str">
            <v>21213100014</v>
          </cell>
          <cell r="E1078" t="str">
            <v>R170133</v>
          </cell>
          <cell r="F1078">
            <v>12550</v>
          </cell>
        </row>
        <row r="1079">
          <cell r="A1079" t="str">
            <v>0521213100015</v>
          </cell>
          <cell r="B1079" t="str">
            <v>05</v>
          </cell>
          <cell r="C1079">
            <v>39082</v>
          </cell>
          <cell r="D1079" t="str">
            <v>21213100015</v>
          </cell>
          <cell r="E1079" t="str">
            <v>R170133</v>
          </cell>
          <cell r="F1079">
            <v>105000</v>
          </cell>
        </row>
        <row r="1080">
          <cell r="A1080" t="str">
            <v>0521213100101</v>
          </cell>
          <cell r="B1080" t="str">
            <v>05</v>
          </cell>
          <cell r="C1080">
            <v>39082</v>
          </cell>
          <cell r="D1080" t="str">
            <v>21213100101</v>
          </cell>
          <cell r="E1080" t="str">
            <v>R170133</v>
          </cell>
          <cell r="F1080">
            <v>20111800</v>
          </cell>
        </row>
        <row r="1081">
          <cell r="A1081" t="str">
            <v>0521213100103</v>
          </cell>
          <cell r="B1081" t="str">
            <v>05</v>
          </cell>
          <cell r="C1081">
            <v>39082</v>
          </cell>
          <cell r="D1081" t="str">
            <v>21213100103</v>
          </cell>
          <cell r="E1081" t="str">
            <v>R170133</v>
          </cell>
          <cell r="F1081">
            <v>34000</v>
          </cell>
        </row>
        <row r="1082">
          <cell r="A1082" t="str">
            <v>0521213100104</v>
          </cell>
          <cell r="B1082" t="str">
            <v>05</v>
          </cell>
          <cell r="C1082">
            <v>39082</v>
          </cell>
          <cell r="D1082" t="str">
            <v>21213100104</v>
          </cell>
          <cell r="E1082" t="str">
            <v>R170133</v>
          </cell>
          <cell r="F1082">
            <v>24645872.91</v>
          </cell>
        </row>
        <row r="1083">
          <cell r="A1083" t="str">
            <v>0521213100105</v>
          </cell>
          <cell r="B1083" t="str">
            <v>05</v>
          </cell>
          <cell r="C1083">
            <v>39082</v>
          </cell>
          <cell r="D1083" t="str">
            <v>21213100105</v>
          </cell>
          <cell r="E1083" t="str">
            <v>R170133</v>
          </cell>
          <cell r="F1083">
            <v>2467557.5499999998</v>
          </cell>
        </row>
        <row r="1084">
          <cell r="A1084" t="str">
            <v>0521213100109</v>
          </cell>
          <cell r="B1084" t="str">
            <v>05</v>
          </cell>
          <cell r="C1084">
            <v>39082</v>
          </cell>
          <cell r="D1084" t="str">
            <v>21213100109</v>
          </cell>
          <cell r="E1084" t="str">
            <v>R170133</v>
          </cell>
          <cell r="F1084">
            <v>9200</v>
          </cell>
        </row>
        <row r="1085">
          <cell r="A1085" t="str">
            <v>0521213100110</v>
          </cell>
          <cell r="B1085" t="str">
            <v>05</v>
          </cell>
          <cell r="C1085">
            <v>39082</v>
          </cell>
          <cell r="D1085" t="str">
            <v>21213100110</v>
          </cell>
          <cell r="E1085" t="str">
            <v>R170133</v>
          </cell>
          <cell r="F1085">
            <v>2618885.83</v>
          </cell>
        </row>
        <row r="1086">
          <cell r="A1086" t="str">
            <v>0521214000102</v>
          </cell>
          <cell r="B1086" t="str">
            <v>05</v>
          </cell>
          <cell r="C1086">
            <v>39082</v>
          </cell>
          <cell r="D1086" t="str">
            <v>21214000102</v>
          </cell>
          <cell r="E1086" t="str">
            <v>R170133</v>
          </cell>
          <cell r="F1086">
            <v>1532227.94</v>
          </cell>
        </row>
        <row r="1087">
          <cell r="A1087" t="str">
            <v>05DEPDIVISAS</v>
          </cell>
          <cell r="B1087" t="str">
            <v>05</v>
          </cell>
          <cell r="C1087">
            <v>39082</v>
          </cell>
          <cell r="D1087" t="str">
            <v>DEPDIVISAS</v>
          </cell>
          <cell r="E1087" t="str">
            <v>R170134</v>
          </cell>
          <cell r="F1087">
            <v>1532227.94</v>
          </cell>
        </row>
        <row r="1088">
          <cell r="A1088" t="str">
            <v>05RESTOPLAZO</v>
          </cell>
          <cell r="B1088" t="str">
            <v>05</v>
          </cell>
          <cell r="C1088">
            <v>39082</v>
          </cell>
          <cell r="D1088" t="str">
            <v>RESTOPLAZO</v>
          </cell>
          <cell r="E1088" t="str">
            <v>R170135</v>
          </cell>
          <cell r="F1088">
            <v>50004866.289999992</v>
          </cell>
        </row>
        <row r="1089">
          <cell r="A1089" t="str">
            <v>0521213100011</v>
          </cell>
          <cell r="B1089" t="str">
            <v>05</v>
          </cell>
          <cell r="C1089">
            <v>39082</v>
          </cell>
          <cell r="D1089" t="str">
            <v>21213100011</v>
          </cell>
          <cell r="E1089" t="str">
            <v>R17500</v>
          </cell>
          <cell r="F1089">
            <v>654000</v>
          </cell>
        </row>
        <row r="1090">
          <cell r="A1090" t="str">
            <v>0511210000001A</v>
          </cell>
          <cell r="B1090" t="str">
            <v>05</v>
          </cell>
          <cell r="C1090">
            <v>39082</v>
          </cell>
          <cell r="D1090" t="str">
            <v>11210000001A</v>
          </cell>
          <cell r="E1090" t="str">
            <v>R2020</v>
          </cell>
          <cell r="F1090">
            <v>5.5879354476928711E-9</v>
          </cell>
        </row>
        <row r="1091">
          <cell r="A1091" t="str">
            <v>0511231000001</v>
          </cell>
          <cell r="B1091" t="str">
            <v>05</v>
          </cell>
          <cell r="C1091">
            <v>39082</v>
          </cell>
          <cell r="D1091" t="str">
            <v>11231000001</v>
          </cell>
          <cell r="E1091" t="str">
            <v>R2040</v>
          </cell>
          <cell r="F1091">
            <v>-6475107.1399999987</v>
          </cell>
        </row>
        <row r="1092">
          <cell r="A1092" t="str">
            <v>0511232000001</v>
          </cell>
          <cell r="B1092" t="str">
            <v>05</v>
          </cell>
          <cell r="C1092">
            <v>39082</v>
          </cell>
          <cell r="D1092" t="str">
            <v>11232000001</v>
          </cell>
          <cell r="E1092" t="str">
            <v>R2040</v>
          </cell>
          <cell r="F1092">
            <v>-939170</v>
          </cell>
        </row>
        <row r="1093">
          <cell r="A1093" t="str">
            <v>0511210000001P</v>
          </cell>
          <cell r="B1093" t="str">
            <v>05</v>
          </cell>
          <cell r="C1093">
            <v>39082</v>
          </cell>
          <cell r="D1093" t="str">
            <v>11210000001P</v>
          </cell>
          <cell r="E1093" t="str">
            <v>R21000</v>
          </cell>
          <cell r="F1093">
            <v>860191336.05626571</v>
          </cell>
        </row>
        <row r="1094">
          <cell r="A1094" t="str">
            <v>0511311000001</v>
          </cell>
          <cell r="B1094" t="str">
            <v>05</v>
          </cell>
          <cell r="C1094">
            <v>39082</v>
          </cell>
          <cell r="D1094" t="str">
            <v>11311000001</v>
          </cell>
          <cell r="E1094" t="str">
            <v>R3010</v>
          </cell>
          <cell r="F1094">
            <v>-30440077.170000002</v>
          </cell>
        </row>
        <row r="1095">
          <cell r="A1095" t="str">
            <v>0511312160017</v>
          </cell>
          <cell r="B1095" t="str">
            <v>05</v>
          </cell>
          <cell r="C1095">
            <v>39082</v>
          </cell>
          <cell r="D1095" t="str">
            <v>11312160017</v>
          </cell>
          <cell r="E1095" t="str">
            <v>R30210</v>
          </cell>
          <cell r="F1095">
            <v>-1063237.47</v>
          </cell>
        </row>
        <row r="1096">
          <cell r="A1096" t="str">
            <v>0511312160018</v>
          </cell>
          <cell r="B1096" t="str">
            <v>05</v>
          </cell>
          <cell r="C1096">
            <v>39082</v>
          </cell>
          <cell r="D1096" t="str">
            <v>11312160018</v>
          </cell>
          <cell r="E1096" t="str">
            <v>R30210</v>
          </cell>
          <cell r="F1096">
            <v>-9058590.3800000008</v>
          </cell>
        </row>
        <row r="1097">
          <cell r="A1097" t="str">
            <v>0511312170043</v>
          </cell>
          <cell r="B1097" t="str">
            <v>05</v>
          </cell>
          <cell r="C1097">
            <v>39082</v>
          </cell>
          <cell r="D1097" t="str">
            <v>11312170043</v>
          </cell>
          <cell r="E1097" t="str">
            <v>R30211</v>
          </cell>
          <cell r="F1097">
            <v>-9055917.3299999982</v>
          </cell>
        </row>
        <row r="1098">
          <cell r="A1098" t="str">
            <v>0511312170044</v>
          </cell>
          <cell r="B1098" t="str">
            <v>05</v>
          </cell>
          <cell r="C1098">
            <v>39082</v>
          </cell>
          <cell r="D1098" t="str">
            <v>11312170044</v>
          </cell>
          <cell r="E1098" t="str">
            <v>R30211</v>
          </cell>
          <cell r="F1098">
            <v>-446179763.00999993</v>
          </cell>
        </row>
        <row r="1099">
          <cell r="A1099" t="str">
            <v>0511312170014</v>
          </cell>
          <cell r="B1099" t="str">
            <v>05</v>
          </cell>
          <cell r="C1099">
            <v>39082</v>
          </cell>
          <cell r="D1099" t="str">
            <v>11312170014</v>
          </cell>
          <cell r="E1099" t="str">
            <v>R30212</v>
          </cell>
          <cell r="F1099">
            <v>-5350450.3099999996</v>
          </cell>
        </row>
        <row r="1100">
          <cell r="A1100" t="str">
            <v>0511312170015</v>
          </cell>
          <cell r="B1100" t="str">
            <v>05</v>
          </cell>
          <cell r="C1100">
            <v>39082</v>
          </cell>
          <cell r="D1100" t="str">
            <v>11312170015</v>
          </cell>
          <cell r="E1100" t="str">
            <v>R30212</v>
          </cell>
          <cell r="F1100">
            <v>-3980551.64</v>
          </cell>
        </row>
        <row r="1101">
          <cell r="A1101" t="str">
            <v>0511312170016</v>
          </cell>
          <cell r="B1101" t="str">
            <v>05</v>
          </cell>
          <cell r="C1101">
            <v>39082</v>
          </cell>
          <cell r="D1101" t="str">
            <v>11312170016</v>
          </cell>
          <cell r="E1101" t="str">
            <v>R30212</v>
          </cell>
          <cell r="F1101">
            <v>-176697403.68000001</v>
          </cell>
        </row>
        <row r="1102">
          <cell r="A1102" t="str">
            <v>0511312170076</v>
          </cell>
          <cell r="B1102" t="str">
            <v>05</v>
          </cell>
          <cell r="C1102">
            <v>39082</v>
          </cell>
          <cell r="D1102" t="str">
            <v>11312170076</v>
          </cell>
          <cell r="E1102" t="str">
            <v>R30212</v>
          </cell>
          <cell r="F1102">
            <v>-691072.2</v>
          </cell>
        </row>
        <row r="1103">
          <cell r="A1103" t="str">
            <v>0511312170007</v>
          </cell>
          <cell r="B1103" t="str">
            <v>05</v>
          </cell>
          <cell r="C1103">
            <v>39082</v>
          </cell>
          <cell r="D1103" t="str">
            <v>11312170007</v>
          </cell>
          <cell r="E1103" t="str">
            <v>R30213</v>
          </cell>
          <cell r="F1103">
            <v>-300097.78000000003</v>
          </cell>
        </row>
        <row r="1104">
          <cell r="A1104" t="str">
            <v>0511312170008</v>
          </cell>
          <cell r="B1104" t="str">
            <v>05</v>
          </cell>
          <cell r="C1104">
            <v>39082</v>
          </cell>
          <cell r="D1104" t="str">
            <v>11312170008</v>
          </cell>
          <cell r="E1104" t="str">
            <v>R30213</v>
          </cell>
          <cell r="F1104">
            <v>-10111209.01</v>
          </cell>
        </row>
        <row r="1105">
          <cell r="A1105" t="str">
            <v>0511312170036</v>
          </cell>
          <cell r="B1105" t="str">
            <v>05</v>
          </cell>
          <cell r="C1105">
            <v>39082</v>
          </cell>
          <cell r="D1105" t="str">
            <v>11312170036</v>
          </cell>
          <cell r="E1105" t="str">
            <v>R30214</v>
          </cell>
          <cell r="F1105">
            <v>-18705865.079999998</v>
          </cell>
        </row>
        <row r="1106">
          <cell r="A1106" t="str">
            <v>0511312170038</v>
          </cell>
          <cell r="B1106" t="str">
            <v>05</v>
          </cell>
          <cell r="C1106">
            <v>39082</v>
          </cell>
          <cell r="D1106" t="str">
            <v>11312170038</v>
          </cell>
          <cell r="E1106" t="str">
            <v>R30214</v>
          </cell>
          <cell r="F1106">
            <v>-46041894.359999999</v>
          </cell>
        </row>
        <row r="1107">
          <cell r="A1107" t="str">
            <v>0511312170039</v>
          </cell>
          <cell r="B1107" t="str">
            <v>05</v>
          </cell>
          <cell r="C1107">
            <v>39082</v>
          </cell>
          <cell r="D1107" t="str">
            <v>11312170039</v>
          </cell>
          <cell r="E1107" t="str">
            <v>R30214</v>
          </cell>
          <cell r="F1107">
            <v>-1250109.08</v>
          </cell>
        </row>
        <row r="1108">
          <cell r="A1108" t="str">
            <v>0511312170040</v>
          </cell>
          <cell r="B1108" t="str">
            <v>05</v>
          </cell>
          <cell r="C1108">
            <v>39082</v>
          </cell>
          <cell r="D1108" t="str">
            <v>11312170040</v>
          </cell>
          <cell r="E1108" t="str">
            <v>R30214</v>
          </cell>
          <cell r="F1108">
            <v>-308913906.89999998</v>
          </cell>
        </row>
        <row r="1109">
          <cell r="A1109" t="str">
            <v>0511312170078</v>
          </cell>
          <cell r="B1109" t="str">
            <v>05</v>
          </cell>
          <cell r="C1109">
            <v>39082</v>
          </cell>
          <cell r="D1109" t="str">
            <v>11312170078</v>
          </cell>
          <cell r="E1109" t="str">
            <v>R30214</v>
          </cell>
          <cell r="F1109">
            <v>-297178482.30000001</v>
          </cell>
        </row>
        <row r="1110">
          <cell r="A1110" t="str">
            <v>0511312170027</v>
          </cell>
          <cell r="B1110" t="str">
            <v>05</v>
          </cell>
          <cell r="C1110">
            <v>39082</v>
          </cell>
          <cell r="D1110" t="str">
            <v>11312170027</v>
          </cell>
          <cell r="E1110" t="str">
            <v>R30215</v>
          </cell>
          <cell r="F1110">
            <v>-12613.66</v>
          </cell>
        </row>
        <row r="1111">
          <cell r="A1111" t="str">
            <v>0511312170028</v>
          </cell>
          <cell r="B1111" t="str">
            <v>05</v>
          </cell>
          <cell r="C1111">
            <v>39082</v>
          </cell>
          <cell r="D1111" t="str">
            <v>11312170028</v>
          </cell>
          <cell r="E1111" t="str">
            <v>R30215</v>
          </cell>
          <cell r="F1111">
            <v>-619346.54</v>
          </cell>
        </row>
        <row r="1112">
          <cell r="A1112" t="str">
            <v>0511312170030</v>
          </cell>
          <cell r="B1112" t="str">
            <v>05</v>
          </cell>
          <cell r="C1112">
            <v>39082</v>
          </cell>
          <cell r="D1112" t="str">
            <v>11312170030</v>
          </cell>
          <cell r="E1112" t="str">
            <v>R30215</v>
          </cell>
          <cell r="F1112">
            <v>-61499.93</v>
          </cell>
        </row>
        <row r="1113">
          <cell r="A1113" t="str">
            <v>0511312170031</v>
          </cell>
          <cell r="B1113" t="str">
            <v>05</v>
          </cell>
          <cell r="C1113">
            <v>39082</v>
          </cell>
          <cell r="D1113" t="str">
            <v>11312170031</v>
          </cell>
          <cell r="E1113" t="str">
            <v>R30215</v>
          </cell>
          <cell r="F1113">
            <v>-8055112.0000000009</v>
          </cell>
        </row>
        <row r="1114">
          <cell r="A1114" t="str">
            <v>0511312170032</v>
          </cell>
          <cell r="B1114" t="str">
            <v>05</v>
          </cell>
          <cell r="C1114">
            <v>39082</v>
          </cell>
          <cell r="D1114" t="str">
            <v>11312170032</v>
          </cell>
          <cell r="E1114" t="str">
            <v>R30215</v>
          </cell>
          <cell r="F1114">
            <v>-5966686.4700000007</v>
          </cell>
        </row>
        <row r="1115">
          <cell r="A1115" t="str">
            <v>0511312170022</v>
          </cell>
          <cell r="B1115" t="str">
            <v>05</v>
          </cell>
          <cell r="C1115">
            <v>39082</v>
          </cell>
          <cell r="D1115" t="str">
            <v>11312170022</v>
          </cell>
          <cell r="E1115" t="str">
            <v>R30216</v>
          </cell>
          <cell r="F1115">
            <v>-261416.28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ORTAD"/>
      <sheetName val="Resum"/>
      <sheetName val="Efect"/>
      <sheetName val="Efect2"/>
      <sheetName val="Efect3"/>
      <sheetName val="EvIAct"/>
      <sheetName val="PosInt"/>
      <sheetName val="Ratio1"/>
      <sheetName val="Ev0003"/>
      <sheetName val="Ratio2"/>
      <sheetName val="Ratio3"/>
      <sheetName val="Ratio4"/>
      <sheetName val="Estruc"/>
      <sheetName val="EstrucMin"/>
      <sheetName val="Estruc RRAA"/>
      <sheetName val="Titul"/>
      <sheetName val="Ced1"/>
      <sheetName val="Ced2"/>
      <sheetName val="Ced3"/>
      <sheetName val="ActPas"/>
      <sheetName val="1y3m"/>
      <sheetName val="Est.P"/>
      <sheetName val="K309"/>
      <sheetName val="base datos"/>
      <sheetName val="Estruc_RRAA"/>
      <sheetName val="Est_P"/>
    </sheetNames>
    <sheetDataSet>
      <sheetData sheetId="0" refreshError="1">
        <row r="2">
          <cell r="A2" t="str">
            <v>Caja Sol</v>
          </cell>
        </row>
        <row r="150">
          <cell r="E150">
            <v>19.599142905026142</v>
          </cell>
          <cell r="F150">
            <v>15.43932767302991</v>
          </cell>
          <cell r="G150">
            <v>29.857317885839265</v>
          </cell>
          <cell r="H150">
            <v>28.186389558792023</v>
          </cell>
          <cell r="I150">
            <v>24.612189800286071</v>
          </cell>
          <cell r="J150">
            <v>16</v>
          </cell>
        </row>
        <row r="157">
          <cell r="E157">
            <v>20.933940382156532</v>
          </cell>
          <cell r="F157">
            <v>22.080209393092353</v>
          </cell>
          <cell r="G157">
            <v>34.6202813432635</v>
          </cell>
          <cell r="H157">
            <v>31.529378200391076</v>
          </cell>
          <cell r="I157">
            <v>28.487174537044897</v>
          </cell>
          <cell r="J157">
            <v>14</v>
          </cell>
        </row>
        <row r="164">
          <cell r="E164">
            <v>9.2937885731806009</v>
          </cell>
          <cell r="F164">
            <v>7.0145741093664018</v>
          </cell>
          <cell r="G164">
            <v>13.815907750945131</v>
          </cell>
          <cell r="H164">
            <v>12.046532385935679</v>
          </cell>
          <cell r="I164">
            <v>10.010277238181876</v>
          </cell>
          <cell r="J164">
            <v>11</v>
          </cell>
        </row>
        <row r="171">
          <cell r="E171">
            <v>49.450209864007213</v>
          </cell>
          <cell r="F171">
            <v>48.232104707827226</v>
          </cell>
          <cell r="G171">
            <v>48.65163248777008</v>
          </cell>
          <cell r="H171">
            <v>44.376805081182248</v>
          </cell>
          <cell r="I171">
            <v>42.814482358930981</v>
          </cell>
          <cell r="J171">
            <v>16</v>
          </cell>
        </row>
        <row r="178">
          <cell r="E178">
            <v>10.998109748586334</v>
          </cell>
          <cell r="F178">
            <v>11.228261034959663</v>
          </cell>
          <cell r="G178">
            <v>18.019996208108818</v>
          </cell>
          <cell r="H178">
            <v>15.859112222181379</v>
          </cell>
          <cell r="I178">
            <v>13.359753506315373</v>
          </cell>
          <cell r="J178">
            <v>14</v>
          </cell>
        </row>
        <row r="185">
          <cell r="E185">
            <v>54.787249294280279</v>
          </cell>
          <cell r="F185">
            <v>53.98493753007412</v>
          </cell>
          <cell r="G185">
            <v>54.725896791215348</v>
          </cell>
          <cell r="H185">
            <v>52.227218336890253</v>
          </cell>
          <cell r="I185">
            <v>49.367816191191473</v>
          </cell>
          <cell r="J185">
            <v>16</v>
          </cell>
        </row>
        <row r="212">
          <cell r="B212">
            <v>8.1358815080206703</v>
          </cell>
          <cell r="C212">
            <v>1.8743957301612055</v>
          </cell>
          <cell r="D212">
            <v>3.3494762681334964</v>
          </cell>
          <cell r="E212">
            <v>5.4062481671365061</v>
          </cell>
          <cell r="F212">
            <v>6.3960044556036353</v>
          </cell>
          <cell r="G212">
            <v>13.944221417991615</v>
          </cell>
          <cell r="H212">
            <v>59.924912308609045</v>
          </cell>
          <cell r="I212">
            <v>0.96886014434382628</v>
          </cell>
        </row>
        <row r="221">
          <cell r="B221">
            <v>40.11713389005125</v>
          </cell>
          <cell r="C221">
            <v>2.6973484688797273</v>
          </cell>
          <cell r="D221">
            <v>6.5533338322604928</v>
          </cell>
          <cell r="E221">
            <v>6.8497588956262776</v>
          </cell>
          <cell r="F221">
            <v>7.9060722032391713</v>
          </cell>
          <cell r="G221">
            <v>15.121148540989722</v>
          </cell>
          <cell r="H221">
            <v>18.06461101096302</v>
          </cell>
          <cell r="I221">
            <v>2.6905931579903388</v>
          </cell>
        </row>
        <row r="229">
          <cell r="B229">
            <v>88.965229576329648</v>
          </cell>
          <cell r="C229">
            <v>87.88006414476051</v>
          </cell>
          <cell r="D229">
            <v>100</v>
          </cell>
        </row>
        <row r="230">
          <cell r="B230">
            <v>9.8878439727601179</v>
          </cell>
          <cell r="C230">
            <v>10.860220022285533</v>
          </cell>
          <cell r="D230">
            <v>0</v>
          </cell>
        </row>
        <row r="231">
          <cell r="B231">
            <v>7.8629773934796363</v>
          </cell>
          <cell r="C231">
            <v>8.6362269427689053</v>
          </cell>
          <cell r="D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</row>
        <row r="234">
          <cell r="B234">
            <v>54.254628155133979</v>
          </cell>
          <cell r="C234">
            <v>59.590058319616347</v>
          </cell>
          <cell r="D234">
            <v>0</v>
          </cell>
        </row>
        <row r="235">
          <cell r="B235">
            <v>10.829882323828857</v>
          </cell>
          <cell r="C235">
            <v>6.4088705810524509</v>
          </cell>
          <cell r="D235">
            <v>55.786022837212457</v>
          </cell>
        </row>
        <row r="236">
          <cell r="B236">
            <v>3.9587238894917403</v>
          </cell>
          <cell r="C236">
            <v>0</v>
          </cell>
          <cell r="D236">
            <v>44.213977162787543</v>
          </cell>
        </row>
        <row r="237">
          <cell r="B237">
            <v>2.1711738416353201</v>
          </cell>
          <cell r="C237">
            <v>2.3846882790372832</v>
          </cell>
          <cell r="D237">
            <v>0</v>
          </cell>
        </row>
        <row r="238">
          <cell r="B238">
            <v>11.034770423670356</v>
          </cell>
          <cell r="C238">
            <v>12.119935855239486</v>
          </cell>
          <cell r="D238">
            <v>0</v>
          </cell>
        </row>
        <row r="239">
          <cell r="B239">
            <v>11.034770423670356</v>
          </cell>
          <cell r="C239">
            <v>12.119935855239486</v>
          </cell>
          <cell r="D239">
            <v>0</v>
          </cell>
        </row>
        <row r="240">
          <cell r="B240">
            <v>100</v>
          </cell>
          <cell r="C240">
            <v>100</v>
          </cell>
          <cell r="D240">
            <v>100</v>
          </cell>
        </row>
        <row r="245">
          <cell r="B245">
            <v>100</v>
          </cell>
          <cell r="C245">
            <v>0</v>
          </cell>
        </row>
        <row r="246">
          <cell r="B246">
            <v>100</v>
          </cell>
          <cell r="C246">
            <v>0</v>
          </cell>
        </row>
        <row r="247">
          <cell r="B247" t="str">
            <v/>
          </cell>
          <cell r="C247" t="str">
            <v/>
          </cell>
        </row>
        <row r="248">
          <cell r="B248" t="str">
            <v/>
          </cell>
          <cell r="C248" t="str">
            <v/>
          </cell>
        </row>
        <row r="249">
          <cell r="B249">
            <v>100</v>
          </cell>
          <cell r="C249">
            <v>0</v>
          </cell>
        </row>
        <row r="250">
          <cell r="B250">
            <v>53.879151138769096</v>
          </cell>
          <cell r="C250">
            <v>46.120848861230904</v>
          </cell>
        </row>
        <row r="251">
          <cell r="B251">
            <v>0</v>
          </cell>
          <cell r="C251">
            <v>100</v>
          </cell>
        </row>
        <row r="252">
          <cell r="B252">
            <v>100</v>
          </cell>
          <cell r="C252">
            <v>0</v>
          </cell>
        </row>
        <row r="253">
          <cell r="B253">
            <v>100</v>
          </cell>
          <cell r="C253">
            <v>0</v>
          </cell>
        </row>
        <row r="254">
          <cell r="B254">
            <v>100</v>
          </cell>
          <cell r="C25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zoomScaleNormal="100" workbookViewId="0">
      <selection activeCell="O32" sqref="O32"/>
    </sheetView>
  </sheetViews>
  <sheetFormatPr baseColWidth="10" defaultRowHeight="12.75"/>
  <cols>
    <col min="13" max="13" width="9.42578125" customWidth="1"/>
  </cols>
  <sheetData/>
  <pageMargins left="0.47244094488188981" right="0.19685039370078741" top="0.19685039370078741" bottom="0.15748031496062992" header="0.15748031496062992" footer="0.15748031496062992"/>
  <pageSetup paperSize="9" scale="8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33"/>
  <sheetViews>
    <sheetView showGridLines="0" zoomScaleNormal="100" workbookViewId="0">
      <selection activeCell="O32" sqref="O32"/>
    </sheetView>
  </sheetViews>
  <sheetFormatPr baseColWidth="10" defaultColWidth="11.42578125" defaultRowHeight="12.75"/>
  <cols>
    <col min="1" max="1" width="11.42578125" style="92"/>
    <col min="2" max="2" width="2.42578125" style="92" customWidth="1"/>
    <col min="3" max="3" width="1.7109375" style="92" customWidth="1"/>
    <col min="4" max="4" width="45.42578125" style="92" customWidth="1"/>
    <col min="5" max="5" width="1.5703125" style="92" customWidth="1"/>
    <col min="6" max="6" width="13.42578125" style="92" customWidth="1"/>
    <col min="7" max="7" width="10.28515625" style="92" bestFit="1" customWidth="1"/>
    <col min="8" max="8" width="11.42578125" style="92" customWidth="1"/>
    <col min="9" max="9" width="9.42578125" style="92" customWidth="1"/>
    <col min="10" max="10" width="1.42578125" style="92" customWidth="1"/>
    <col min="11" max="11" width="12.42578125" style="92" customWidth="1"/>
    <col min="12" max="12" width="10.28515625" style="92" bestFit="1" customWidth="1"/>
    <col min="13" max="13" width="10.5703125" style="92" customWidth="1"/>
    <col min="14" max="14" width="9.42578125" style="92" customWidth="1"/>
    <col min="15" max="15" width="1.42578125" style="92" customWidth="1"/>
    <col min="16" max="16" width="10.5703125" style="92" customWidth="1"/>
    <col min="17" max="17" width="10.28515625" style="92" bestFit="1" customWidth="1"/>
    <col min="18" max="18" width="10.5703125" style="92" customWidth="1"/>
    <col min="19" max="19" width="9.42578125" style="92" customWidth="1"/>
    <col min="20" max="20" width="1.5703125" style="92" customWidth="1"/>
    <col min="21" max="21" width="10.42578125" style="92" customWidth="1"/>
    <col min="22" max="22" width="10.28515625" style="92" customWidth="1"/>
    <col min="23" max="24" width="9.42578125" style="92" customWidth="1"/>
    <col min="25" max="16384" width="11.42578125" style="92"/>
  </cols>
  <sheetData>
    <row r="1" spans="1:24" s="67" customFormat="1" ht="11.25">
      <c r="F1" s="68"/>
      <c r="G1" s="69"/>
      <c r="H1" s="69"/>
      <c r="I1" s="69"/>
      <c r="K1" s="68"/>
      <c r="L1" s="69"/>
      <c r="M1" s="69"/>
      <c r="N1" s="69"/>
      <c r="P1" s="68"/>
      <c r="Q1" s="69"/>
      <c r="R1" s="69"/>
      <c r="S1" s="69"/>
      <c r="T1" s="69"/>
      <c r="U1" s="69"/>
      <c r="V1" s="69"/>
      <c r="W1" s="69"/>
      <c r="X1" s="69"/>
    </row>
    <row r="2" spans="1:24" s="67" customFormat="1" ht="11.25">
      <c r="F2" s="69"/>
      <c r="G2" s="69"/>
      <c r="H2" s="69"/>
      <c r="I2" s="69"/>
      <c r="K2" s="69"/>
      <c r="L2" s="69"/>
      <c r="M2" s="69"/>
      <c r="N2" s="69"/>
      <c r="P2" s="69"/>
      <c r="Q2" s="69"/>
      <c r="R2" s="69"/>
      <c r="S2" s="69"/>
      <c r="T2" s="69"/>
      <c r="U2" s="69"/>
      <c r="V2" s="69"/>
      <c r="W2" s="69"/>
      <c r="X2" s="69"/>
    </row>
    <row r="3" spans="1:24" s="67" customFormat="1" ht="11.25">
      <c r="F3" s="69"/>
      <c r="G3" s="69"/>
      <c r="H3" s="69"/>
      <c r="I3" s="69"/>
      <c r="K3" s="69"/>
      <c r="L3" s="69"/>
      <c r="M3" s="69"/>
      <c r="N3" s="69"/>
      <c r="P3" s="69"/>
      <c r="Q3" s="69"/>
      <c r="R3" s="69"/>
      <c r="S3" s="69"/>
      <c r="T3" s="69"/>
      <c r="U3" s="69"/>
      <c r="V3" s="69"/>
      <c r="W3" s="69"/>
      <c r="X3" s="69"/>
    </row>
    <row r="4" spans="1:24" s="70" customFormat="1" ht="80.25" customHeight="1">
      <c r="D4" s="71"/>
      <c r="I4" s="72"/>
      <c r="N4" s="72"/>
      <c r="S4" s="72"/>
      <c r="T4" s="72"/>
      <c r="X4" s="72"/>
    </row>
    <row r="5" spans="1:24" s="73" customFormat="1" ht="19.350000000000001" customHeight="1">
      <c r="H5" s="405"/>
    </row>
    <row r="6" spans="1:24" s="74" customFormat="1" ht="26.25">
      <c r="C6" s="75"/>
      <c r="D6" s="76" t="s">
        <v>10</v>
      </c>
      <c r="E6" s="77"/>
      <c r="F6" s="78"/>
      <c r="G6" s="79"/>
      <c r="H6" s="410"/>
      <c r="I6" s="80"/>
      <c r="J6" s="80"/>
      <c r="K6" s="78"/>
      <c r="L6" s="79"/>
      <c r="M6" s="80"/>
      <c r="N6" s="80"/>
      <c r="O6" s="80"/>
      <c r="P6" s="78"/>
      <c r="Q6" s="79"/>
      <c r="R6" s="80"/>
      <c r="S6" s="80"/>
      <c r="T6" s="80"/>
      <c r="U6" s="78"/>
      <c r="V6" s="79"/>
      <c r="W6" s="80"/>
      <c r="X6" s="80"/>
    </row>
    <row r="7" spans="1:24" s="74" customFormat="1" ht="16.5" customHeight="1">
      <c r="D7" s="81" t="s">
        <v>11</v>
      </c>
      <c r="E7" s="82"/>
      <c r="F7" s="83"/>
      <c r="G7" s="83"/>
      <c r="H7" s="84"/>
      <c r="I7" s="83"/>
      <c r="J7" s="83"/>
      <c r="K7" s="83" t="s">
        <v>18</v>
      </c>
      <c r="L7" s="84"/>
      <c r="M7" s="84"/>
      <c r="N7" s="83"/>
      <c r="O7" s="83"/>
      <c r="P7" s="83" t="s">
        <v>18</v>
      </c>
      <c r="Q7" s="84"/>
      <c r="R7" s="84"/>
      <c r="S7" s="83"/>
      <c r="T7" s="83"/>
      <c r="U7" s="83" t="s">
        <v>18</v>
      </c>
      <c r="V7" s="83"/>
      <c r="W7" s="83"/>
      <c r="X7" s="83"/>
    </row>
    <row r="8" spans="1:24" s="73" customFormat="1">
      <c r="C8" s="85"/>
      <c r="D8" s="86"/>
      <c r="E8" s="87"/>
      <c r="F8" s="87"/>
      <c r="G8" s="87"/>
      <c r="H8" s="87"/>
      <c r="I8" s="87"/>
      <c r="J8" s="88"/>
      <c r="K8" s="87"/>
      <c r="L8" s="87"/>
      <c r="M8" s="87"/>
      <c r="N8" s="87"/>
      <c r="O8" s="88"/>
      <c r="P8" s="87"/>
      <c r="Q8" s="87"/>
      <c r="R8" s="87"/>
      <c r="S8" s="87"/>
      <c r="T8" s="83"/>
      <c r="U8" s="87"/>
      <c r="V8" s="87"/>
      <c r="W8" s="87"/>
      <c r="X8" s="87"/>
    </row>
    <row r="9" spans="1:24" s="73" customFormat="1" ht="15" customHeight="1">
      <c r="D9" s="87"/>
      <c r="E9" s="89"/>
      <c r="F9" s="422">
        <v>44834</v>
      </c>
      <c r="G9" s="423"/>
      <c r="H9" s="423"/>
      <c r="I9" s="423"/>
      <c r="J9" s="88"/>
      <c r="K9" s="422">
        <v>44742</v>
      </c>
      <c r="L9" s="423"/>
      <c r="M9" s="423"/>
      <c r="N9" s="423"/>
      <c r="O9" s="88"/>
      <c r="P9" s="422">
        <v>44469</v>
      </c>
      <c r="Q9" s="423"/>
      <c r="R9" s="423"/>
      <c r="S9" s="423"/>
      <c r="T9" s="83"/>
      <c r="U9" s="422">
        <v>44561</v>
      </c>
      <c r="V9" s="423"/>
      <c r="W9" s="423"/>
      <c r="X9" s="423"/>
    </row>
    <row r="10" spans="1:24" s="73" customFormat="1" ht="25.5">
      <c r="D10" s="87"/>
      <c r="E10" s="89"/>
      <c r="F10" s="90" t="s">
        <v>12</v>
      </c>
      <c r="G10" s="91" t="s">
        <v>13</v>
      </c>
      <c r="H10" s="90" t="s">
        <v>14</v>
      </c>
      <c r="I10" s="91" t="s">
        <v>15</v>
      </c>
      <c r="J10" s="88" t="s">
        <v>18</v>
      </c>
      <c r="K10" s="90" t="s">
        <v>12</v>
      </c>
      <c r="L10" s="91" t="s">
        <v>13</v>
      </c>
      <c r="M10" s="90" t="s">
        <v>14</v>
      </c>
      <c r="N10" s="91" t="s">
        <v>15</v>
      </c>
      <c r="O10" s="88" t="s">
        <v>18</v>
      </c>
      <c r="P10" s="90" t="s">
        <v>12</v>
      </c>
      <c r="Q10" s="91" t="s">
        <v>13</v>
      </c>
      <c r="R10" s="90" t="s">
        <v>14</v>
      </c>
      <c r="S10" s="91" t="s">
        <v>15</v>
      </c>
      <c r="T10" s="83"/>
      <c r="U10" s="90" t="s">
        <v>12</v>
      </c>
      <c r="V10" s="91" t="s">
        <v>13</v>
      </c>
      <c r="W10" s="90" t="s">
        <v>14</v>
      </c>
      <c r="X10" s="91" t="s">
        <v>15</v>
      </c>
    </row>
    <row r="11" spans="1:24" ht="6.75" customHeight="1">
      <c r="D11" s="93"/>
      <c r="E11" s="89"/>
      <c r="F11" s="93"/>
      <c r="G11" s="93"/>
      <c r="H11" s="93"/>
      <c r="I11" s="93"/>
      <c r="J11" s="88"/>
      <c r="K11" s="93"/>
      <c r="L11" s="93"/>
      <c r="M11" s="93"/>
      <c r="N11" s="93"/>
      <c r="O11" s="88"/>
      <c r="P11" s="93"/>
      <c r="Q11" s="93"/>
      <c r="R11" s="93"/>
      <c r="S11" s="93"/>
      <c r="T11" s="83"/>
      <c r="U11" s="93"/>
      <c r="V11" s="93"/>
      <c r="W11" s="93"/>
      <c r="X11" s="93"/>
    </row>
    <row r="12" spans="1:24" s="95" customFormat="1" ht="14.25" customHeight="1">
      <c r="A12" s="94"/>
      <c r="D12" s="96" t="s">
        <v>31</v>
      </c>
      <c r="E12" s="97"/>
      <c r="F12" s="98">
        <v>5954029.0557500003</v>
      </c>
      <c r="G12" s="99">
        <v>9.7709379069567476E-2</v>
      </c>
      <c r="H12" s="98">
        <v>3396.18</v>
      </c>
      <c r="I12" s="99">
        <v>7.6262312079164885E-4</v>
      </c>
      <c r="J12" s="100" t="s">
        <v>18</v>
      </c>
      <c r="K12" s="101">
        <v>5959002.6403333331</v>
      </c>
      <c r="L12" s="102">
        <v>9.9057353755751226E-2</v>
      </c>
      <c r="M12" s="101">
        <v>722.53300000000002</v>
      </c>
      <c r="N12" s="102">
        <v>2.4451099840448628E-4</v>
      </c>
      <c r="O12" s="100" t="s">
        <v>18</v>
      </c>
      <c r="P12" s="101">
        <v>3522408.2452500002</v>
      </c>
      <c r="Q12" s="102">
        <v>6.3356777065166597E-2</v>
      </c>
      <c r="R12" s="101">
        <v>125.875</v>
      </c>
      <c r="S12" s="102">
        <v>4.7778225067000812E-5</v>
      </c>
      <c r="T12" s="83"/>
      <c r="U12" s="101">
        <v>3844238.2674000002</v>
      </c>
      <c r="V12" s="102">
        <v>6.8427509466797057E-2</v>
      </c>
      <c r="W12" s="101">
        <v>161.66</v>
      </c>
      <c r="X12" s="102">
        <v>4.2052544289700492E-5</v>
      </c>
    </row>
    <row r="13" spans="1:24" s="95" customFormat="1" ht="14.25" customHeight="1">
      <c r="A13" s="94"/>
      <c r="D13" s="96" t="s">
        <v>183</v>
      </c>
      <c r="E13" s="97"/>
      <c r="F13" s="98">
        <v>35693141.5</v>
      </c>
      <c r="G13" s="99">
        <v>0.58574700599406126</v>
      </c>
      <c r="H13" s="98">
        <v>423687.62800000003</v>
      </c>
      <c r="I13" s="99">
        <v>1.5870522539089663E-2</v>
      </c>
      <c r="J13" s="100"/>
      <c r="K13" s="101">
        <v>35547221.666666664</v>
      </c>
      <c r="L13" s="102">
        <v>0.59090655336110665</v>
      </c>
      <c r="M13" s="101">
        <v>273366.44200000004</v>
      </c>
      <c r="N13" s="102">
        <v>1.5507929836882119E-2</v>
      </c>
      <c r="O13" s="100"/>
      <c r="P13" s="101">
        <v>34167310.25</v>
      </c>
      <c r="Q13" s="102">
        <v>0.6145598430689545</v>
      </c>
      <c r="R13" s="101">
        <v>408381.13400000002</v>
      </c>
      <c r="S13" s="102">
        <v>1.5980306212614741E-2</v>
      </c>
      <c r="T13" s="83"/>
      <c r="U13" s="101">
        <v>34352593</v>
      </c>
      <c r="V13" s="102">
        <v>0.61147676580056665</v>
      </c>
      <c r="W13" s="101">
        <v>540687.58799999999</v>
      </c>
      <c r="X13" s="102">
        <v>1.5739353008956267E-2</v>
      </c>
    </row>
    <row r="14" spans="1:24" s="95" customFormat="1" ht="14.25" customHeight="1">
      <c r="A14" s="94"/>
      <c r="D14" s="96" t="s">
        <v>32</v>
      </c>
      <c r="E14" s="97"/>
      <c r="F14" s="98">
        <v>14727637.75</v>
      </c>
      <c r="G14" s="99">
        <v>0.24168984165844895</v>
      </c>
      <c r="H14" s="98">
        <v>81211.758000000016</v>
      </c>
      <c r="I14" s="99">
        <v>7.3725212970445981E-3</v>
      </c>
      <c r="J14" s="100"/>
      <c r="K14" s="101">
        <v>14495916.666666666</v>
      </c>
      <c r="L14" s="102">
        <v>0.2409676974372959</v>
      </c>
      <c r="M14" s="101">
        <v>46703.596000000005</v>
      </c>
      <c r="N14" s="102">
        <v>6.4970906578092381E-3</v>
      </c>
      <c r="O14" s="100"/>
      <c r="P14" s="101">
        <v>14672967.5</v>
      </c>
      <c r="Q14" s="102">
        <v>0.26391941707368871</v>
      </c>
      <c r="R14" s="101">
        <v>66750.440999999992</v>
      </c>
      <c r="S14" s="102">
        <v>6.0822798871387196E-3</v>
      </c>
      <c r="T14" s="83"/>
      <c r="U14" s="101">
        <v>14768869.199999999</v>
      </c>
      <c r="V14" s="102">
        <v>0.26288613418345458</v>
      </c>
      <c r="W14" s="101">
        <v>84004.042000000001</v>
      </c>
      <c r="X14" s="102">
        <v>5.6879129243016108E-3</v>
      </c>
    </row>
    <row r="15" spans="1:24" s="95" customFormat="1" ht="14.25" customHeight="1">
      <c r="A15" s="94"/>
      <c r="D15" s="96" t="s">
        <v>33</v>
      </c>
      <c r="E15" s="97"/>
      <c r="F15" s="98">
        <v>4561297.4442500006</v>
      </c>
      <c r="G15" s="99">
        <v>7.485377327792235E-2</v>
      </c>
      <c r="H15" s="98">
        <v>4291.3870000000024</v>
      </c>
      <c r="I15" s="99">
        <v>1.2578808485437661E-3</v>
      </c>
      <c r="J15" s="100"/>
      <c r="K15" s="101">
        <v>4154954.0263333344</v>
      </c>
      <c r="L15" s="102">
        <v>6.9068395445846156E-2</v>
      </c>
      <c r="M15" s="101">
        <v>2975.1749999999447</v>
      </c>
      <c r="N15" s="102">
        <v>1.4439780211267831E-3</v>
      </c>
      <c r="O15" s="100"/>
      <c r="P15" s="101">
        <v>3233706.5047499985</v>
      </c>
      <c r="Q15" s="102">
        <v>5.8163962792190133E-2</v>
      </c>
      <c r="R15" s="101">
        <v>4282.8779999999097</v>
      </c>
      <c r="S15" s="102">
        <v>1.7707829048155301E-3</v>
      </c>
      <c r="T15" s="83"/>
      <c r="U15" s="101">
        <v>3214018.7325999988</v>
      </c>
      <c r="V15" s="102">
        <v>5.7209590549181649E-2</v>
      </c>
      <c r="W15" s="101">
        <v>4886.1300000000192</v>
      </c>
      <c r="X15" s="102">
        <v>1.5202556072370355E-3</v>
      </c>
    </row>
    <row r="16" spans="1:24" s="103" customFormat="1" ht="6" customHeight="1">
      <c r="A16" s="94"/>
      <c r="D16" s="104"/>
      <c r="E16" s="105"/>
      <c r="F16" s="106"/>
      <c r="G16" s="107"/>
      <c r="H16" s="106"/>
      <c r="I16" s="107"/>
      <c r="J16" s="108"/>
      <c r="K16" s="106"/>
      <c r="L16" s="107"/>
      <c r="M16" s="106"/>
      <c r="N16" s="107"/>
      <c r="O16" s="108"/>
      <c r="P16" s="106"/>
      <c r="Q16" s="107"/>
      <c r="R16" s="106"/>
      <c r="S16" s="107"/>
      <c r="T16" s="83"/>
      <c r="U16" s="106"/>
      <c r="V16" s="107"/>
      <c r="W16" s="106"/>
      <c r="X16" s="107"/>
    </row>
    <row r="17" spans="1:24" ht="15.75" customHeight="1">
      <c r="A17" s="94"/>
      <c r="C17" s="109"/>
      <c r="D17" s="15" t="s">
        <v>34</v>
      </c>
      <c r="E17" s="105"/>
      <c r="F17" s="110">
        <v>60936105.75</v>
      </c>
      <c r="G17" s="111">
        <v>1</v>
      </c>
      <c r="H17" s="110">
        <v>512586.95300000004</v>
      </c>
      <c r="I17" s="111">
        <v>1.1246647125183473E-2</v>
      </c>
      <c r="J17" s="88" t="s">
        <v>18</v>
      </c>
      <c r="K17" s="110">
        <v>60157095</v>
      </c>
      <c r="L17" s="111">
        <v>1</v>
      </c>
      <c r="M17" s="110">
        <v>323767.74599999998</v>
      </c>
      <c r="N17" s="111">
        <v>1.0853280202975962E-2</v>
      </c>
      <c r="O17" s="88" t="s">
        <v>18</v>
      </c>
      <c r="P17" s="110">
        <v>55596392.5</v>
      </c>
      <c r="Q17" s="111">
        <v>1</v>
      </c>
      <c r="R17" s="110">
        <v>479540.32799999992</v>
      </c>
      <c r="S17" s="111">
        <v>1.1532109065853901E-2</v>
      </c>
      <c r="T17" s="83"/>
      <c r="U17" s="110">
        <v>56179719.200000003</v>
      </c>
      <c r="V17" s="111">
        <v>1</v>
      </c>
      <c r="W17" s="110">
        <v>629739.42000000004</v>
      </c>
      <c r="X17" s="111">
        <v>1.1209372865644369E-2</v>
      </c>
    </row>
    <row r="18" spans="1:24" s="103" customFormat="1" ht="6" customHeight="1">
      <c r="A18" s="94"/>
      <c r="D18" s="104"/>
      <c r="E18" s="105"/>
      <c r="F18" s="112"/>
      <c r="G18" s="112"/>
      <c r="H18" s="112"/>
      <c r="I18" s="112"/>
      <c r="J18" s="108"/>
      <c r="K18" s="112"/>
      <c r="L18" s="112"/>
      <c r="M18" s="112"/>
      <c r="N18" s="112"/>
      <c r="O18" s="108"/>
      <c r="P18" s="112"/>
      <c r="Q18" s="112"/>
      <c r="R18" s="112"/>
      <c r="S18" s="112"/>
      <c r="T18" s="83"/>
      <c r="U18" s="112"/>
      <c r="V18" s="112"/>
      <c r="W18" s="112"/>
      <c r="X18" s="112"/>
    </row>
    <row r="19" spans="1:24" s="113" customFormat="1" ht="14.25" customHeight="1">
      <c r="A19" s="94"/>
      <c r="C19" s="95"/>
      <c r="D19" s="96" t="s">
        <v>229</v>
      </c>
      <c r="E19" s="97"/>
      <c r="F19" s="114">
        <v>40180116.5</v>
      </c>
      <c r="G19" s="115">
        <v>0.65938110099856517</v>
      </c>
      <c r="H19" s="114">
        <v>3144.4190000000003</v>
      </c>
      <c r="I19" s="115">
        <v>1.0463077390484135E-4</v>
      </c>
      <c r="J19" s="100" t="s">
        <v>18</v>
      </c>
      <c r="K19" s="101">
        <v>39956416.333333336</v>
      </c>
      <c r="L19" s="102">
        <v>0.66420122735869036</v>
      </c>
      <c r="M19" s="101">
        <v>1138.2800000000002</v>
      </c>
      <c r="N19" s="102">
        <v>5.7448258126744835E-5</v>
      </c>
      <c r="O19" s="100" t="s">
        <v>18</v>
      </c>
      <c r="P19" s="101">
        <v>36820446.25</v>
      </c>
      <c r="Q19" s="102">
        <v>0.66228121276034235</v>
      </c>
      <c r="R19" s="101">
        <v>5871.3389999999999</v>
      </c>
      <c r="S19" s="102">
        <v>2.1319564360966256E-4</v>
      </c>
      <c r="T19" s="83"/>
      <c r="U19" s="101">
        <v>37204430</v>
      </c>
      <c r="V19" s="102">
        <v>0.66223951507397349</v>
      </c>
      <c r="W19" s="101">
        <v>8672.2019999999993</v>
      </c>
      <c r="X19" s="116">
        <v>2.3309595120796098E-4</v>
      </c>
    </row>
    <row r="20" spans="1:24" s="118" customFormat="1" ht="14.25" customHeight="1">
      <c r="A20" s="117"/>
      <c r="D20" s="119" t="s">
        <v>120</v>
      </c>
      <c r="E20" s="120"/>
      <c r="F20" s="121">
        <v>36441302.25</v>
      </c>
      <c r="G20" s="122">
        <v>0.59802479665350128</v>
      </c>
      <c r="H20" s="121">
        <v>2201.3390000000004</v>
      </c>
      <c r="I20" s="122">
        <v>8.0765011066177803E-5</v>
      </c>
      <c r="J20" s="123" t="s">
        <v>18</v>
      </c>
      <c r="K20" s="124">
        <v>36111226.333333336</v>
      </c>
      <c r="L20" s="125">
        <v>0.60028208365668811</v>
      </c>
      <c r="M20" s="124">
        <v>599.91800000000012</v>
      </c>
      <c r="N20" s="125">
        <v>3.3501476274941059E-5</v>
      </c>
      <c r="O20" s="123" t="s">
        <v>18</v>
      </c>
      <c r="P20" s="124">
        <v>31852870.75</v>
      </c>
      <c r="Q20" s="125">
        <v>0.57293053231826152</v>
      </c>
      <c r="R20" s="124">
        <v>4976.3209999999999</v>
      </c>
      <c r="S20" s="125">
        <v>2.0887671321486614E-4</v>
      </c>
      <c r="T20" s="83"/>
      <c r="U20" s="124">
        <v>32411114.199999999</v>
      </c>
      <c r="V20" s="125">
        <v>0.57691840866303223</v>
      </c>
      <c r="W20" s="124">
        <v>7468.753999999999</v>
      </c>
      <c r="X20" s="125">
        <v>2.3043805140151582E-4</v>
      </c>
    </row>
    <row r="21" spans="1:24" s="118" customFormat="1" ht="14.25" customHeight="1">
      <c r="A21" s="117"/>
      <c r="D21" s="119" t="s">
        <v>121</v>
      </c>
      <c r="E21" s="120"/>
      <c r="F21" s="121">
        <v>3738814.25</v>
      </c>
      <c r="G21" s="122">
        <v>6.1356304345063929E-2</v>
      </c>
      <c r="H21" s="121">
        <v>943.07999999999993</v>
      </c>
      <c r="I21" s="122">
        <v>3.3724449014671038E-4</v>
      </c>
      <c r="J21" s="123" t="s">
        <v>18</v>
      </c>
      <c r="K21" s="124">
        <v>3845190</v>
      </c>
      <c r="L21" s="125">
        <v>6.3919143702002232E-2</v>
      </c>
      <c r="M21" s="124">
        <v>538.36199999999997</v>
      </c>
      <c r="N21" s="125">
        <v>2.8233900719387678E-4</v>
      </c>
      <c r="O21" s="123" t="s">
        <v>18</v>
      </c>
      <c r="P21" s="124">
        <v>4967575.5</v>
      </c>
      <c r="Q21" s="125">
        <v>8.9350680442080846E-2</v>
      </c>
      <c r="R21" s="124">
        <v>895.01799999999992</v>
      </c>
      <c r="S21" s="125">
        <v>2.4088930053419168E-4</v>
      </c>
      <c r="T21" s="83"/>
      <c r="U21" s="124">
        <v>4793315.8</v>
      </c>
      <c r="V21" s="125">
        <v>8.5321106410941261E-2</v>
      </c>
      <c r="W21" s="124">
        <v>1203.4480000000001</v>
      </c>
      <c r="X21" s="125">
        <v>2.5106795592312115E-4</v>
      </c>
    </row>
    <row r="22" spans="1:24" s="113" customFormat="1" ht="14.25" customHeight="1">
      <c r="A22" s="94"/>
      <c r="C22" s="95"/>
      <c r="D22" s="96" t="s">
        <v>117</v>
      </c>
      <c r="E22" s="97"/>
      <c r="F22" s="114">
        <v>13715636.25</v>
      </c>
      <c r="G22" s="126">
        <v>0.22508225757436098</v>
      </c>
      <c r="H22" s="127">
        <v>-5727.4285999999965</v>
      </c>
      <c r="I22" s="126">
        <v>-5.5830811775925112E-4</v>
      </c>
      <c r="J22" s="100" t="s">
        <v>18</v>
      </c>
      <c r="K22" s="101">
        <v>13572484.333333334</v>
      </c>
      <c r="L22" s="128">
        <v>0.22561734959664081</v>
      </c>
      <c r="M22" s="129">
        <v>-19681.243999999995</v>
      </c>
      <c r="N22" s="128">
        <v>-2.924202783319113E-3</v>
      </c>
      <c r="O22" s="100" t="s">
        <v>18</v>
      </c>
      <c r="P22" s="101">
        <v>13725279.25</v>
      </c>
      <c r="Q22" s="128">
        <v>0.24687355838780367</v>
      </c>
      <c r="R22" s="129">
        <v>-56386.431000000004</v>
      </c>
      <c r="S22" s="128">
        <v>-5.492671612003573E-3</v>
      </c>
      <c r="T22" s="83"/>
      <c r="U22" s="101">
        <v>13878544.4</v>
      </c>
      <c r="V22" s="128">
        <v>0.24703833692354946</v>
      </c>
      <c r="W22" s="129">
        <v>-65887.835999999996</v>
      </c>
      <c r="X22" s="128">
        <v>-4.7474601154858858E-3</v>
      </c>
    </row>
    <row r="23" spans="1:24" s="95" customFormat="1" ht="14.25" customHeight="1">
      <c r="A23" s="94"/>
      <c r="D23" s="96" t="s">
        <v>35</v>
      </c>
      <c r="E23" s="97"/>
      <c r="F23" s="114">
        <v>3376536.25</v>
      </c>
      <c r="G23" s="126">
        <v>5.5411093446843702E-2</v>
      </c>
      <c r="H23" s="127">
        <v>18732.752</v>
      </c>
      <c r="I23" s="126">
        <v>7.4175483251100313E-3</v>
      </c>
      <c r="J23" s="100" t="s">
        <v>18</v>
      </c>
      <c r="K23" s="101">
        <v>2988988.6666666665</v>
      </c>
      <c r="L23" s="128">
        <v>4.9686386396594888E-2</v>
      </c>
      <c r="M23" s="129">
        <v>13474.968999999997</v>
      </c>
      <c r="N23" s="128">
        <v>9.0911284912726237E-3</v>
      </c>
      <c r="O23" s="100" t="s">
        <v>18</v>
      </c>
      <c r="P23" s="101">
        <v>1587177.5</v>
      </c>
      <c r="Q23" s="128">
        <v>2.8548210209862087E-2</v>
      </c>
      <c r="R23" s="129">
        <v>10503.213</v>
      </c>
      <c r="S23" s="128">
        <v>8.8476287672250315E-3</v>
      </c>
      <c r="T23" s="83"/>
      <c r="U23" s="101">
        <v>1610191.8</v>
      </c>
      <c r="V23" s="128">
        <v>2.8661442650998511E-2</v>
      </c>
      <c r="W23" s="129">
        <v>14540.811000000002</v>
      </c>
      <c r="X23" s="128">
        <v>9.0304838218651963E-3</v>
      </c>
    </row>
    <row r="24" spans="1:24" s="95" customFormat="1" ht="14.25" customHeight="1">
      <c r="A24" s="94"/>
      <c r="B24" s="37"/>
      <c r="D24" s="96" t="s">
        <v>36</v>
      </c>
      <c r="E24" s="130"/>
      <c r="F24" s="114">
        <v>3663816.75</v>
      </c>
      <c r="G24" s="115">
        <v>6.0125547980230093E-2</v>
      </c>
      <c r="H24" s="131">
        <v>0</v>
      </c>
      <c r="I24" s="115">
        <v>0</v>
      </c>
      <c r="J24" s="100" t="s">
        <v>18</v>
      </c>
      <c r="K24" s="101">
        <v>3639205.6666666665</v>
      </c>
      <c r="L24" s="102">
        <v>6.0495036648073958E-2</v>
      </c>
      <c r="M24" s="132">
        <v>0</v>
      </c>
      <c r="N24" s="102">
        <v>0</v>
      </c>
      <c r="O24" s="100" t="s">
        <v>18</v>
      </c>
      <c r="P24" s="101">
        <v>3463489.5</v>
      </c>
      <c r="Q24" s="102">
        <v>6.2297018641991928E-2</v>
      </c>
      <c r="R24" s="132">
        <v>0</v>
      </c>
      <c r="S24" s="102">
        <v>0</v>
      </c>
      <c r="T24" s="83"/>
      <c r="U24" s="101">
        <v>3486553</v>
      </c>
      <c r="V24" s="102">
        <v>6.2060705351478507E-2</v>
      </c>
      <c r="W24" s="132">
        <v>0</v>
      </c>
      <c r="X24" s="102">
        <v>0</v>
      </c>
    </row>
    <row r="25" spans="1:24" s="103" customFormat="1" ht="6" customHeight="1">
      <c r="A25" s="94"/>
      <c r="B25" s="92"/>
      <c r="D25" s="104"/>
      <c r="E25" s="105"/>
      <c r="F25" s="112"/>
      <c r="G25" s="112"/>
      <c r="H25" s="112"/>
      <c r="I25" s="112"/>
      <c r="J25" s="108" t="s">
        <v>18</v>
      </c>
      <c r="K25" s="112"/>
      <c r="L25" s="112"/>
      <c r="M25" s="112"/>
      <c r="N25" s="112"/>
      <c r="O25" s="108" t="s">
        <v>18</v>
      </c>
      <c r="P25" s="112"/>
      <c r="Q25" s="112"/>
      <c r="R25" s="112"/>
      <c r="S25" s="112"/>
      <c r="T25" s="83"/>
      <c r="U25" s="112"/>
      <c r="V25" s="112"/>
      <c r="W25" s="112"/>
      <c r="X25" s="112"/>
    </row>
    <row r="26" spans="1:24" ht="15.75" customHeight="1">
      <c r="A26" s="94"/>
      <c r="C26" s="109"/>
      <c r="D26" s="15" t="s">
        <v>37</v>
      </c>
      <c r="E26" s="105"/>
      <c r="F26" s="110">
        <v>60936105.75</v>
      </c>
      <c r="G26" s="111">
        <v>0.99999999999999989</v>
      </c>
      <c r="H26" s="110">
        <v>16149.742000000002</v>
      </c>
      <c r="I26" s="111">
        <v>3.5434075794113078E-4</v>
      </c>
      <c r="J26" s="88" t="s">
        <v>18</v>
      </c>
      <c r="K26" s="110">
        <v>60157095</v>
      </c>
      <c r="L26" s="111">
        <v>1</v>
      </c>
      <c r="M26" s="110">
        <v>-5067.9990000000062</v>
      </c>
      <c r="N26" s="111">
        <v>-1.6988848918694341E-4</v>
      </c>
      <c r="O26" s="88" t="s">
        <v>18</v>
      </c>
      <c r="P26" s="110">
        <v>55596392.5</v>
      </c>
      <c r="Q26" s="111">
        <v>1</v>
      </c>
      <c r="R26" s="110">
        <v>-40011.875</v>
      </c>
      <c r="S26" s="111">
        <v>-9.6221585440737568E-4</v>
      </c>
      <c r="T26" s="83"/>
      <c r="U26" s="110">
        <v>56179719.200000003</v>
      </c>
      <c r="V26" s="111">
        <v>1</v>
      </c>
      <c r="W26" s="110">
        <v>-42674.819000000003</v>
      </c>
      <c r="X26" s="111">
        <v>-7.5961253647561838E-4</v>
      </c>
    </row>
    <row r="27" spans="1:24" s="103" customFormat="1" ht="6" customHeight="1">
      <c r="D27" s="104"/>
      <c r="E27" s="105"/>
      <c r="F27" s="106"/>
      <c r="G27" s="107"/>
      <c r="H27" s="106"/>
      <c r="I27" s="107"/>
      <c r="J27" s="108" t="s">
        <v>18</v>
      </c>
      <c r="K27" s="106"/>
      <c r="L27" s="107"/>
      <c r="M27" s="106"/>
      <c r="N27" s="107"/>
      <c r="O27" s="108" t="s">
        <v>18</v>
      </c>
      <c r="P27" s="106"/>
      <c r="Q27" s="107"/>
      <c r="R27" s="106"/>
      <c r="S27" s="107"/>
      <c r="T27" s="83"/>
      <c r="U27" s="106"/>
      <c r="V27" s="107"/>
      <c r="W27" s="106"/>
      <c r="X27" s="107"/>
    </row>
    <row r="28" spans="1:24" ht="15.75" customHeight="1">
      <c r="D28" s="15" t="s">
        <v>38</v>
      </c>
      <c r="E28" s="105"/>
      <c r="F28" s="110"/>
      <c r="G28" s="111"/>
      <c r="H28" s="110"/>
      <c r="I28" s="133">
        <v>1.5765891765184823</v>
      </c>
      <c r="J28" s="88" t="s">
        <v>18</v>
      </c>
      <c r="K28" s="110"/>
      <c r="L28" s="111"/>
      <c r="M28" s="110"/>
      <c r="N28" s="133">
        <v>1.5450481578755373</v>
      </c>
      <c r="O28" s="88" t="s">
        <v>18</v>
      </c>
      <c r="P28" s="110"/>
      <c r="Q28" s="111"/>
      <c r="R28" s="110"/>
      <c r="S28" s="133">
        <v>1.5767110569005081</v>
      </c>
      <c r="T28" s="83"/>
      <c r="U28" s="110"/>
      <c r="V28" s="111"/>
      <c r="W28" s="110"/>
      <c r="X28" s="133">
        <v>1.5506257057748307</v>
      </c>
    </row>
    <row r="29" spans="1:24" ht="15.75" customHeight="1">
      <c r="D29" s="15" t="s">
        <v>39</v>
      </c>
      <c r="E29" s="105"/>
      <c r="F29" s="110"/>
      <c r="G29" s="111"/>
      <c r="H29" s="110">
        <v>496437.21100000001</v>
      </c>
      <c r="I29" s="133">
        <v>1.0892306367242341</v>
      </c>
      <c r="J29" s="88"/>
      <c r="K29" s="110"/>
      <c r="L29" s="111"/>
      <c r="M29" s="110">
        <v>328835.745</v>
      </c>
      <c r="N29" s="133">
        <v>1.1023168692162906</v>
      </c>
      <c r="O29" s="88"/>
      <c r="P29" s="110"/>
      <c r="Q29" s="111"/>
      <c r="R29" s="110">
        <v>519552.20299999992</v>
      </c>
      <c r="S29" s="133">
        <v>1.2494324920261277</v>
      </c>
      <c r="T29" s="83"/>
      <c r="U29" s="110"/>
      <c r="V29" s="111"/>
      <c r="W29" s="110">
        <v>672414.23900000006</v>
      </c>
      <c r="X29" s="133">
        <v>1.1968985402119987</v>
      </c>
    </row>
    <row r="30" spans="1:24">
      <c r="E30" s="89"/>
      <c r="J30" s="88"/>
      <c r="O30" s="88"/>
      <c r="T30" s="83"/>
    </row>
    <row r="31" spans="1:24">
      <c r="E31" s="89"/>
      <c r="F31" s="395"/>
      <c r="J31" s="88"/>
      <c r="O31" s="88"/>
      <c r="T31" s="83"/>
      <c r="X31" s="65" t="s">
        <v>160</v>
      </c>
    </row>
    <row r="32" spans="1:24">
      <c r="E32" s="89"/>
      <c r="F32" s="134"/>
      <c r="G32" s="134"/>
      <c r="H32" s="134"/>
      <c r="I32" s="134"/>
      <c r="J32" s="88"/>
      <c r="K32" s="134"/>
      <c r="L32" s="134"/>
      <c r="M32" s="134"/>
      <c r="N32" s="134"/>
      <c r="O32" s="88"/>
      <c r="P32" s="134"/>
      <c r="Q32" s="134"/>
      <c r="R32" s="134"/>
      <c r="S32" s="134"/>
      <c r="T32" s="134"/>
      <c r="U32" s="134"/>
      <c r="V32" s="134"/>
      <c r="W32" s="134"/>
      <c r="X32" s="134"/>
    </row>
    <row r="33" spans="5:24">
      <c r="E33" s="89"/>
      <c r="F33" s="134"/>
      <c r="G33" s="134"/>
      <c r="H33" s="134"/>
      <c r="I33" s="134"/>
      <c r="J33" s="88"/>
      <c r="K33" s="134"/>
      <c r="L33" s="135"/>
      <c r="M33" s="134"/>
      <c r="N33" s="134"/>
      <c r="O33" s="88"/>
      <c r="P33" s="134"/>
      <c r="Q33" s="135"/>
      <c r="R33" s="134"/>
      <c r="S33" s="134"/>
      <c r="T33" s="134"/>
      <c r="U33" s="134"/>
      <c r="V33" s="134"/>
      <c r="W33" s="134"/>
      <c r="X33" s="134"/>
    </row>
  </sheetData>
  <mergeCells count="4">
    <mergeCell ref="P9:S9"/>
    <mergeCell ref="F9:I9"/>
    <mergeCell ref="K9:N9"/>
    <mergeCell ref="U9:X9"/>
  </mergeCells>
  <phoneticPr fontId="0" type="noConversion"/>
  <pageMargins left="0.35" right="0.23622047244094491" top="0.15748031496062992" bottom="0.15748031496062992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T100"/>
  <sheetViews>
    <sheetView showGridLines="0" zoomScaleNormal="100" workbookViewId="0">
      <selection activeCell="O32" sqref="O32"/>
    </sheetView>
  </sheetViews>
  <sheetFormatPr baseColWidth="10" defaultColWidth="11.42578125" defaultRowHeight="12.75"/>
  <cols>
    <col min="1" max="1" width="6.42578125" style="16" customWidth="1"/>
    <col min="2" max="2" width="2.42578125" style="17" customWidth="1"/>
    <col min="3" max="3" width="45.5703125" style="17" customWidth="1"/>
    <col min="4" max="4" width="1" style="17" customWidth="1"/>
    <col min="5" max="5" width="11.5703125" style="20" customWidth="1"/>
    <col min="6" max="6" width="1" style="17" customWidth="1"/>
    <col min="7" max="7" width="11.5703125" style="20" customWidth="1"/>
    <col min="8" max="8" width="1" style="17" customWidth="1"/>
    <col min="9" max="9" width="11.5703125" style="20" customWidth="1"/>
    <col min="10" max="10" width="1" style="17" customWidth="1"/>
    <col min="11" max="11" width="11.5703125" style="20" customWidth="1"/>
    <col min="12" max="12" width="1" style="17" customWidth="1"/>
    <col min="13" max="13" width="9.7109375" style="20" customWidth="1"/>
    <col min="14" max="14" width="8.42578125" style="16" customWidth="1"/>
    <col min="15" max="15" width="1" style="17" customWidth="1"/>
    <col min="16" max="16" width="9.7109375" style="20" customWidth="1"/>
    <col min="17" max="17" width="7.5703125" style="16" customWidth="1"/>
    <col min="18" max="18" width="1" style="16" customWidth="1"/>
    <col min="19" max="19" width="9.7109375" style="20" customWidth="1"/>
    <col min="20" max="20" width="7.5703125" style="16" customWidth="1"/>
    <col min="21" max="16384" width="11.42578125" style="16"/>
  </cols>
  <sheetData>
    <row r="1" spans="1:20">
      <c r="E1" s="18"/>
      <c r="G1" s="19"/>
      <c r="I1" s="19"/>
      <c r="K1" s="19"/>
    </row>
    <row r="2" spans="1:20">
      <c r="E2" s="1"/>
      <c r="G2" s="1"/>
      <c r="I2" s="1"/>
      <c r="K2" s="1"/>
    </row>
    <row r="3" spans="1:20" ht="57" customHeight="1">
      <c r="C3" s="21"/>
      <c r="E3" s="22"/>
      <c r="F3" s="20"/>
      <c r="G3" s="22"/>
      <c r="H3" s="20"/>
      <c r="I3" s="22"/>
      <c r="J3" s="20"/>
      <c r="L3" s="20"/>
      <c r="P3" s="23"/>
      <c r="S3" s="23"/>
    </row>
    <row r="4" spans="1:20" ht="8.65" customHeight="1">
      <c r="F4" s="20"/>
      <c r="H4" s="20"/>
      <c r="J4" s="20"/>
      <c r="L4" s="20"/>
      <c r="P4" s="24"/>
      <c r="S4" s="24"/>
    </row>
    <row r="5" spans="1:20" ht="23.25">
      <c r="B5" s="25"/>
      <c r="C5" s="26" t="s">
        <v>21</v>
      </c>
      <c r="D5" s="27" t="s">
        <v>18</v>
      </c>
      <c r="E5" s="28"/>
      <c r="F5" s="20"/>
      <c r="G5" s="28"/>
      <c r="H5" s="20"/>
      <c r="I5" s="28"/>
      <c r="J5" s="20"/>
      <c r="L5" s="20"/>
      <c r="O5" s="27"/>
      <c r="P5" s="29"/>
      <c r="S5" s="29"/>
    </row>
    <row r="6" spans="1:20">
      <c r="B6" s="25"/>
      <c r="C6" s="30" t="s">
        <v>22</v>
      </c>
      <c r="D6" s="27"/>
      <c r="E6" s="29"/>
      <c r="F6" s="27"/>
      <c r="G6" s="29"/>
      <c r="H6" s="27"/>
      <c r="I6" s="29"/>
      <c r="J6" s="27"/>
      <c r="K6" s="29"/>
      <c r="L6" s="27"/>
      <c r="M6" s="29"/>
      <c r="O6" s="27"/>
      <c r="P6" s="29"/>
      <c r="S6" s="29"/>
    </row>
    <row r="7" spans="1:20" ht="15" customHeight="1">
      <c r="B7" s="25"/>
      <c r="C7" s="30"/>
      <c r="D7" s="27"/>
      <c r="E7" s="413">
        <v>44834</v>
      </c>
      <c r="F7" s="27"/>
      <c r="G7" s="413">
        <v>44742</v>
      </c>
      <c r="H7" s="27"/>
      <c r="I7" s="413">
        <v>44561</v>
      </c>
      <c r="J7" s="27"/>
      <c r="K7" s="413">
        <v>44469</v>
      </c>
      <c r="L7" s="27"/>
      <c r="M7" s="412" t="s">
        <v>45</v>
      </c>
      <c r="N7" s="412"/>
      <c r="O7" s="27"/>
      <c r="P7" s="412" t="s">
        <v>47</v>
      </c>
      <c r="Q7" s="412"/>
      <c r="S7" s="412" t="s">
        <v>196</v>
      </c>
      <c r="T7" s="412"/>
    </row>
    <row r="8" spans="1:20" ht="15" customHeight="1">
      <c r="B8" s="25"/>
      <c r="C8" s="31"/>
      <c r="D8" s="27"/>
      <c r="E8" s="414"/>
      <c r="F8" s="27"/>
      <c r="G8" s="414"/>
      <c r="H8" s="27"/>
      <c r="I8" s="414"/>
      <c r="J8" s="27"/>
      <c r="K8" s="414"/>
      <c r="L8" s="27"/>
      <c r="M8" s="392" t="s">
        <v>49</v>
      </c>
      <c r="N8" s="393" t="s">
        <v>19</v>
      </c>
      <c r="O8" s="27"/>
      <c r="P8" s="392" t="s">
        <v>49</v>
      </c>
      <c r="Q8" s="394" t="s">
        <v>19</v>
      </c>
      <c r="S8" s="392" t="s">
        <v>49</v>
      </c>
      <c r="T8" s="394" t="s">
        <v>19</v>
      </c>
    </row>
    <row r="9" spans="1:20" ht="6" customHeight="1">
      <c r="B9" s="25"/>
      <c r="C9" s="25"/>
      <c r="D9" s="32"/>
      <c r="E9" s="25"/>
      <c r="F9" s="32"/>
      <c r="G9" s="25"/>
      <c r="H9" s="32"/>
      <c r="I9" s="25"/>
      <c r="J9" s="32"/>
      <c r="K9" s="25"/>
      <c r="L9" s="32"/>
      <c r="M9" s="25"/>
      <c r="N9" s="25"/>
      <c r="O9" s="33"/>
      <c r="P9" s="25"/>
      <c r="Q9" s="25"/>
      <c r="S9" s="25"/>
      <c r="T9" s="25"/>
    </row>
    <row r="10" spans="1:20">
      <c r="C10" s="15" t="s">
        <v>25</v>
      </c>
      <c r="D10" s="32"/>
      <c r="E10" s="15"/>
      <c r="F10" s="32"/>
      <c r="G10" s="15"/>
      <c r="H10" s="32"/>
      <c r="I10" s="15"/>
      <c r="J10" s="32"/>
      <c r="K10" s="15"/>
      <c r="L10" s="32"/>
      <c r="M10" s="15"/>
      <c r="N10" s="15"/>
      <c r="O10" s="33"/>
      <c r="P10" s="15"/>
      <c r="Q10" s="15"/>
      <c r="S10" s="15"/>
      <c r="T10" s="15"/>
    </row>
    <row r="11" spans="1:20" ht="6" customHeight="1">
      <c r="B11" s="25"/>
      <c r="C11" s="25"/>
      <c r="D11" s="32"/>
      <c r="E11" s="25"/>
      <c r="F11" s="32"/>
      <c r="G11" s="25"/>
      <c r="H11" s="32"/>
      <c r="I11" s="25"/>
      <c r="J11" s="34"/>
      <c r="K11" s="25"/>
      <c r="L11" s="34"/>
      <c r="M11" s="25"/>
      <c r="N11" s="25"/>
      <c r="O11" s="35"/>
      <c r="P11" s="25"/>
      <c r="Q11" s="25"/>
      <c r="S11" s="25"/>
      <c r="T11" s="25"/>
    </row>
    <row r="12" spans="1:20" s="36" customFormat="1">
      <c r="B12" s="37"/>
      <c r="C12" s="38" t="s">
        <v>1</v>
      </c>
      <c r="D12" s="39" t="s">
        <v>18</v>
      </c>
      <c r="E12" s="40">
        <v>496437.212</v>
      </c>
      <c r="F12" s="39"/>
      <c r="G12" s="41">
        <v>328835.74300000002</v>
      </c>
      <c r="H12" s="39"/>
      <c r="I12" s="41">
        <v>672414.24100000004</v>
      </c>
      <c r="J12" s="42"/>
      <c r="K12" s="41">
        <v>519552.20500000002</v>
      </c>
      <c r="L12" s="42"/>
      <c r="M12" s="41">
        <f t="shared" ref="M12:M17" si="0">$E12-K12</f>
        <v>-23114.993000000017</v>
      </c>
      <c r="N12" s="12">
        <f t="shared" ref="N12:N17" si="1">IF(K12=0,1,E12/K12-1)</f>
        <v>-4.4490222113483302E-2</v>
      </c>
      <c r="O12" s="37"/>
      <c r="P12" s="41"/>
      <c r="Q12" s="12"/>
      <c r="S12" s="41"/>
      <c r="T12" s="12"/>
    </row>
    <row r="13" spans="1:20" s="36" customFormat="1" ht="13.5" customHeight="1">
      <c r="B13" s="37"/>
      <c r="C13" s="38" t="s">
        <v>2</v>
      </c>
      <c r="D13" s="39" t="s">
        <v>18</v>
      </c>
      <c r="E13" s="40">
        <v>836324.34400000004</v>
      </c>
      <c r="F13" s="39"/>
      <c r="G13" s="41">
        <v>593312.44799999997</v>
      </c>
      <c r="H13" s="39"/>
      <c r="I13" s="41">
        <v>1370735.534</v>
      </c>
      <c r="J13" s="42"/>
      <c r="K13" s="41">
        <v>1155768.4010000001</v>
      </c>
      <c r="L13" s="42"/>
      <c r="M13" s="41">
        <f t="shared" si="0"/>
        <v>-319444.05700000003</v>
      </c>
      <c r="N13" s="12">
        <f t="shared" si="1"/>
        <v>-0.27639106305693162</v>
      </c>
      <c r="O13" s="37"/>
      <c r="P13" s="41"/>
      <c r="Q13" s="12"/>
      <c r="S13" s="41"/>
      <c r="T13" s="12"/>
    </row>
    <row r="14" spans="1:20" s="36" customFormat="1">
      <c r="A14" s="44"/>
      <c r="B14" s="37"/>
      <c r="C14" s="38" t="s">
        <v>46</v>
      </c>
      <c r="D14" s="39" t="s">
        <v>18</v>
      </c>
      <c r="E14" s="40">
        <v>387784.337</v>
      </c>
      <c r="F14" s="39"/>
      <c r="G14" s="41">
        <v>293885.47600000002</v>
      </c>
      <c r="H14" s="39"/>
      <c r="I14" s="41">
        <v>776489.58100000001</v>
      </c>
      <c r="J14" s="42"/>
      <c r="K14" s="41">
        <v>728827.93799999997</v>
      </c>
      <c r="L14" s="42"/>
      <c r="M14" s="41">
        <f t="shared" si="0"/>
        <v>-341043.60099999997</v>
      </c>
      <c r="N14" s="12">
        <f t="shared" si="1"/>
        <v>-0.46793431373647476</v>
      </c>
      <c r="O14" s="37"/>
      <c r="P14" s="41"/>
      <c r="Q14" s="12"/>
      <c r="S14" s="41"/>
      <c r="T14" s="12"/>
    </row>
    <row r="15" spans="1:20" s="36" customFormat="1">
      <c r="A15" s="45"/>
      <c r="B15" s="37"/>
      <c r="C15" s="38" t="s">
        <v>3</v>
      </c>
      <c r="D15" s="39" t="s">
        <v>18</v>
      </c>
      <c r="E15" s="40">
        <v>83927.513000000006</v>
      </c>
      <c r="F15" s="39"/>
      <c r="G15" s="41">
        <v>55798.226999999999</v>
      </c>
      <c r="H15" s="39"/>
      <c r="I15" s="41">
        <v>77815.307000000001</v>
      </c>
      <c r="J15" s="42"/>
      <c r="K15" s="41">
        <v>96443.092000000004</v>
      </c>
      <c r="L15" s="42"/>
      <c r="M15" s="41">
        <f t="shared" si="0"/>
        <v>-12515.578999999998</v>
      </c>
      <c r="N15" s="12">
        <f t="shared" si="1"/>
        <v>-0.12977164813421782</v>
      </c>
      <c r="O15" s="37"/>
      <c r="P15" s="41"/>
      <c r="Q15" s="12"/>
      <c r="S15" s="41"/>
      <c r="T15" s="12"/>
    </row>
    <row r="16" spans="1:20" s="36" customFormat="1">
      <c r="A16" s="45"/>
      <c r="B16" s="37"/>
      <c r="C16" s="38" t="s">
        <v>78</v>
      </c>
      <c r="D16" s="39" t="s">
        <v>18</v>
      </c>
      <c r="E16" s="40">
        <v>78861.616999999998</v>
      </c>
      <c r="F16" s="46"/>
      <c r="G16" s="41">
        <v>50106.264000000003</v>
      </c>
      <c r="H16" s="46"/>
      <c r="I16" s="41">
        <v>62625.79</v>
      </c>
      <c r="J16" s="47"/>
      <c r="K16" s="41">
        <v>62319.69</v>
      </c>
      <c r="L16" s="42"/>
      <c r="M16" s="41">
        <f t="shared" si="0"/>
        <v>16541.926999999996</v>
      </c>
      <c r="N16" s="12">
        <f t="shared" si="1"/>
        <v>0.26543660599081931</v>
      </c>
      <c r="O16" s="37"/>
      <c r="P16" s="41"/>
      <c r="Q16" s="12"/>
      <c r="S16" s="41"/>
      <c r="T16" s="12"/>
    </row>
    <row r="17" spans="1:20" s="36" customFormat="1">
      <c r="A17" s="45"/>
      <c r="B17" s="37"/>
      <c r="C17" s="38" t="s">
        <v>4</v>
      </c>
      <c r="D17" s="39" t="s">
        <v>18</v>
      </c>
      <c r="E17" s="40">
        <v>78861.616999999998</v>
      </c>
      <c r="F17" s="46"/>
      <c r="G17" s="41">
        <v>50106.264000000003</v>
      </c>
      <c r="H17" s="46"/>
      <c r="I17" s="41">
        <v>62625.79</v>
      </c>
      <c r="J17" s="47"/>
      <c r="K17" s="41">
        <v>62319.69</v>
      </c>
      <c r="L17" s="42"/>
      <c r="M17" s="41">
        <f t="shared" si="0"/>
        <v>16541.926999999996</v>
      </c>
      <c r="N17" s="12">
        <f t="shared" si="1"/>
        <v>0.26543660599081931</v>
      </c>
      <c r="O17" s="37"/>
      <c r="P17" s="41"/>
      <c r="Q17" s="12"/>
      <c r="S17" s="41"/>
      <c r="T17" s="12"/>
    </row>
    <row r="18" spans="1:20" ht="6" customHeight="1">
      <c r="B18" s="25"/>
      <c r="C18" s="25"/>
      <c r="D18" s="32"/>
      <c r="E18" s="25"/>
      <c r="F18" s="32"/>
      <c r="G18" s="25"/>
      <c r="H18" s="32"/>
      <c r="I18" s="25"/>
      <c r="J18" s="34"/>
      <c r="K18" s="25"/>
      <c r="L18" s="34"/>
      <c r="M18" s="25"/>
      <c r="N18" s="25"/>
      <c r="O18" s="35"/>
      <c r="P18" s="25"/>
      <c r="Q18" s="25"/>
      <c r="S18" s="25"/>
      <c r="T18" s="25"/>
    </row>
    <row r="19" spans="1:20">
      <c r="C19" s="15" t="s">
        <v>23</v>
      </c>
      <c r="D19" s="32" t="s">
        <v>18</v>
      </c>
      <c r="E19" s="15"/>
      <c r="F19" s="32"/>
      <c r="G19" s="15"/>
      <c r="H19" s="32"/>
      <c r="I19" s="15"/>
      <c r="J19" s="32"/>
      <c r="K19" s="15"/>
      <c r="L19" s="32"/>
      <c r="M19" s="15"/>
      <c r="N19" s="15"/>
      <c r="O19" s="33"/>
      <c r="P19" s="15"/>
      <c r="Q19" s="15"/>
      <c r="S19" s="15"/>
      <c r="T19" s="15"/>
    </row>
    <row r="20" spans="1:20" ht="6" customHeight="1">
      <c r="B20" s="25"/>
      <c r="C20" s="25"/>
      <c r="D20" s="32"/>
      <c r="E20" s="25"/>
      <c r="F20" s="32"/>
      <c r="G20" s="25"/>
      <c r="H20" s="32"/>
      <c r="I20" s="25"/>
      <c r="J20" s="32"/>
      <c r="K20" s="25"/>
      <c r="L20" s="32"/>
      <c r="M20" s="25"/>
      <c r="N20" s="25"/>
      <c r="O20" s="33"/>
      <c r="P20" s="25"/>
      <c r="Q20" s="25"/>
      <c r="S20" s="25"/>
      <c r="T20" s="25"/>
    </row>
    <row r="21" spans="1:20" s="36" customFormat="1">
      <c r="A21" s="48"/>
      <c r="B21" s="37"/>
      <c r="C21" s="38" t="s">
        <v>0</v>
      </c>
      <c r="D21" s="39" t="s">
        <v>18</v>
      </c>
      <c r="E21" s="40">
        <v>63273138</v>
      </c>
      <c r="F21" s="39"/>
      <c r="G21" s="41">
        <v>62292023</v>
      </c>
      <c r="H21" s="39"/>
      <c r="I21" s="41">
        <v>58513026</v>
      </c>
      <c r="J21" s="42"/>
      <c r="K21" s="41">
        <v>57594049</v>
      </c>
      <c r="L21" s="42"/>
      <c r="M21" s="41">
        <f t="shared" ref="M21:M25" si="2">$E21-K21</f>
        <v>5679089</v>
      </c>
      <c r="N21" s="12">
        <f>IF(K21=0,1,E21/K21-1)</f>
        <v>9.8605482660196309E-2</v>
      </c>
      <c r="O21" s="37"/>
      <c r="P21" s="41">
        <f t="shared" ref="P21:P25" si="3">$E21-I21</f>
        <v>4760112</v>
      </c>
      <c r="Q21" s="12">
        <f>IF(I21=0,1,E21/I21-1)</f>
        <v>8.1351321669810739E-2</v>
      </c>
      <c r="S21" s="41">
        <f>$E21-G21</f>
        <v>981115</v>
      </c>
      <c r="T21" s="12">
        <f>IF(G21=0,1,E21/G21-1)</f>
        <v>1.5750251039366558E-2</v>
      </c>
    </row>
    <row r="22" spans="1:20" s="36" customFormat="1">
      <c r="A22" s="49"/>
      <c r="B22" s="37"/>
      <c r="C22" s="38" t="s">
        <v>9</v>
      </c>
      <c r="D22" s="39" t="s">
        <v>18</v>
      </c>
      <c r="E22" s="40">
        <v>3813171</v>
      </c>
      <c r="F22" s="39"/>
      <c r="G22" s="41">
        <v>3756172</v>
      </c>
      <c r="H22" s="39"/>
      <c r="I22" s="41">
        <v>3594866</v>
      </c>
      <c r="J22" s="42"/>
      <c r="K22" s="41">
        <v>3541672</v>
      </c>
      <c r="L22" s="42"/>
      <c r="M22" s="41">
        <f t="shared" si="2"/>
        <v>271499</v>
      </c>
      <c r="N22" s="12">
        <f>IF(K22=0,1,E22/K22-1)</f>
        <v>7.665842573790016E-2</v>
      </c>
      <c r="O22" s="37"/>
      <c r="P22" s="41">
        <f t="shared" si="3"/>
        <v>218305</v>
      </c>
      <c r="Q22" s="12">
        <f>IF(I22=0,1,E22/I22-1)</f>
        <v>6.072688105759716E-2</v>
      </c>
      <c r="S22" s="41">
        <f t="shared" ref="S22:S25" si="4">$E22-G22</f>
        <v>56999</v>
      </c>
      <c r="T22" s="12">
        <f t="shared" ref="T22:T25" si="5">IF(G22=0,1,E22/G22-1)</f>
        <v>1.5174757705451292E-2</v>
      </c>
    </row>
    <row r="23" spans="1:20" s="36" customFormat="1">
      <c r="B23" s="37"/>
      <c r="C23" s="38" t="s">
        <v>130</v>
      </c>
      <c r="D23" s="39" t="s">
        <v>18</v>
      </c>
      <c r="E23" s="40">
        <v>40851217</v>
      </c>
      <c r="F23" s="39"/>
      <c r="G23" s="41">
        <v>41176228</v>
      </c>
      <c r="H23" s="39"/>
      <c r="I23" s="41">
        <v>38740365</v>
      </c>
      <c r="J23" s="42"/>
      <c r="K23" s="41">
        <v>38351887</v>
      </c>
      <c r="L23" s="42"/>
      <c r="M23" s="41">
        <f t="shared" si="2"/>
        <v>2499330</v>
      </c>
      <c r="N23" s="12">
        <f>IF(K23=0,1,E23/K23-1)</f>
        <v>6.5168370985239976E-2</v>
      </c>
      <c r="O23" s="37"/>
      <c r="P23" s="41">
        <f t="shared" si="3"/>
        <v>2110852</v>
      </c>
      <c r="Q23" s="12">
        <f>IF(I23=0,1,E23/I23-1)</f>
        <v>5.4487147965694094E-2</v>
      </c>
      <c r="S23" s="41">
        <f t="shared" si="4"/>
        <v>-325011</v>
      </c>
      <c r="T23" s="12">
        <f t="shared" si="5"/>
        <v>-7.8931707877661905E-3</v>
      </c>
    </row>
    <row r="24" spans="1:20" s="36" customFormat="1">
      <c r="B24" s="37"/>
      <c r="C24" s="38" t="s">
        <v>44</v>
      </c>
      <c r="D24" s="39"/>
      <c r="E24" s="40">
        <v>6161068</v>
      </c>
      <c r="F24" s="39"/>
      <c r="G24" s="41">
        <v>6011685</v>
      </c>
      <c r="H24" s="39"/>
      <c r="I24" s="41">
        <v>6404843</v>
      </c>
      <c r="J24" s="42"/>
      <c r="K24" s="41">
        <v>6114422</v>
      </c>
      <c r="L24" s="42"/>
      <c r="M24" s="41">
        <f t="shared" si="2"/>
        <v>46646</v>
      </c>
      <c r="N24" s="12">
        <f>IF(K24=0,1,E24/K24-1)</f>
        <v>7.628848646691333E-3</v>
      </c>
      <c r="O24" s="37"/>
      <c r="P24" s="41">
        <f t="shared" si="3"/>
        <v>-243775</v>
      </c>
      <c r="Q24" s="12">
        <f>IF(I24=0,1,E24/I24-1)</f>
        <v>-3.8061042245688181E-2</v>
      </c>
      <c r="S24" s="41">
        <f t="shared" si="4"/>
        <v>149383</v>
      </c>
      <c r="T24" s="12">
        <f t="shared" si="5"/>
        <v>2.4848773679924996E-2</v>
      </c>
    </row>
    <row r="25" spans="1:20" s="36" customFormat="1">
      <c r="A25" s="49"/>
      <c r="B25" s="37"/>
      <c r="C25" s="38" t="s">
        <v>119</v>
      </c>
      <c r="D25" s="39"/>
      <c r="E25" s="40">
        <v>35581816</v>
      </c>
      <c r="F25" s="39"/>
      <c r="G25" s="41">
        <v>35601482</v>
      </c>
      <c r="H25" s="39"/>
      <c r="I25" s="41">
        <v>34273041</v>
      </c>
      <c r="J25" s="42"/>
      <c r="K25" s="41">
        <v>33629529</v>
      </c>
      <c r="L25" s="42"/>
      <c r="M25" s="41">
        <f t="shared" si="2"/>
        <v>1952287</v>
      </c>
      <c r="N25" s="12">
        <f>IF(K25=0,1,E25/K25-1)</f>
        <v>5.8052760715144203E-2</v>
      </c>
      <c r="O25" s="37"/>
      <c r="P25" s="41">
        <f t="shared" si="3"/>
        <v>1308775</v>
      </c>
      <c r="Q25" s="12">
        <f>IF(I25=0,1,E25/I25-1)</f>
        <v>3.8186719410162606E-2</v>
      </c>
      <c r="S25" s="41">
        <f t="shared" si="4"/>
        <v>-19666</v>
      </c>
      <c r="T25" s="12">
        <f t="shared" si="5"/>
        <v>-5.5239273466201055E-4</v>
      </c>
    </row>
    <row r="26" spans="1:20" ht="6" customHeight="1">
      <c r="B26" s="25"/>
      <c r="C26" s="25"/>
      <c r="D26" s="32"/>
      <c r="E26" s="25"/>
      <c r="F26" s="32"/>
      <c r="G26" s="25"/>
      <c r="H26" s="32"/>
      <c r="I26" s="25"/>
      <c r="J26" s="32"/>
      <c r="K26" s="25"/>
      <c r="L26" s="32"/>
      <c r="M26" s="25"/>
      <c r="N26" s="25"/>
      <c r="O26" s="33"/>
      <c r="P26" s="25"/>
      <c r="Q26" s="25"/>
      <c r="S26" s="25"/>
      <c r="T26" s="25"/>
    </row>
    <row r="27" spans="1:20">
      <c r="C27" s="15" t="s">
        <v>24</v>
      </c>
      <c r="D27" s="32" t="s">
        <v>18</v>
      </c>
      <c r="E27" s="15"/>
      <c r="F27" s="32"/>
      <c r="G27" s="15"/>
      <c r="H27" s="32"/>
      <c r="I27" s="15"/>
      <c r="J27" s="32"/>
      <c r="K27" s="15"/>
      <c r="L27" s="32"/>
      <c r="M27" s="15"/>
      <c r="N27" s="15"/>
      <c r="O27" s="33"/>
      <c r="P27" s="15"/>
      <c r="Q27" s="15"/>
      <c r="S27" s="15"/>
      <c r="T27" s="15"/>
    </row>
    <row r="28" spans="1:20" ht="6" customHeight="1">
      <c r="B28" s="25"/>
      <c r="C28" s="25"/>
      <c r="D28" s="32" t="s">
        <v>18</v>
      </c>
      <c r="E28" s="25"/>
      <c r="F28" s="32"/>
      <c r="G28" s="25"/>
      <c r="H28" s="32"/>
      <c r="I28" s="25"/>
      <c r="J28" s="32"/>
      <c r="K28" s="25"/>
      <c r="L28" s="32"/>
      <c r="M28" s="25"/>
      <c r="N28" s="25"/>
      <c r="O28" s="33"/>
      <c r="P28" s="25"/>
      <c r="Q28" s="25"/>
      <c r="S28" s="25"/>
      <c r="T28" s="25"/>
    </row>
    <row r="29" spans="1:20" s="36" customFormat="1">
      <c r="A29" s="49"/>
      <c r="B29" s="37"/>
      <c r="C29" s="38" t="s">
        <v>118</v>
      </c>
      <c r="D29" s="39"/>
      <c r="E29" s="40">
        <v>36677596</v>
      </c>
      <c r="F29" s="39"/>
      <c r="G29" s="41">
        <v>36721979</v>
      </c>
      <c r="H29" s="39"/>
      <c r="I29" s="41">
        <v>35584965</v>
      </c>
      <c r="J29" s="42"/>
      <c r="K29" s="41">
        <v>35035801</v>
      </c>
      <c r="L29" s="42"/>
      <c r="M29" s="41">
        <f>$E29-K29</f>
        <v>1641795</v>
      </c>
      <c r="N29" s="12">
        <f>IF(K29=0,1,E29/K29-1)</f>
        <v>4.6860495639874156E-2</v>
      </c>
      <c r="O29" s="37"/>
      <c r="P29" s="41">
        <f>$E29-I29</f>
        <v>1092631</v>
      </c>
      <c r="Q29" s="12">
        <f>IF(I29=0,1,E29/I29-1)</f>
        <v>3.0704849646472798E-2</v>
      </c>
      <c r="S29" s="41">
        <f t="shared" ref="S29:S32" si="6">$E29-G29</f>
        <v>-44383</v>
      </c>
      <c r="T29" s="12">
        <f t="shared" ref="T29:T32" si="7">IF(G29=0,1,E29/G29-1)</f>
        <v>-1.208622225942646E-3</v>
      </c>
    </row>
    <row r="30" spans="1:20" s="36" customFormat="1">
      <c r="A30" s="49"/>
      <c r="B30" s="37"/>
      <c r="C30" s="38" t="s">
        <v>165</v>
      </c>
      <c r="D30" s="39"/>
      <c r="E30" s="40">
        <v>1129973</v>
      </c>
      <c r="F30" s="39"/>
      <c r="G30" s="41">
        <v>1146402</v>
      </c>
      <c r="H30" s="39"/>
      <c r="I30" s="41">
        <v>956517</v>
      </c>
      <c r="J30" s="42"/>
      <c r="K30" s="41">
        <v>964160</v>
      </c>
      <c r="L30" s="42"/>
      <c r="M30" s="41">
        <f>$E30-K30</f>
        <v>165813</v>
      </c>
      <c r="N30" s="12">
        <f>IF(K30=0,1,E30/K30-1)</f>
        <v>0.17197664288084957</v>
      </c>
      <c r="O30" s="37"/>
      <c r="P30" s="41">
        <f>$E30-I30</f>
        <v>173456</v>
      </c>
      <c r="Q30" s="12">
        <f>IF(I30=0,1,E30/I30-1)</f>
        <v>0.18134126209988954</v>
      </c>
      <c r="S30" s="41">
        <f t="shared" si="6"/>
        <v>-16429</v>
      </c>
      <c r="T30" s="12">
        <f t="shared" si="7"/>
        <v>-1.4330924056308314E-2</v>
      </c>
    </row>
    <row r="31" spans="1:20" s="36" customFormat="1">
      <c r="B31" s="37"/>
      <c r="C31" s="38" t="s">
        <v>71</v>
      </c>
      <c r="D31" s="39"/>
      <c r="E31" s="40">
        <v>1095780</v>
      </c>
      <c r="F31" s="39"/>
      <c r="G31" s="41">
        <v>1120497</v>
      </c>
      <c r="H31" s="39"/>
      <c r="I31" s="41">
        <v>1311924</v>
      </c>
      <c r="J31" s="42"/>
      <c r="K31" s="41">
        <v>1406272</v>
      </c>
      <c r="L31" s="42"/>
      <c r="M31" s="41">
        <f>$E31-K31</f>
        <v>-310492</v>
      </c>
      <c r="N31" s="12">
        <f>IF(K31=0,1,E31/K31-1)</f>
        <v>-0.22079085696081557</v>
      </c>
      <c r="O31" s="37"/>
      <c r="P31" s="41">
        <f>$E31-I31</f>
        <v>-216144</v>
      </c>
      <c r="Q31" s="12">
        <f>IF(I31=0,1,E31/I31-1)</f>
        <v>-0.16475344608376707</v>
      </c>
      <c r="S31" s="41">
        <f t="shared" si="6"/>
        <v>-24717</v>
      </c>
      <c r="T31" s="12">
        <f t="shared" si="7"/>
        <v>-2.2058961335907235E-2</v>
      </c>
    </row>
    <row r="32" spans="1:20" s="36" customFormat="1">
      <c r="B32" s="37"/>
      <c r="C32" s="38" t="s">
        <v>184</v>
      </c>
      <c r="D32" s="39"/>
      <c r="E32" s="40">
        <v>4767</v>
      </c>
      <c r="F32" s="39"/>
      <c r="G32" s="41">
        <v>5111</v>
      </c>
      <c r="H32" s="39"/>
      <c r="I32" s="41">
        <v>5025</v>
      </c>
      <c r="J32" s="42"/>
      <c r="K32" s="41">
        <v>4995</v>
      </c>
      <c r="L32" s="42"/>
      <c r="M32" s="41">
        <f>$E32-K32</f>
        <v>-228</v>
      </c>
      <c r="N32" s="12">
        <f>IF(K32=0,1,E32/K32-1)</f>
        <v>-4.5645645645645661E-2</v>
      </c>
      <c r="O32" s="37"/>
      <c r="P32" s="41">
        <f>$E32-I32</f>
        <v>-258</v>
      </c>
      <c r="Q32" s="12">
        <f>IF(I32=0,1,E32/I32-1)</f>
        <v>-5.1343283582089505E-2</v>
      </c>
      <c r="S32" s="41">
        <f t="shared" si="6"/>
        <v>-344</v>
      </c>
      <c r="T32" s="12">
        <f t="shared" si="7"/>
        <v>-6.7305810995891169E-2</v>
      </c>
    </row>
    <row r="33" spans="1:20" s="36" customFormat="1">
      <c r="B33" s="37"/>
      <c r="C33" s="38" t="s">
        <v>172</v>
      </c>
      <c r="D33" s="39"/>
      <c r="E33" s="50">
        <v>2.9100000000000001E-2</v>
      </c>
      <c r="F33" s="51"/>
      <c r="G33" s="52">
        <v>2.9700000000000001E-2</v>
      </c>
      <c r="H33" s="51"/>
      <c r="I33" s="52">
        <v>3.5999999999999997E-2</v>
      </c>
      <c r="J33" s="53"/>
      <c r="K33" s="52">
        <v>3.9199999999999999E-2</v>
      </c>
      <c r="L33" s="42"/>
      <c r="M33" s="54">
        <f>($E33-K33)*100</f>
        <v>-1.0099999999999998</v>
      </c>
      <c r="N33" s="55"/>
      <c r="O33" s="37"/>
      <c r="P33" s="54">
        <f>($E33-I33)*100</f>
        <v>-0.68999999999999961</v>
      </c>
      <c r="Q33" s="55"/>
      <c r="S33" s="54">
        <f>($E33-G33)*100</f>
        <v>-5.9999999999999984E-2</v>
      </c>
      <c r="T33" s="12"/>
    </row>
    <row r="34" spans="1:20" s="36" customFormat="1">
      <c r="B34" s="37"/>
      <c r="C34" s="38" t="s">
        <v>167</v>
      </c>
      <c r="D34" s="39"/>
      <c r="E34" s="50">
        <v>0.73219999999999996</v>
      </c>
      <c r="F34" s="51"/>
      <c r="G34" s="52">
        <v>0.745</v>
      </c>
      <c r="H34" s="51"/>
      <c r="I34" s="52">
        <v>0.71279999999999999</v>
      </c>
      <c r="J34" s="53"/>
      <c r="K34" s="52">
        <v>0.73309999999999997</v>
      </c>
      <c r="L34" s="42"/>
      <c r="M34" s="54">
        <f>($E34-K34)*100</f>
        <v>-9.000000000000119E-2</v>
      </c>
      <c r="N34" s="55"/>
      <c r="O34" s="37"/>
      <c r="P34" s="54">
        <f>($E34-I34)*100</f>
        <v>1.9399999999999973</v>
      </c>
      <c r="Q34" s="55"/>
      <c r="S34" s="54">
        <f t="shared" ref="S34:S35" si="8">($E34-G34)*100</f>
        <v>-1.2800000000000034</v>
      </c>
      <c r="T34" s="55"/>
    </row>
    <row r="35" spans="1:20" s="36" customFormat="1">
      <c r="B35" s="37"/>
      <c r="C35" s="38" t="s">
        <v>230</v>
      </c>
      <c r="D35" s="39"/>
      <c r="E35" s="50">
        <v>0.52300000000000002</v>
      </c>
      <c r="F35" s="51"/>
      <c r="G35" s="52">
        <v>0.53669999999999995</v>
      </c>
      <c r="H35" s="51"/>
      <c r="I35" s="52">
        <v>0.59919999999999995</v>
      </c>
      <c r="J35" s="53"/>
      <c r="K35" s="52">
        <v>0.67159999999999997</v>
      </c>
      <c r="L35" s="42"/>
      <c r="M35" s="54">
        <f>($E35-K35)*100</f>
        <v>-14.859999999999996</v>
      </c>
      <c r="N35" s="55"/>
      <c r="O35" s="37"/>
      <c r="P35" s="54">
        <f>($E35-I35)*100</f>
        <v>-7.6199999999999939</v>
      </c>
      <c r="Q35" s="55"/>
      <c r="S35" s="54">
        <f t="shared" si="8"/>
        <v>-1.3699999999999934</v>
      </c>
      <c r="T35" s="55"/>
    </row>
    <row r="36" spans="1:20" ht="6" customHeight="1">
      <c r="B36" s="25"/>
      <c r="C36" s="25"/>
      <c r="D36" s="32"/>
      <c r="E36" s="25"/>
      <c r="F36" s="32"/>
      <c r="G36" s="25"/>
      <c r="H36" s="32"/>
      <c r="I36" s="25"/>
      <c r="J36" s="32"/>
      <c r="K36" s="25"/>
      <c r="L36" s="32"/>
      <c r="M36" s="25"/>
      <c r="N36" s="25"/>
      <c r="O36" s="33"/>
      <c r="P36" s="25"/>
      <c r="Q36" s="25"/>
      <c r="S36" s="25"/>
      <c r="T36" s="25"/>
    </row>
    <row r="37" spans="1:20">
      <c r="C37" s="15" t="s">
        <v>81</v>
      </c>
      <c r="D37" s="32" t="s">
        <v>18</v>
      </c>
      <c r="E37" s="15"/>
      <c r="F37" s="32"/>
      <c r="G37" s="15"/>
      <c r="H37" s="32"/>
      <c r="I37" s="15"/>
      <c r="J37" s="32"/>
      <c r="K37" s="15"/>
      <c r="L37" s="32"/>
      <c r="M37" s="15"/>
      <c r="N37" s="15"/>
      <c r="O37" s="33"/>
      <c r="P37" s="15"/>
      <c r="Q37" s="15"/>
      <c r="S37" s="15"/>
      <c r="T37" s="15"/>
    </row>
    <row r="38" spans="1:20" ht="6" customHeight="1">
      <c r="B38" s="25"/>
      <c r="C38" s="25"/>
      <c r="D38" s="32" t="s">
        <v>18</v>
      </c>
      <c r="E38" s="25"/>
      <c r="F38" s="32"/>
      <c r="G38" s="25"/>
      <c r="H38" s="32"/>
      <c r="I38" s="25"/>
      <c r="J38" s="32"/>
      <c r="K38" s="25"/>
      <c r="L38" s="32"/>
      <c r="M38" s="25"/>
      <c r="N38" s="25"/>
      <c r="O38" s="33"/>
      <c r="P38" s="25"/>
      <c r="Q38" s="25"/>
      <c r="S38" s="25"/>
      <c r="T38" s="25"/>
    </row>
    <row r="39" spans="1:20" s="36" customFormat="1">
      <c r="B39" s="49"/>
      <c r="C39" s="38" t="s">
        <v>73</v>
      </c>
      <c r="D39" s="39" t="s">
        <v>18</v>
      </c>
      <c r="E39" s="50">
        <v>0.84509999999999996</v>
      </c>
      <c r="F39" s="39"/>
      <c r="G39" s="52">
        <v>0.83840000000000003</v>
      </c>
      <c r="H39" s="39"/>
      <c r="I39" s="52">
        <v>0.85709999999999997</v>
      </c>
      <c r="J39" s="42"/>
      <c r="K39" s="52">
        <v>0.84899999999999998</v>
      </c>
      <c r="L39" s="42"/>
      <c r="M39" s="54">
        <f>($E39-K39)*100</f>
        <v>-0.39000000000000146</v>
      </c>
      <c r="N39" s="55"/>
      <c r="O39" s="37"/>
      <c r="P39" s="54">
        <f>($E39-I39)*100</f>
        <v>-1.2000000000000011</v>
      </c>
      <c r="Q39" s="55"/>
      <c r="S39" s="54">
        <f t="shared" ref="S39:S40" si="9">($E39-G39)*100</f>
        <v>0.66999999999999282</v>
      </c>
      <c r="T39" s="55"/>
    </row>
    <row r="40" spans="1:20" s="36" customFormat="1">
      <c r="B40" s="49"/>
      <c r="C40" s="38" t="s">
        <v>198</v>
      </c>
      <c r="D40" s="39" t="s">
        <v>18</v>
      </c>
      <c r="E40" s="50">
        <v>1.609</v>
      </c>
      <c r="F40" s="39"/>
      <c r="G40" s="52">
        <v>1.8915999999999999</v>
      </c>
      <c r="H40" s="39"/>
      <c r="I40" s="52">
        <v>2.0605000000000002</v>
      </c>
      <c r="J40" s="42"/>
      <c r="K40" s="52">
        <v>2.5225</v>
      </c>
      <c r="L40" s="42"/>
      <c r="M40" s="54">
        <f>($E40-K40)*100</f>
        <v>-91.35</v>
      </c>
      <c r="N40" s="55"/>
      <c r="O40" s="37"/>
      <c r="P40" s="54">
        <f>($E40-I40)*100</f>
        <v>-45.15000000000002</v>
      </c>
      <c r="Q40" s="55"/>
      <c r="S40" s="54">
        <f t="shared" si="9"/>
        <v>-28.259999999999998</v>
      </c>
      <c r="T40" s="55"/>
    </row>
    <row r="41" spans="1:20" s="36" customFormat="1">
      <c r="B41" s="49"/>
      <c r="C41" s="38" t="s">
        <v>82</v>
      </c>
      <c r="D41" s="39" t="s">
        <v>18</v>
      </c>
      <c r="E41" s="50">
        <v>1.3903000000000001</v>
      </c>
      <c r="F41" s="39"/>
      <c r="G41" s="52">
        <v>1.3281000000000001</v>
      </c>
      <c r="H41" s="39"/>
      <c r="I41" s="52">
        <v>1.3812</v>
      </c>
      <c r="J41" s="42"/>
      <c r="K41" s="52">
        <v>1.3895999999999999</v>
      </c>
      <c r="L41" s="42"/>
      <c r="M41" s="54">
        <v>7.0000000000014495E-2</v>
      </c>
      <c r="N41" s="55"/>
      <c r="O41" s="37"/>
      <c r="P41" s="54">
        <v>0.9100000000000108</v>
      </c>
      <c r="Q41" s="55"/>
      <c r="S41" s="54">
        <v>6.2200000000000033</v>
      </c>
      <c r="T41" s="55"/>
    </row>
    <row r="42" spans="1:20" s="36" customFormat="1">
      <c r="A42" s="39"/>
      <c r="B42" s="37"/>
      <c r="C42" s="38" t="s">
        <v>197</v>
      </c>
      <c r="D42" s="39" t="s">
        <v>20</v>
      </c>
      <c r="E42" s="40">
        <v>6477719</v>
      </c>
      <c r="F42" s="39"/>
      <c r="G42" s="41">
        <v>6815856</v>
      </c>
      <c r="H42" s="39"/>
      <c r="I42" s="41">
        <v>5695785</v>
      </c>
      <c r="J42" s="42"/>
      <c r="K42" s="41">
        <v>5964502</v>
      </c>
      <c r="L42" s="42"/>
      <c r="M42" s="41">
        <f>$E42-K42</f>
        <v>513217</v>
      </c>
      <c r="N42" s="12">
        <f>IF(K42=0,1,E42/K42-1)</f>
        <v>8.6045238982231931E-2</v>
      </c>
      <c r="O42" s="37"/>
      <c r="P42" s="41">
        <f>$E42-I42</f>
        <v>781934</v>
      </c>
      <c r="Q42" s="12">
        <f>IF(I42=0,1,E42/I42-1)</f>
        <v>0.13728292061585901</v>
      </c>
      <c r="S42" s="41">
        <f>$E42-G42</f>
        <v>-338137</v>
      </c>
      <c r="T42" s="12">
        <f>IF(G42=0,1,E42/G42-1)</f>
        <v>-4.961034974917311E-2</v>
      </c>
    </row>
    <row r="43" spans="1:20" ht="6" customHeight="1">
      <c r="B43" s="25"/>
      <c r="C43" s="25"/>
      <c r="D43" s="32"/>
      <c r="E43" s="25"/>
      <c r="F43" s="32"/>
      <c r="G43" s="25"/>
      <c r="H43" s="32"/>
      <c r="I43" s="25"/>
      <c r="J43" s="32"/>
      <c r="K43" s="25"/>
      <c r="L43" s="32"/>
      <c r="M43" s="25"/>
      <c r="N43" s="25"/>
      <c r="O43" s="33"/>
      <c r="P43" s="25"/>
      <c r="Q43" s="25"/>
      <c r="S43" s="25"/>
      <c r="T43" s="25"/>
    </row>
    <row r="44" spans="1:20">
      <c r="C44" s="15" t="s">
        <v>199</v>
      </c>
      <c r="D44" s="32" t="s">
        <v>18</v>
      </c>
      <c r="E44" s="56"/>
      <c r="F44" s="32"/>
      <c r="G44" s="15"/>
      <c r="H44" s="32"/>
      <c r="I44" s="15"/>
      <c r="J44" s="32"/>
      <c r="K44" s="15"/>
      <c r="L44" s="32"/>
      <c r="M44" s="15"/>
      <c r="N44" s="15"/>
      <c r="O44" s="33"/>
      <c r="P44" s="15"/>
      <c r="Q44" s="15"/>
      <c r="S44" s="15"/>
      <c r="T44" s="15"/>
    </row>
    <row r="45" spans="1:20" ht="6" customHeight="1">
      <c r="B45" s="25"/>
      <c r="C45" s="25"/>
      <c r="D45" s="32" t="s">
        <v>18</v>
      </c>
      <c r="E45" s="25"/>
      <c r="F45" s="32"/>
      <c r="G45" s="25"/>
      <c r="H45" s="32"/>
      <c r="I45" s="25"/>
      <c r="J45" s="32"/>
      <c r="K45" s="25"/>
      <c r="L45" s="32"/>
      <c r="M45" s="25"/>
      <c r="N45" s="25"/>
      <c r="O45" s="33"/>
      <c r="P45" s="25"/>
      <c r="Q45" s="25"/>
      <c r="S45" s="25"/>
      <c r="T45" s="25"/>
    </row>
    <row r="46" spans="1:20" s="36" customFormat="1">
      <c r="B46" s="37"/>
      <c r="C46" s="38" t="s">
        <v>74</v>
      </c>
      <c r="D46" s="39" t="s">
        <v>18</v>
      </c>
      <c r="E46" s="50">
        <v>0.131212</v>
      </c>
      <c r="F46" s="51"/>
      <c r="G46" s="52">
        <v>0.13222300000000001</v>
      </c>
      <c r="H46" s="51"/>
      <c r="I46" s="52">
        <v>0.132885</v>
      </c>
      <c r="J46" s="53"/>
      <c r="K46" s="52">
        <v>0.13306699999999999</v>
      </c>
      <c r="L46" s="42"/>
      <c r="M46" s="54">
        <f>($E46-K46)*100</f>
        <v>-0.18549999999999955</v>
      </c>
      <c r="N46" s="55"/>
      <c r="O46" s="37"/>
      <c r="P46" s="54">
        <f>Solvencia!P15</f>
        <v>-0.16730000000000078</v>
      </c>
      <c r="Q46" s="55"/>
      <c r="S46" s="54">
        <f t="shared" ref="S46:S49" si="10">($E46-G46)*100</f>
        <v>-0.10110000000000119</v>
      </c>
      <c r="T46" s="55"/>
    </row>
    <row r="47" spans="1:20" s="36" customFormat="1">
      <c r="A47" s="39"/>
      <c r="B47" s="37"/>
      <c r="C47" s="38" t="s">
        <v>75</v>
      </c>
      <c r="D47" s="39" t="s">
        <v>18</v>
      </c>
      <c r="E47" s="50">
        <v>2.3979E-2</v>
      </c>
      <c r="F47" s="51"/>
      <c r="G47" s="52">
        <v>2.4279999999999999E-2</v>
      </c>
      <c r="H47" s="51"/>
      <c r="I47" s="52">
        <v>2.4174999999999999E-2</v>
      </c>
      <c r="J47" s="53"/>
      <c r="K47" s="52">
        <v>2.435E-2</v>
      </c>
      <c r="L47" s="42"/>
      <c r="M47" s="54">
        <f>($E47-K47)*100</f>
        <v>-3.709999999999998E-2</v>
      </c>
      <c r="N47" s="55"/>
      <c r="O47" s="37"/>
      <c r="P47" s="54">
        <f>Solvencia!P18</f>
        <v>-1.9599999999999826E-2</v>
      </c>
      <c r="Q47" s="55"/>
      <c r="S47" s="54">
        <f t="shared" si="10"/>
        <v>-3.0099999999999918E-2</v>
      </c>
      <c r="T47" s="55"/>
    </row>
    <row r="48" spans="1:20" s="36" customFormat="1">
      <c r="B48" s="37"/>
      <c r="C48" s="38" t="s">
        <v>76</v>
      </c>
      <c r="D48" s="39" t="s">
        <v>20</v>
      </c>
      <c r="E48" s="50">
        <v>0.15518999999999999</v>
      </c>
      <c r="F48" s="51"/>
      <c r="G48" s="52">
        <v>0.156503</v>
      </c>
      <c r="H48" s="51"/>
      <c r="I48" s="52">
        <v>0.15706000000000001</v>
      </c>
      <c r="J48" s="53"/>
      <c r="K48" s="52">
        <v>0.157417</v>
      </c>
      <c r="L48" s="42"/>
      <c r="M48" s="54">
        <f>($E48-K48)*100</f>
        <v>-0.22270000000000068</v>
      </c>
      <c r="N48" s="55"/>
      <c r="O48" s="37"/>
      <c r="P48" s="54">
        <f>Solvencia!P21</f>
        <v>-0.18700000000000105</v>
      </c>
      <c r="Q48" s="55"/>
      <c r="S48" s="54">
        <f t="shared" si="10"/>
        <v>-0.13130000000000086</v>
      </c>
      <c r="T48" s="55"/>
    </row>
    <row r="49" spans="1:20" s="36" customFormat="1">
      <c r="B49" s="37"/>
      <c r="C49" s="38" t="s">
        <v>133</v>
      </c>
      <c r="D49" s="39"/>
      <c r="E49" s="50">
        <v>5.0964000000000002E-2</v>
      </c>
      <c r="F49" s="51"/>
      <c r="G49" s="52">
        <v>5.1729999999999998E-2</v>
      </c>
      <c r="H49" s="51"/>
      <c r="I49" s="52">
        <v>5.4674E-2</v>
      </c>
      <c r="J49" s="53"/>
      <c r="K49" s="52">
        <v>5.5316999999999998E-2</v>
      </c>
      <c r="L49" s="42"/>
      <c r="M49" s="54">
        <f>($E49-K49)*100</f>
        <v>-0.43529999999999958</v>
      </c>
      <c r="N49" s="55"/>
      <c r="O49" s="37"/>
      <c r="P49" s="54">
        <f>($E49-I49)*100</f>
        <v>-0.37099999999999977</v>
      </c>
      <c r="Q49" s="55"/>
      <c r="S49" s="54">
        <f t="shared" si="10"/>
        <v>-7.6599999999999585E-2</v>
      </c>
      <c r="T49" s="54"/>
    </row>
    <row r="50" spans="1:20" ht="6" customHeight="1">
      <c r="B50" s="25"/>
      <c r="C50" s="25"/>
      <c r="D50" s="32"/>
      <c r="E50" s="57"/>
      <c r="F50" s="58"/>
      <c r="G50" s="57"/>
      <c r="H50" s="58"/>
      <c r="I50" s="57"/>
      <c r="J50" s="58"/>
      <c r="K50" s="57"/>
      <c r="L50" s="32"/>
      <c r="M50" s="25"/>
      <c r="N50" s="25"/>
      <c r="O50" s="33"/>
      <c r="P50" s="25"/>
      <c r="Q50" s="25"/>
      <c r="S50" s="25"/>
      <c r="T50" s="25"/>
    </row>
    <row r="51" spans="1:20">
      <c r="C51" s="15" t="s">
        <v>200</v>
      </c>
      <c r="D51" s="32" t="s">
        <v>18</v>
      </c>
      <c r="E51" s="59"/>
      <c r="F51" s="58"/>
      <c r="G51" s="59"/>
      <c r="H51" s="58"/>
      <c r="I51" s="59"/>
      <c r="J51" s="58"/>
      <c r="K51" s="59"/>
      <c r="L51" s="32"/>
      <c r="M51" s="15"/>
      <c r="N51" s="15"/>
      <c r="O51" s="33"/>
      <c r="P51" s="15"/>
      <c r="Q51" s="15"/>
      <c r="S51" s="15"/>
      <c r="T51" s="15"/>
    </row>
    <row r="52" spans="1:20" ht="6" customHeight="1">
      <c r="B52" s="25"/>
      <c r="C52" s="25"/>
      <c r="D52" s="32" t="s">
        <v>18</v>
      </c>
      <c r="E52" s="57"/>
      <c r="F52" s="58"/>
      <c r="G52" s="57"/>
      <c r="H52" s="58"/>
      <c r="I52" s="57"/>
      <c r="J52" s="58"/>
      <c r="K52" s="57"/>
      <c r="L52" s="32"/>
      <c r="M52" s="25"/>
      <c r="N52" s="25"/>
      <c r="O52" s="33"/>
      <c r="P52" s="25"/>
      <c r="Q52" s="25"/>
      <c r="S52" s="25"/>
      <c r="T52" s="25"/>
    </row>
    <row r="53" spans="1:20" s="36" customFormat="1">
      <c r="B53" s="37"/>
      <c r="C53" s="38" t="s">
        <v>74</v>
      </c>
      <c r="D53" s="39" t="s">
        <v>18</v>
      </c>
      <c r="E53" s="50">
        <v>0.12892999999999999</v>
      </c>
      <c r="F53" s="51"/>
      <c r="G53" s="52">
        <v>0.12978300000000001</v>
      </c>
      <c r="H53" s="51"/>
      <c r="I53" s="52">
        <v>0.12782399999999999</v>
      </c>
      <c r="J53" s="53"/>
      <c r="K53" s="52">
        <v>0.12684200000000001</v>
      </c>
      <c r="L53" s="42"/>
      <c r="M53" s="54">
        <f>($E53-K53)*100</f>
        <v>0.20879999999999788</v>
      </c>
      <c r="N53" s="55"/>
      <c r="O53" s="37"/>
      <c r="P53" s="54">
        <f>Solvencia!P36</f>
        <v>0.11059999999999959</v>
      </c>
      <c r="Q53" s="55"/>
      <c r="S53" s="54">
        <f t="shared" ref="S53:S56" si="11">($E53-G53)*100</f>
        <v>-8.5300000000002041E-2</v>
      </c>
      <c r="T53" s="55"/>
    </row>
    <row r="54" spans="1:20" s="36" customFormat="1">
      <c r="A54" s="39"/>
      <c r="B54" s="37"/>
      <c r="C54" s="38" t="s">
        <v>75</v>
      </c>
      <c r="D54" s="39" t="s">
        <v>18</v>
      </c>
      <c r="E54" s="50">
        <v>2.3990000000000001E-2</v>
      </c>
      <c r="F54" s="51"/>
      <c r="G54" s="52">
        <v>2.4292999999999999E-2</v>
      </c>
      <c r="H54" s="51"/>
      <c r="I54" s="52">
        <v>2.4209000000000001E-2</v>
      </c>
      <c r="J54" s="53"/>
      <c r="K54" s="52">
        <v>2.4386999999999999E-2</v>
      </c>
      <c r="L54" s="42"/>
      <c r="M54" s="54">
        <f>($E54-K54)*100</f>
        <v>-3.9699999999999805E-2</v>
      </c>
      <c r="N54" s="55"/>
      <c r="O54" s="37"/>
      <c r="P54" s="54">
        <f>Solvencia!P39</f>
        <v>-2.1900000000000044E-2</v>
      </c>
      <c r="Q54" s="55"/>
      <c r="S54" s="54">
        <f t="shared" si="11"/>
        <v>-3.0299999999999772E-2</v>
      </c>
      <c r="T54" s="55"/>
    </row>
    <row r="55" spans="1:20" s="36" customFormat="1">
      <c r="B55" s="37"/>
      <c r="C55" s="38" t="s">
        <v>76</v>
      </c>
      <c r="D55" s="39" t="s">
        <v>20</v>
      </c>
      <c r="E55" s="50">
        <v>0.15292</v>
      </c>
      <c r="F55" s="51"/>
      <c r="G55" s="52">
        <v>0.15407999999999999</v>
      </c>
      <c r="H55" s="51"/>
      <c r="I55" s="52">
        <v>0.15203</v>
      </c>
      <c r="J55" s="53"/>
      <c r="K55" s="52">
        <v>0.15123</v>
      </c>
      <c r="L55" s="42"/>
      <c r="M55" s="54">
        <f>($E55-K55)*100</f>
        <v>0.16899999999999971</v>
      </c>
      <c r="N55" s="55"/>
      <c r="O55" s="37"/>
      <c r="P55" s="54">
        <f>Solvencia!P42</f>
        <v>8.900000000000019E-2</v>
      </c>
      <c r="Q55" s="55"/>
      <c r="S55" s="54">
        <f t="shared" si="11"/>
        <v>-0.11599999999999944</v>
      </c>
      <c r="T55" s="55"/>
    </row>
    <row r="56" spans="1:20" s="36" customFormat="1">
      <c r="B56" s="37"/>
      <c r="C56" s="38" t="s">
        <v>133</v>
      </c>
      <c r="D56" s="39"/>
      <c r="E56" s="50">
        <v>5.0098999999999998E-2</v>
      </c>
      <c r="F56" s="51"/>
      <c r="G56" s="52">
        <v>5.0792999999999998E-2</v>
      </c>
      <c r="H56" s="51"/>
      <c r="I56" s="52">
        <v>5.2631999999999998E-2</v>
      </c>
      <c r="J56" s="53"/>
      <c r="K56" s="52">
        <v>5.2787000000000001E-2</v>
      </c>
      <c r="L56" s="42"/>
      <c r="M56" s="54">
        <f>($E56-K56)*100</f>
        <v>-0.26880000000000026</v>
      </c>
      <c r="N56" s="55"/>
      <c r="O56" s="37"/>
      <c r="P56" s="54">
        <f>($E56-I56)*100</f>
        <v>-0.25330000000000008</v>
      </c>
      <c r="Q56" s="55"/>
      <c r="S56" s="54">
        <f t="shared" si="11"/>
        <v>-6.9400000000000017E-2</v>
      </c>
      <c r="T56" s="55"/>
    </row>
    <row r="57" spans="1:20" ht="6" customHeight="1">
      <c r="B57" s="25"/>
      <c r="C57" s="25"/>
      <c r="D57" s="32"/>
      <c r="E57" s="25"/>
      <c r="F57" s="32"/>
      <c r="G57" s="25"/>
      <c r="H57" s="32"/>
      <c r="I57" s="25"/>
      <c r="J57" s="32"/>
      <c r="K57" s="25"/>
      <c r="L57" s="32"/>
      <c r="M57" s="25"/>
      <c r="N57" s="25"/>
      <c r="O57" s="33"/>
      <c r="P57" s="25"/>
      <c r="Q57" s="25"/>
      <c r="S57" s="25"/>
      <c r="T57" s="25"/>
    </row>
    <row r="58" spans="1:20">
      <c r="C58" s="15" t="s">
        <v>26</v>
      </c>
      <c r="D58" s="32" t="s">
        <v>18</v>
      </c>
      <c r="E58" s="15"/>
      <c r="F58" s="32"/>
      <c r="G58" s="15"/>
      <c r="H58" s="32"/>
      <c r="I58" s="15"/>
      <c r="J58" s="32"/>
      <c r="K58" s="15"/>
      <c r="L58" s="32"/>
      <c r="M58" s="15"/>
      <c r="N58" s="15"/>
      <c r="O58" s="33"/>
      <c r="P58" s="15"/>
      <c r="Q58" s="15"/>
      <c r="S58" s="15"/>
      <c r="T58" s="15"/>
    </row>
    <row r="59" spans="1:20" ht="6" customHeight="1">
      <c r="B59" s="25"/>
      <c r="C59" s="25"/>
      <c r="D59" s="32"/>
      <c r="E59" s="25"/>
      <c r="F59" s="32"/>
      <c r="G59" s="25"/>
      <c r="H59" s="32"/>
      <c r="I59" s="25"/>
      <c r="J59" s="32"/>
      <c r="K59" s="25"/>
      <c r="L59" s="32"/>
      <c r="M59" s="25"/>
      <c r="N59" s="25"/>
      <c r="O59" s="33"/>
      <c r="P59" s="25"/>
      <c r="Q59" s="25"/>
      <c r="S59" s="25"/>
      <c r="T59" s="25"/>
    </row>
    <row r="60" spans="1:20" s="36" customFormat="1">
      <c r="B60" s="37"/>
      <c r="C60" s="38" t="s">
        <v>5</v>
      </c>
      <c r="D60" s="39" t="s">
        <v>18</v>
      </c>
      <c r="E60" s="50">
        <v>1.73E-3</v>
      </c>
      <c r="F60" s="51"/>
      <c r="G60" s="52">
        <v>1.6800000000000001E-3</v>
      </c>
      <c r="H60" s="51"/>
      <c r="I60" s="52">
        <v>1.1150000000000001E-3</v>
      </c>
      <c r="J60" s="53"/>
      <c r="K60" s="52">
        <v>1.4989999999999999E-3</v>
      </c>
      <c r="L60" s="42"/>
      <c r="M60" s="54">
        <f>($E60-K60)*100</f>
        <v>2.3100000000000009E-2</v>
      </c>
      <c r="N60" s="55"/>
      <c r="O60" s="37"/>
      <c r="P60" s="54">
        <f t="shared" ref="P60:P63" si="12">($E60-I60)*100</f>
        <v>6.1499999999999985E-2</v>
      </c>
      <c r="Q60" s="55"/>
      <c r="S60" s="54">
        <f t="shared" ref="S60:S63" si="13">($E60-G60)*100</f>
        <v>4.9999999999999914E-3</v>
      </c>
      <c r="T60" s="55"/>
    </row>
    <row r="61" spans="1:20" s="36" customFormat="1">
      <c r="B61" s="37"/>
      <c r="C61" s="38" t="s">
        <v>41</v>
      </c>
      <c r="D61" s="39"/>
      <c r="E61" s="50">
        <v>4.1999999999999997E-3</v>
      </c>
      <c r="F61" s="51"/>
      <c r="G61" s="52">
        <v>4.1000000000000003E-3</v>
      </c>
      <c r="H61" s="51"/>
      <c r="I61" s="52">
        <v>2.5999999999999999E-3</v>
      </c>
      <c r="J61" s="53"/>
      <c r="K61" s="52">
        <v>3.5000000000000001E-3</v>
      </c>
      <c r="L61" s="42"/>
      <c r="M61" s="54">
        <f t="shared" ref="M61:M63" si="14">($E61-K61)*100</f>
        <v>6.9999999999999965E-2</v>
      </c>
      <c r="N61" s="55"/>
      <c r="O61" s="37"/>
      <c r="P61" s="54">
        <f t="shared" si="12"/>
        <v>0.15999999999999998</v>
      </c>
      <c r="Q61" s="55"/>
      <c r="S61" s="54">
        <f t="shared" si="13"/>
        <v>9.9999999999999395E-3</v>
      </c>
      <c r="T61" s="55"/>
    </row>
    <row r="62" spans="1:20" s="36" customFormat="1">
      <c r="B62" s="37"/>
      <c r="C62" s="38" t="s">
        <v>6</v>
      </c>
      <c r="D62" s="39" t="s">
        <v>18</v>
      </c>
      <c r="E62" s="50">
        <v>2.8799999999999999E-2</v>
      </c>
      <c r="F62" s="51"/>
      <c r="G62" s="52">
        <v>2.7799999999999998E-2</v>
      </c>
      <c r="H62" s="51"/>
      <c r="I62" s="52">
        <v>1.7999999999999999E-2</v>
      </c>
      <c r="J62" s="53"/>
      <c r="K62" s="52">
        <v>2.41E-2</v>
      </c>
      <c r="L62" s="42"/>
      <c r="M62" s="54">
        <f>($E62-K62)*100</f>
        <v>0.46999999999999992</v>
      </c>
      <c r="N62" s="55"/>
      <c r="O62" s="37"/>
      <c r="P62" s="54">
        <f t="shared" si="12"/>
        <v>1.08</v>
      </c>
      <c r="Q62" s="55"/>
      <c r="S62" s="54">
        <f t="shared" si="13"/>
        <v>0.10000000000000009</v>
      </c>
      <c r="T62" s="55"/>
    </row>
    <row r="63" spans="1:20" s="36" customFormat="1">
      <c r="A63" s="2"/>
      <c r="B63" s="37"/>
      <c r="C63" s="38" t="s">
        <v>77</v>
      </c>
      <c r="D63" s="39" t="s">
        <v>18</v>
      </c>
      <c r="E63" s="50">
        <v>0.5363</v>
      </c>
      <c r="F63" s="51"/>
      <c r="G63" s="52">
        <v>0.50470000000000004</v>
      </c>
      <c r="H63" s="51"/>
      <c r="I63" s="52">
        <v>0.4335</v>
      </c>
      <c r="J63" s="53"/>
      <c r="K63" s="52">
        <v>0.36940000000000001</v>
      </c>
      <c r="L63" s="42"/>
      <c r="M63" s="54">
        <f t="shared" si="14"/>
        <v>16.689999999999998</v>
      </c>
      <c r="N63" s="55"/>
      <c r="O63" s="37"/>
      <c r="P63" s="54">
        <f t="shared" si="12"/>
        <v>10.280000000000001</v>
      </c>
      <c r="Q63" s="55"/>
      <c r="S63" s="54">
        <f t="shared" si="13"/>
        <v>3.1599999999999961</v>
      </c>
      <c r="T63" s="55"/>
    </row>
    <row r="64" spans="1:20" ht="6" customHeight="1">
      <c r="B64" s="25"/>
      <c r="C64" s="25"/>
      <c r="D64" s="32"/>
      <c r="E64" s="25"/>
      <c r="F64" s="32"/>
      <c r="G64" s="25"/>
      <c r="H64" s="32"/>
      <c r="I64" s="25"/>
      <c r="J64" s="32"/>
      <c r="K64" s="25"/>
      <c r="L64" s="32"/>
      <c r="M64" s="25"/>
      <c r="N64" s="25"/>
      <c r="O64" s="33"/>
      <c r="P64" s="25"/>
      <c r="Q64" s="25"/>
      <c r="S64" s="25"/>
      <c r="T64" s="25"/>
    </row>
    <row r="65" spans="1:20">
      <c r="C65" s="15" t="s">
        <v>27</v>
      </c>
      <c r="D65" s="32" t="s">
        <v>18</v>
      </c>
      <c r="E65" s="15"/>
      <c r="F65" s="32"/>
      <c r="G65" s="15"/>
      <c r="H65" s="32"/>
      <c r="I65" s="15"/>
      <c r="J65" s="32"/>
      <c r="K65" s="15"/>
      <c r="L65" s="32"/>
      <c r="M65" s="15"/>
      <c r="N65" s="15"/>
      <c r="O65" s="33"/>
      <c r="P65" s="15"/>
      <c r="Q65" s="15"/>
      <c r="S65" s="15"/>
      <c r="T65" s="15"/>
    </row>
    <row r="66" spans="1:20" ht="6" customHeight="1">
      <c r="B66" s="25"/>
      <c r="C66" s="25"/>
      <c r="D66" s="32"/>
      <c r="E66" s="25"/>
      <c r="F66" s="32"/>
      <c r="G66" s="25"/>
      <c r="H66" s="32"/>
      <c r="I66" s="25"/>
      <c r="J66" s="32"/>
      <c r="K66" s="25"/>
      <c r="L66" s="32"/>
      <c r="M66" s="25"/>
      <c r="N66" s="25"/>
      <c r="O66" s="33"/>
      <c r="P66" s="25"/>
      <c r="Q66" s="25"/>
      <c r="S66" s="25"/>
      <c r="T66" s="25"/>
    </row>
    <row r="67" spans="1:20" s="36" customFormat="1">
      <c r="B67" s="37"/>
      <c r="C67" s="38" t="s">
        <v>56</v>
      </c>
      <c r="D67" s="39" t="s">
        <v>18</v>
      </c>
      <c r="E67" s="40">
        <v>1630923</v>
      </c>
      <c r="F67" s="39"/>
      <c r="G67" s="41">
        <v>1608498</v>
      </c>
      <c r="H67" s="39"/>
      <c r="I67" s="41">
        <v>1559101</v>
      </c>
      <c r="J67" s="42"/>
      <c r="K67" s="41">
        <v>1529430</v>
      </c>
      <c r="L67" s="42"/>
      <c r="M67" s="41">
        <f>$E67-K67</f>
        <v>101493</v>
      </c>
      <c r="N67" s="12">
        <f>IF(K67=0,1,E67/K67-1)</f>
        <v>6.6360016476726624E-2</v>
      </c>
      <c r="O67" s="37"/>
      <c r="P67" s="41">
        <f>$E67-I67</f>
        <v>71822</v>
      </c>
      <c r="Q67" s="12">
        <f>IF(I67=0,1,E67/I67-1)</f>
        <v>4.6066290766281437E-2</v>
      </c>
      <c r="S67" s="41">
        <f t="shared" ref="S67:S69" si="15">$E67-G67</f>
        <v>22425</v>
      </c>
      <c r="T67" s="12">
        <f t="shared" ref="T67:T69" si="16">IF(G67=0,1,E67/G67-1)</f>
        <v>1.3941577794936544E-2</v>
      </c>
    </row>
    <row r="68" spans="1:20" s="36" customFormat="1">
      <c r="B68" s="37"/>
      <c r="C68" s="38" t="s">
        <v>55</v>
      </c>
      <c r="D68" s="39" t="s">
        <v>18</v>
      </c>
      <c r="E68" s="40">
        <v>5254</v>
      </c>
      <c r="F68" s="39"/>
      <c r="G68" s="41">
        <v>5264</v>
      </c>
      <c r="H68" s="39"/>
      <c r="I68" s="41">
        <v>5317</v>
      </c>
      <c r="J68" s="42"/>
      <c r="K68" s="41">
        <v>5330</v>
      </c>
      <c r="L68" s="42"/>
      <c r="M68" s="41">
        <f>$E68-K68</f>
        <v>-76</v>
      </c>
      <c r="N68" s="12">
        <f>IF(K68=0,1,E68/K68-1)</f>
        <v>-1.4258911819887476E-2</v>
      </c>
      <c r="O68" s="37"/>
      <c r="P68" s="41">
        <f>$E68-I68</f>
        <v>-63</v>
      </c>
      <c r="Q68" s="12">
        <f>IF(I68=0,1,E68/I68-1)</f>
        <v>-1.1848786909911646E-2</v>
      </c>
      <c r="S68" s="41">
        <f t="shared" si="15"/>
        <v>-10</v>
      </c>
      <c r="T68" s="12">
        <f t="shared" si="16"/>
        <v>-1.8996960486322712E-3</v>
      </c>
    </row>
    <row r="69" spans="1:20" s="36" customFormat="1">
      <c r="B69" s="37"/>
      <c r="C69" s="38" t="s">
        <v>54</v>
      </c>
      <c r="D69" s="39" t="s">
        <v>20</v>
      </c>
      <c r="E69" s="40">
        <v>868</v>
      </c>
      <c r="F69" s="39"/>
      <c r="G69" s="41">
        <v>868</v>
      </c>
      <c r="H69" s="39"/>
      <c r="I69" s="41">
        <v>873</v>
      </c>
      <c r="J69" s="42"/>
      <c r="K69" s="41">
        <v>898</v>
      </c>
      <c r="L69" s="42"/>
      <c r="M69" s="41">
        <f>$E69-K69</f>
        <v>-30</v>
      </c>
      <c r="N69" s="12">
        <f>IF(K69=0,1,E69/K69-1)</f>
        <v>-3.3407572383073458E-2</v>
      </c>
      <c r="O69" s="37"/>
      <c r="P69" s="41">
        <f>$E69-I69</f>
        <v>-5</v>
      </c>
      <c r="Q69" s="12">
        <f>IF(I69=0,1,E69/I69-1)</f>
        <v>-5.7273768613974596E-3</v>
      </c>
      <c r="S69" s="41">
        <f t="shared" si="15"/>
        <v>0</v>
      </c>
      <c r="T69" s="12">
        <f t="shared" si="16"/>
        <v>0</v>
      </c>
    </row>
    <row r="70" spans="1:20" s="60" customFormat="1" ht="14.25" customHeight="1">
      <c r="B70" s="61"/>
      <c r="C70" s="411"/>
      <c r="D70" s="411"/>
      <c r="E70" s="411"/>
      <c r="F70" s="411"/>
      <c r="G70" s="411"/>
      <c r="H70" s="411"/>
      <c r="I70" s="411"/>
      <c r="J70" s="411"/>
      <c r="K70" s="411"/>
      <c r="L70" s="411"/>
      <c r="M70" s="411"/>
      <c r="N70" s="411"/>
      <c r="O70" s="411"/>
      <c r="P70" s="411"/>
      <c r="Q70" s="411"/>
    </row>
    <row r="71" spans="1:20" s="60" customFormat="1" ht="14.25" customHeight="1">
      <c r="B71" s="61"/>
      <c r="C71" s="411"/>
      <c r="D71" s="411"/>
      <c r="E71" s="411"/>
      <c r="F71" s="411"/>
      <c r="G71" s="411"/>
      <c r="H71" s="411"/>
      <c r="I71" s="411"/>
      <c r="J71" s="411"/>
      <c r="K71" s="411"/>
      <c r="L71" s="411"/>
      <c r="M71" s="411"/>
      <c r="N71" s="411"/>
      <c r="O71" s="411"/>
      <c r="P71" s="411"/>
      <c r="Q71" s="411"/>
    </row>
    <row r="72" spans="1:20" s="60" customFormat="1" ht="14.25" customHeight="1">
      <c r="B72" s="61"/>
      <c r="C72" s="411"/>
      <c r="D72" s="411"/>
      <c r="E72" s="411"/>
      <c r="F72" s="411"/>
      <c r="G72" s="411"/>
      <c r="H72" s="411"/>
      <c r="I72" s="411"/>
      <c r="J72" s="411"/>
      <c r="K72" s="411"/>
      <c r="L72" s="411"/>
      <c r="M72" s="411"/>
      <c r="N72" s="411"/>
      <c r="O72" s="411"/>
      <c r="P72" s="411"/>
      <c r="Q72" s="411"/>
    </row>
    <row r="73" spans="1:20">
      <c r="C73" s="62"/>
      <c r="D73" s="63"/>
      <c r="E73" s="28"/>
      <c r="F73" s="63"/>
      <c r="G73" s="64"/>
      <c r="H73" s="63"/>
      <c r="I73" s="64"/>
      <c r="J73" s="63"/>
      <c r="K73" s="64"/>
      <c r="L73" s="63"/>
      <c r="O73" s="63"/>
      <c r="Q73" s="65"/>
      <c r="T73" s="65" t="s">
        <v>154</v>
      </c>
    </row>
    <row r="74" spans="1:20">
      <c r="A74" s="66"/>
      <c r="C74" s="62"/>
      <c r="D74" s="63"/>
      <c r="E74" s="64"/>
      <c r="F74" s="63"/>
      <c r="G74" s="64"/>
      <c r="H74" s="63"/>
      <c r="I74" s="64"/>
      <c r="J74" s="63"/>
      <c r="K74" s="64"/>
      <c r="L74" s="63"/>
      <c r="O74" s="63"/>
    </row>
    <row r="75" spans="1:20">
      <c r="A75" s="66"/>
      <c r="D75" s="63"/>
      <c r="E75" s="64"/>
      <c r="F75" s="63"/>
      <c r="G75" s="64"/>
      <c r="H75" s="63"/>
      <c r="I75" s="64"/>
      <c r="J75" s="63"/>
      <c r="K75" s="64"/>
      <c r="L75" s="63"/>
      <c r="O75" s="63"/>
    </row>
    <row r="76" spans="1:20">
      <c r="D76" s="63"/>
      <c r="E76" s="64"/>
      <c r="F76" s="63"/>
      <c r="G76" s="64"/>
      <c r="H76" s="63"/>
      <c r="I76" s="64"/>
      <c r="J76" s="63"/>
      <c r="K76" s="64"/>
      <c r="L76" s="63"/>
      <c r="O76" s="63"/>
    </row>
    <row r="77" spans="1:20">
      <c r="C77" s="62"/>
      <c r="D77" s="63"/>
      <c r="E77" s="64"/>
      <c r="F77" s="63"/>
      <c r="G77" s="64"/>
      <c r="H77" s="63"/>
      <c r="I77" s="64"/>
      <c r="J77" s="63"/>
      <c r="K77" s="64"/>
      <c r="L77" s="63"/>
      <c r="O77" s="63"/>
    </row>
    <row r="78" spans="1:20">
      <c r="C78" s="62"/>
      <c r="D78" s="63"/>
      <c r="E78" s="64"/>
      <c r="F78" s="63"/>
      <c r="G78" s="64"/>
      <c r="H78" s="63"/>
      <c r="I78" s="64"/>
      <c r="J78" s="63"/>
      <c r="K78" s="64"/>
      <c r="L78" s="63"/>
      <c r="O78" s="63"/>
    </row>
    <row r="79" spans="1:20">
      <c r="C79" s="62"/>
      <c r="D79" s="63"/>
      <c r="E79" s="396"/>
      <c r="F79" s="63"/>
      <c r="G79" s="64"/>
      <c r="H79" s="63"/>
      <c r="I79" s="64"/>
      <c r="J79" s="63"/>
      <c r="K79" s="396"/>
      <c r="L79" s="63"/>
      <c r="M79" s="396"/>
      <c r="O79" s="63"/>
      <c r="P79" s="396"/>
    </row>
    <row r="80" spans="1:20">
      <c r="D80" s="63"/>
      <c r="E80" s="396"/>
      <c r="F80" s="63"/>
      <c r="G80" s="64"/>
      <c r="H80" s="63"/>
      <c r="I80" s="64"/>
      <c r="J80" s="63"/>
      <c r="K80" s="396"/>
      <c r="L80" s="63"/>
      <c r="M80" s="396"/>
      <c r="O80" s="63"/>
      <c r="P80" s="396"/>
    </row>
    <row r="81" spans="5:16">
      <c r="E81" s="210"/>
      <c r="K81" s="210"/>
      <c r="M81" s="210"/>
      <c r="P81" s="210"/>
    </row>
    <row r="82" spans="5:16">
      <c r="E82" s="343"/>
      <c r="K82" s="343"/>
      <c r="M82" s="343"/>
      <c r="P82" s="343"/>
    </row>
    <row r="83" spans="5:16">
      <c r="E83" s="343"/>
      <c r="K83" s="343"/>
      <c r="M83" s="343"/>
      <c r="P83" s="343"/>
    </row>
    <row r="84" spans="5:16">
      <c r="E84" s="343"/>
      <c r="K84" s="343"/>
      <c r="M84" s="343"/>
      <c r="P84" s="343"/>
    </row>
    <row r="85" spans="5:16">
      <c r="E85" s="343"/>
      <c r="K85" s="343"/>
      <c r="M85" s="343"/>
      <c r="P85" s="343"/>
    </row>
    <row r="86" spans="5:16">
      <c r="E86" s="343"/>
      <c r="K86" s="343"/>
      <c r="M86" s="343"/>
      <c r="P86" s="343"/>
    </row>
    <row r="87" spans="5:16">
      <c r="E87" s="343"/>
      <c r="K87" s="343"/>
      <c r="M87" s="343"/>
      <c r="P87" s="343"/>
    </row>
    <row r="88" spans="5:16">
      <c r="E88" s="343"/>
      <c r="K88" s="343"/>
      <c r="M88" s="343"/>
      <c r="P88" s="343"/>
    </row>
    <row r="89" spans="5:16">
      <c r="E89" s="343"/>
      <c r="K89" s="343"/>
      <c r="M89" s="343"/>
      <c r="P89" s="343"/>
    </row>
    <row r="90" spans="5:16">
      <c r="E90" s="343"/>
      <c r="K90" s="343"/>
      <c r="M90" s="343"/>
      <c r="P90" s="343"/>
    </row>
    <row r="91" spans="5:16">
      <c r="E91" s="343"/>
      <c r="K91" s="343"/>
      <c r="M91" s="343"/>
      <c r="P91" s="343"/>
    </row>
    <row r="92" spans="5:16">
      <c r="E92" s="343"/>
      <c r="K92" s="343"/>
      <c r="M92" s="343"/>
      <c r="P92" s="343"/>
    </row>
    <row r="93" spans="5:16">
      <c r="E93" s="342"/>
      <c r="K93" s="342"/>
      <c r="M93" s="342"/>
      <c r="P93" s="342"/>
    </row>
    <row r="94" spans="5:16">
      <c r="E94" s="342"/>
      <c r="K94" s="342"/>
      <c r="M94" s="342"/>
      <c r="P94" s="342"/>
    </row>
    <row r="95" spans="5:16">
      <c r="E95" s="342"/>
      <c r="K95" s="342"/>
      <c r="M95" s="342"/>
      <c r="P95" s="342"/>
    </row>
    <row r="96" spans="5:16">
      <c r="E96" s="342"/>
      <c r="K96" s="342"/>
      <c r="M96" s="342"/>
      <c r="P96" s="342"/>
    </row>
    <row r="97" spans="5:16">
      <c r="E97" s="342"/>
      <c r="K97" s="342"/>
      <c r="M97" s="342"/>
      <c r="P97" s="342"/>
    </row>
    <row r="98" spans="5:16">
      <c r="E98" s="342"/>
      <c r="K98" s="342"/>
      <c r="M98" s="342"/>
      <c r="P98" s="342"/>
    </row>
    <row r="99" spans="5:16">
      <c r="E99" s="342"/>
      <c r="K99" s="342"/>
      <c r="M99" s="342"/>
      <c r="P99" s="342"/>
    </row>
    <row r="100" spans="5:16">
      <c r="E100" s="342"/>
      <c r="K100" s="342"/>
      <c r="M100" s="342"/>
      <c r="P100" s="342"/>
    </row>
  </sheetData>
  <mergeCells count="10">
    <mergeCell ref="C72:Q72"/>
    <mergeCell ref="S7:T7"/>
    <mergeCell ref="G7:G8"/>
    <mergeCell ref="C71:Q71"/>
    <mergeCell ref="C70:Q70"/>
    <mergeCell ref="E7:E8"/>
    <mergeCell ref="K7:K8"/>
    <mergeCell ref="M7:N7"/>
    <mergeCell ref="I7:I8"/>
    <mergeCell ref="P7:Q7"/>
  </mergeCells>
  <phoneticPr fontId="6" type="noConversion"/>
  <pageMargins left="0.35433070866141736" right="0.23622047244094491" top="0.15748031496062992" bottom="0.15748031496062992" header="0" footer="0"/>
  <pageSetup paperSize="9" scale="66" orientation="portrait" r:id="rId1"/>
  <headerFooter alignWithMargins="0"/>
  <ignoredErrors>
    <ignoredError sqref="Q22 Q23 L23:P23 J23 H23 L22:N22 O22:P22 H22 J22 F23 F22" formula="1"/>
    <ignoredError sqref="H14 J14 L14:N14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6"/>
  <sheetViews>
    <sheetView showGridLines="0" zoomScaleNormal="100" workbookViewId="0">
      <selection activeCell="O32" sqref="O32"/>
    </sheetView>
  </sheetViews>
  <sheetFormatPr baseColWidth="10" defaultColWidth="11.42578125" defaultRowHeight="12.75"/>
  <cols>
    <col min="1" max="1" width="3.5703125" style="17" customWidth="1"/>
    <col min="2" max="2" width="3.5703125" style="140" customWidth="1"/>
    <col min="3" max="3" width="73.28515625" style="138" customWidth="1"/>
    <col min="4" max="4" width="1.42578125" style="17" customWidth="1"/>
    <col min="5" max="5" width="10.42578125" style="20" customWidth="1"/>
    <col min="6" max="6" width="1.42578125" style="17" customWidth="1"/>
    <col min="7" max="7" width="10.42578125" style="20" customWidth="1"/>
    <col min="8" max="8" width="1.42578125" style="17" customWidth="1"/>
    <col min="9" max="9" width="10.42578125" style="20" customWidth="1"/>
    <col min="10" max="10" width="1.42578125" style="17" customWidth="1"/>
    <col min="11" max="11" width="10.42578125" style="20" customWidth="1"/>
    <col min="12" max="12" width="1.42578125" style="17" customWidth="1"/>
    <col min="13" max="13" width="10" style="20" bestFit="1" customWidth="1"/>
    <col min="14" max="14" width="8.5703125" style="20" customWidth="1"/>
    <col min="15" max="15" width="1.42578125" style="17" customWidth="1"/>
    <col min="16" max="16" width="10" style="359" bestFit="1" customWidth="1"/>
    <col min="17" max="17" width="8.5703125" style="16" customWidth="1"/>
    <col min="18" max="18" width="1.42578125" style="17" customWidth="1"/>
    <col min="19" max="19" width="10" style="359" bestFit="1" customWidth="1"/>
    <col min="20" max="20" width="8.5703125" style="16" customWidth="1"/>
    <col min="21" max="16384" width="11.42578125" style="16"/>
  </cols>
  <sheetData>
    <row r="1" spans="1:20">
      <c r="E1" s="19"/>
      <c r="F1" s="20"/>
      <c r="G1" s="19"/>
      <c r="H1" s="20"/>
      <c r="I1" s="19"/>
      <c r="K1" s="19"/>
    </row>
    <row r="3" spans="1:20" ht="66.75" customHeight="1">
      <c r="C3" s="344"/>
      <c r="D3" s="354"/>
      <c r="E3" s="355"/>
      <c r="F3" s="354"/>
      <c r="H3" s="354"/>
      <c r="J3" s="354"/>
      <c r="L3" s="354"/>
      <c r="O3" s="354"/>
      <c r="P3" s="373"/>
      <c r="R3" s="354"/>
      <c r="S3" s="373"/>
    </row>
    <row r="5" spans="1:20" ht="26.25">
      <c r="A5" s="25"/>
      <c r="C5" s="76" t="s">
        <v>28</v>
      </c>
      <c r="D5" s="356"/>
      <c r="E5" s="353"/>
      <c r="F5" s="356"/>
      <c r="G5" s="176"/>
      <c r="H5" s="356" t="s">
        <v>18</v>
      </c>
      <c r="I5" s="176"/>
      <c r="J5" s="356"/>
      <c r="K5" s="176"/>
      <c r="L5" s="356"/>
      <c r="M5" s="176"/>
      <c r="N5" s="176"/>
      <c r="O5" s="356"/>
      <c r="P5" s="357"/>
      <c r="R5" s="356"/>
      <c r="S5" s="357"/>
    </row>
    <row r="6" spans="1:20">
      <c r="A6" s="25"/>
      <c r="C6" s="81" t="s">
        <v>22</v>
      </c>
      <c r="D6" s="356"/>
      <c r="E6" s="358"/>
      <c r="F6" s="356"/>
      <c r="G6" s="176"/>
      <c r="H6" s="356"/>
      <c r="I6" s="176"/>
      <c r="J6" s="356"/>
      <c r="K6" s="176"/>
      <c r="L6" s="356"/>
      <c r="M6" s="176"/>
      <c r="N6" s="176"/>
      <c r="O6" s="356"/>
      <c r="R6" s="356"/>
    </row>
    <row r="7" spans="1:20" ht="15" customHeight="1">
      <c r="A7" s="25"/>
      <c r="C7" s="30"/>
      <c r="D7" s="27"/>
      <c r="E7" s="413">
        <v>44834</v>
      </c>
      <c r="F7" s="27"/>
      <c r="G7" s="413">
        <v>44742</v>
      </c>
      <c r="H7" s="27"/>
      <c r="I7" s="413">
        <v>44561</v>
      </c>
      <c r="J7" s="27"/>
      <c r="K7" s="413">
        <v>44469</v>
      </c>
      <c r="L7" s="27"/>
      <c r="M7" s="412" t="s">
        <v>45</v>
      </c>
      <c r="N7" s="412"/>
      <c r="O7" s="27"/>
      <c r="P7" s="412" t="s">
        <v>47</v>
      </c>
      <c r="Q7" s="412"/>
      <c r="R7" s="16"/>
      <c r="S7" s="412" t="s">
        <v>196</v>
      </c>
      <c r="T7" s="412"/>
    </row>
    <row r="8" spans="1:20" ht="15" customHeight="1">
      <c r="A8" s="25"/>
      <c r="C8" s="31"/>
      <c r="D8" s="27"/>
      <c r="E8" s="414"/>
      <c r="F8" s="27"/>
      <c r="G8" s="414"/>
      <c r="H8" s="27"/>
      <c r="I8" s="414"/>
      <c r="J8" s="27"/>
      <c r="K8" s="414"/>
      <c r="L8" s="27"/>
      <c r="M8" s="392" t="s">
        <v>49</v>
      </c>
      <c r="N8" s="393" t="s">
        <v>19</v>
      </c>
      <c r="O8" s="27"/>
      <c r="P8" s="392" t="s">
        <v>49</v>
      </c>
      <c r="Q8" s="394" t="s">
        <v>19</v>
      </c>
      <c r="R8" s="16"/>
      <c r="S8" s="392" t="s">
        <v>49</v>
      </c>
      <c r="T8" s="394" t="s">
        <v>19</v>
      </c>
    </row>
    <row r="9" spans="1:20" ht="6" customHeight="1"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R9" s="32"/>
      <c r="S9" s="32"/>
    </row>
    <row r="10" spans="1:20" s="374" customFormat="1" ht="14.25" customHeight="1">
      <c r="A10" s="48"/>
      <c r="C10" s="375" t="s">
        <v>90</v>
      </c>
      <c r="D10" s="376" t="s">
        <v>20</v>
      </c>
      <c r="E10" s="377">
        <v>5709012</v>
      </c>
      <c r="F10" s="376"/>
      <c r="G10" s="378">
        <v>6474326</v>
      </c>
      <c r="H10" s="376"/>
      <c r="I10" s="378">
        <v>4978130</v>
      </c>
      <c r="J10" s="379"/>
      <c r="K10" s="378">
        <v>4312095</v>
      </c>
      <c r="L10" s="379"/>
      <c r="M10" s="41">
        <f t="shared" ref="M10:M12" si="0">$E10-K10</f>
        <v>1396917</v>
      </c>
      <c r="N10" s="12">
        <f>IF(AND(K10=0,E10=0),0,IF(AND(K10=0,E10&gt;0),1,E10/K10-1))</f>
        <v>0.32395320604021949</v>
      </c>
      <c r="O10" s="305"/>
      <c r="P10" s="41">
        <f t="shared" ref="P10:P12" si="1">$E10-I10</f>
        <v>730882</v>
      </c>
      <c r="Q10" s="12">
        <f>IF(AND(I10=0,E10=0),0,IF(AND(I10=0,E10&gt;0),1,E10/I10-1))</f>
        <v>0.14681858448855301</v>
      </c>
      <c r="R10" s="305"/>
      <c r="S10" s="41">
        <f t="shared" ref="S10:S12" si="2">$E10-G10</f>
        <v>-765314</v>
      </c>
      <c r="T10" s="12">
        <f>IF(AND(G10=0,E10=0),0,IF(AND(G10=0,E10&gt;0),1,E10/G10-1))</f>
        <v>-0.1182075168905613</v>
      </c>
    </row>
    <row r="11" spans="1:20" s="374" customFormat="1">
      <c r="A11" s="48"/>
      <c r="C11" s="375" t="s">
        <v>176</v>
      </c>
      <c r="D11" s="376" t="s">
        <v>20</v>
      </c>
      <c r="E11" s="377">
        <v>1973</v>
      </c>
      <c r="F11" s="376"/>
      <c r="G11" s="378">
        <v>1029</v>
      </c>
      <c r="H11" s="376"/>
      <c r="I11" s="378">
        <v>1131</v>
      </c>
      <c r="J11" s="379"/>
      <c r="K11" s="378">
        <v>1514</v>
      </c>
      <c r="L11" s="379"/>
      <c r="M11" s="41">
        <f t="shared" si="0"/>
        <v>459</v>
      </c>
      <c r="N11" s="12">
        <f>IF(AND(K11=0,E11=0),0,IF(AND(K11=0,E11&gt;0),1,E11/K11-1))</f>
        <v>0.30317040951122864</v>
      </c>
      <c r="O11" s="305"/>
      <c r="P11" s="41">
        <f t="shared" si="1"/>
        <v>842</v>
      </c>
      <c r="Q11" s="12">
        <f>IF(AND(I11=0,E11=0),0,IF(AND(I11=0,E11&gt;0),1,E11/I11-1))</f>
        <v>0.74447391688770992</v>
      </c>
      <c r="R11" s="305"/>
      <c r="S11" s="41">
        <f t="shared" si="2"/>
        <v>944</v>
      </c>
      <c r="T11" s="12">
        <f>IF(AND(G11=0,E11=0),0,IF(AND(G11=0,E11&gt;0),1,E11/G11-1))</f>
        <v>0.9173955296404277</v>
      </c>
    </row>
    <row r="12" spans="1:20" s="374" customFormat="1" ht="25.5">
      <c r="A12" s="48"/>
      <c r="C12" s="375" t="s">
        <v>177</v>
      </c>
      <c r="D12" s="376" t="s">
        <v>20</v>
      </c>
      <c r="E12" s="377">
        <v>516019</v>
      </c>
      <c r="F12" s="376"/>
      <c r="G12" s="378">
        <v>541104</v>
      </c>
      <c r="H12" s="376"/>
      <c r="I12" s="378">
        <v>462547</v>
      </c>
      <c r="J12" s="379"/>
      <c r="K12" s="378">
        <v>456651</v>
      </c>
      <c r="L12" s="379"/>
      <c r="M12" s="41">
        <f t="shared" si="0"/>
        <v>59368</v>
      </c>
      <c r="N12" s="12">
        <f>IF(AND(K12=0,E12=0),0,IF(AND(K12=0,E12&gt;0),1,E12/K12-1))</f>
        <v>0.13000737981521993</v>
      </c>
      <c r="O12" s="305"/>
      <c r="P12" s="41">
        <f t="shared" si="1"/>
        <v>53472</v>
      </c>
      <c r="Q12" s="12">
        <f>IF(AND(I12=0,E12=0),0,IF(AND(I12=0,E12&gt;0),1,E12/I12-1))</f>
        <v>0.11560338733144948</v>
      </c>
      <c r="R12" s="305"/>
      <c r="S12" s="41">
        <f t="shared" si="2"/>
        <v>-25085</v>
      </c>
      <c r="T12" s="12">
        <f>IF(AND(G12=0,E12=0),0,IF(AND(G12=0,E12&gt;0),1,E12/G12-1))</f>
        <v>-4.6358925456104538E-2</v>
      </c>
    </row>
    <row r="13" spans="1:20" s="374" customFormat="1">
      <c r="A13" s="48"/>
      <c r="C13" s="380" t="s">
        <v>124</v>
      </c>
      <c r="D13" s="376"/>
      <c r="E13" s="377"/>
      <c r="F13" s="376"/>
      <c r="G13" s="378"/>
      <c r="H13" s="376"/>
      <c r="I13" s="378"/>
      <c r="J13" s="379"/>
      <c r="K13" s="378"/>
      <c r="L13" s="379"/>
      <c r="M13" s="378"/>
      <c r="N13" s="381"/>
      <c r="O13" s="379"/>
      <c r="P13" s="378"/>
      <c r="Q13" s="381"/>
      <c r="R13" s="379"/>
      <c r="S13" s="378"/>
      <c r="T13" s="381"/>
    </row>
    <row r="14" spans="1:20" s="374" customFormat="1">
      <c r="A14" s="48"/>
      <c r="C14" s="380" t="s">
        <v>125</v>
      </c>
      <c r="D14" s="376"/>
      <c r="E14" s="377">
        <v>473498</v>
      </c>
      <c r="F14" s="376"/>
      <c r="G14" s="378">
        <v>471561</v>
      </c>
      <c r="H14" s="376"/>
      <c r="I14" s="378">
        <v>349683</v>
      </c>
      <c r="J14" s="379"/>
      <c r="K14" s="378">
        <v>349071</v>
      </c>
      <c r="L14" s="379"/>
      <c r="M14" s="41">
        <f t="shared" ref="M14:M15" si="3">$E14-K14</f>
        <v>124427</v>
      </c>
      <c r="N14" s="12">
        <f>IF(AND(K14=0,E14=0),0,IF(AND(K14=0,E14&gt;0),1,E14/K14-1))</f>
        <v>0.35645183931062729</v>
      </c>
      <c r="O14" s="305"/>
      <c r="P14" s="41">
        <f t="shared" ref="P14:P15" si="4">$E14-I14</f>
        <v>123815</v>
      </c>
      <c r="Q14" s="12">
        <f>IF(AND(I14=0,E14=0),0,IF(AND(I14=0,E14&gt;0),1,E14/I14-1))</f>
        <v>0.35407783621165456</v>
      </c>
      <c r="R14" s="305"/>
      <c r="S14" s="41">
        <f t="shared" ref="S14:S15" si="5">$E14-G14</f>
        <v>1937</v>
      </c>
      <c r="T14" s="12">
        <f>IF(AND(G14=0,E14=0),0,IF(AND(G14=0,E14&gt;0),1,E14/G14-1))</f>
        <v>4.1076340070531625E-3</v>
      </c>
    </row>
    <row r="15" spans="1:20" s="374" customFormat="1">
      <c r="A15" s="48"/>
      <c r="C15" s="375" t="s">
        <v>91</v>
      </c>
      <c r="D15" s="376" t="s">
        <v>20</v>
      </c>
      <c r="E15" s="377">
        <v>0</v>
      </c>
      <c r="F15" s="376"/>
      <c r="G15" s="378">
        <v>0</v>
      </c>
      <c r="H15" s="376"/>
      <c r="I15" s="378">
        <v>0</v>
      </c>
      <c r="J15" s="379"/>
      <c r="K15" s="378">
        <v>0</v>
      </c>
      <c r="L15" s="379"/>
      <c r="M15" s="41">
        <f t="shared" si="3"/>
        <v>0</v>
      </c>
      <c r="N15" s="12">
        <f>IF(AND(K15=0,E15=0),0,IF(AND(K15=0,E15&gt;0),1,E15/K15-1))</f>
        <v>0</v>
      </c>
      <c r="O15" s="305"/>
      <c r="P15" s="41">
        <f t="shared" si="4"/>
        <v>0</v>
      </c>
      <c r="Q15" s="12">
        <f>IF(AND(I15=0,E15=0),0,IF(AND(I15=0,E15&gt;0),1,E15/I15-1))</f>
        <v>0</v>
      </c>
      <c r="R15" s="305"/>
      <c r="S15" s="41">
        <f t="shared" si="5"/>
        <v>0</v>
      </c>
      <c r="T15" s="12">
        <f>IF(AND(G15=0,E15=0),0,IF(AND(G15=0,E15&gt;0),1,E15/G15-1))</f>
        <v>0</v>
      </c>
    </row>
    <row r="16" spans="1:20" s="374" customFormat="1" ht="14.25" customHeight="1">
      <c r="A16" s="48"/>
      <c r="C16" s="380" t="s">
        <v>124</v>
      </c>
      <c r="D16" s="376" t="s">
        <v>20</v>
      </c>
      <c r="E16" s="382"/>
      <c r="F16" s="376"/>
      <c r="G16" s="383"/>
      <c r="H16" s="376"/>
      <c r="I16" s="383"/>
      <c r="J16" s="379"/>
      <c r="K16" s="383"/>
      <c r="L16" s="379"/>
      <c r="M16" s="378"/>
      <c r="N16" s="381"/>
      <c r="O16" s="379"/>
      <c r="P16" s="378"/>
      <c r="Q16" s="381"/>
      <c r="R16" s="379"/>
      <c r="S16" s="378"/>
      <c r="T16" s="381"/>
    </row>
    <row r="17" spans="1:20" s="374" customFormat="1" ht="14.25" customHeight="1">
      <c r="A17" s="48"/>
      <c r="C17" s="380" t="s">
        <v>125</v>
      </c>
      <c r="D17" s="376" t="s">
        <v>20</v>
      </c>
      <c r="E17" s="377">
        <v>0</v>
      </c>
      <c r="F17" s="376"/>
      <c r="G17" s="378">
        <v>0</v>
      </c>
      <c r="H17" s="376"/>
      <c r="I17" s="378">
        <v>0</v>
      </c>
      <c r="J17" s="379"/>
      <c r="K17" s="378">
        <v>0</v>
      </c>
      <c r="L17" s="379"/>
      <c r="M17" s="41">
        <f t="shared" ref="M17:M19" si="6">$E17-K17</f>
        <v>0</v>
      </c>
      <c r="N17" s="12">
        <f>IF(AND(K17=0,E17=0),0,IF(AND(K17=0,E17&gt;0),1,E17/K17-1))</f>
        <v>0</v>
      </c>
      <c r="O17" s="305"/>
      <c r="P17" s="41">
        <f t="shared" ref="P17:P19" si="7">$E17-I17</f>
        <v>0</v>
      </c>
      <c r="Q17" s="12">
        <f>IF(AND(I17=0,E17=0),0,IF(AND(I17=0,E17&gt;0),1,E17/I17-1))</f>
        <v>0</v>
      </c>
      <c r="R17" s="305"/>
      <c r="S17" s="41">
        <f t="shared" ref="S17:S19" si="8">$E17-G17</f>
        <v>0</v>
      </c>
      <c r="T17" s="12">
        <f>IF(AND(G17=0,E17=0),0,IF(AND(G17=0,E17&gt;0),1,E17/G17-1))</f>
        <v>0</v>
      </c>
    </row>
    <row r="18" spans="1:20" s="374" customFormat="1" ht="14.25" customHeight="1">
      <c r="A18" s="48"/>
      <c r="C18" s="375" t="s">
        <v>179</v>
      </c>
      <c r="D18" s="376"/>
      <c r="E18" s="377">
        <v>1652204</v>
      </c>
      <c r="F18" s="376"/>
      <c r="G18" s="378">
        <v>1662135</v>
      </c>
      <c r="H18" s="376"/>
      <c r="I18" s="378">
        <v>570206</v>
      </c>
      <c r="J18" s="379"/>
      <c r="K18" s="378">
        <v>772237</v>
      </c>
      <c r="L18" s="379"/>
      <c r="M18" s="41">
        <f t="shared" si="6"/>
        <v>879967</v>
      </c>
      <c r="N18" s="12">
        <f>IF(AND(K18=0,E18=0),0,IF(AND(K18=0,E18&gt;0),1,E18/K18-1))</f>
        <v>1.1395038051789799</v>
      </c>
      <c r="O18" s="305"/>
      <c r="P18" s="41">
        <f t="shared" si="7"/>
        <v>1081998</v>
      </c>
      <c r="Q18" s="12">
        <f>IF(AND(I18=0,E18=0),0,IF(AND(I18=0,E18&gt;0),1,E18/I18-1))</f>
        <v>1.8975563217503848</v>
      </c>
      <c r="R18" s="305"/>
      <c r="S18" s="41">
        <f t="shared" si="8"/>
        <v>-9931</v>
      </c>
      <c r="T18" s="12">
        <f>IF(AND(G18=0,E18=0),0,IF(AND(G18=0,E18&gt;0),1,E18/G18-1))</f>
        <v>-5.9748456052005627E-3</v>
      </c>
    </row>
    <row r="19" spans="1:20" s="374" customFormat="1" ht="14.25" customHeight="1">
      <c r="A19" s="48"/>
      <c r="C19" s="375" t="s">
        <v>178</v>
      </c>
      <c r="D19" s="376" t="s">
        <v>20</v>
      </c>
      <c r="E19" s="377">
        <v>48947836</v>
      </c>
      <c r="F19" s="376"/>
      <c r="G19" s="378">
        <v>47724470</v>
      </c>
      <c r="H19" s="376"/>
      <c r="I19" s="378">
        <v>48561611</v>
      </c>
      <c r="J19" s="379"/>
      <c r="K19" s="378">
        <v>47806473</v>
      </c>
      <c r="L19" s="379"/>
      <c r="M19" s="41">
        <f t="shared" si="6"/>
        <v>1141363</v>
      </c>
      <c r="N19" s="12">
        <f>IF(AND(K19=0,E19=0),0,IF(AND(K19=0,E19&gt;0),1,E19/K19-1))</f>
        <v>2.3874653961608816E-2</v>
      </c>
      <c r="O19" s="305"/>
      <c r="P19" s="41">
        <f t="shared" si="7"/>
        <v>386225</v>
      </c>
      <c r="Q19" s="12">
        <f>IF(AND(I19=0,E19=0),0,IF(AND(I19=0,E19&gt;0),1,E19/I19-1))</f>
        <v>7.9532987486761186E-3</v>
      </c>
      <c r="R19" s="305"/>
      <c r="S19" s="41">
        <f t="shared" si="8"/>
        <v>1223366</v>
      </c>
      <c r="T19" s="12">
        <f>IF(AND(G19=0,E19=0),0,IF(AND(G19=0,E19&gt;0),1,E19/G19-1))</f>
        <v>2.5633935798553553E-2</v>
      </c>
    </row>
    <row r="20" spans="1:20" s="374" customFormat="1" ht="14.25" customHeight="1">
      <c r="A20" s="48"/>
      <c r="C20" s="380" t="s">
        <v>124</v>
      </c>
      <c r="D20" s="376" t="s">
        <v>20</v>
      </c>
      <c r="E20" s="382"/>
      <c r="F20" s="376"/>
      <c r="G20" s="383"/>
      <c r="H20" s="376"/>
      <c r="I20" s="383"/>
      <c r="J20" s="379"/>
      <c r="K20" s="383"/>
      <c r="L20" s="379"/>
      <c r="M20" s="378"/>
      <c r="N20" s="381"/>
      <c r="O20" s="379"/>
      <c r="P20" s="378"/>
      <c r="Q20" s="381"/>
      <c r="R20" s="379"/>
      <c r="S20" s="378"/>
      <c r="T20" s="381"/>
    </row>
    <row r="21" spans="1:20" s="374" customFormat="1" ht="14.25" customHeight="1">
      <c r="A21" s="48"/>
      <c r="C21" s="380" t="s">
        <v>125</v>
      </c>
      <c r="D21" s="376" t="s">
        <v>20</v>
      </c>
      <c r="E21" s="377">
        <v>34855041</v>
      </c>
      <c r="F21" s="376"/>
      <c r="G21" s="378">
        <v>34889592</v>
      </c>
      <c r="H21" s="376"/>
      <c r="I21" s="378">
        <v>33808876</v>
      </c>
      <c r="J21" s="379"/>
      <c r="K21" s="378">
        <v>33195299</v>
      </c>
      <c r="L21" s="379"/>
      <c r="M21" s="41">
        <f t="shared" ref="M21:M29" si="9">$E21-K21</f>
        <v>1659742</v>
      </c>
      <c r="N21" s="12">
        <f>IF(AND(K21=0,E21=0),0,IF(AND(K21=0,E21&gt;0),1,E21/K21-1))</f>
        <v>4.9999308637045159E-2</v>
      </c>
      <c r="O21" s="305"/>
      <c r="P21" s="41">
        <f t="shared" ref="P21:P29" si="10">$E21-I21</f>
        <v>1046165</v>
      </c>
      <c r="Q21" s="12">
        <f>IF(AND(I21=0,E21=0),0,IF(AND(I21=0,E21&gt;0),1,E21/I21-1))</f>
        <v>3.0943501345622959E-2</v>
      </c>
      <c r="R21" s="305"/>
      <c r="S21" s="41">
        <f t="shared" ref="S21:S29" si="11">$E21-G21</f>
        <v>-34551</v>
      </c>
      <c r="T21" s="12">
        <f>IF(AND(G21=0,E21=0),0,IF(AND(G21=0,E21&gt;0),1,E21/G21-1))</f>
        <v>-9.9029532933492259E-4</v>
      </c>
    </row>
    <row r="22" spans="1:20" s="374" customFormat="1" ht="14.25" customHeight="1">
      <c r="A22" s="49"/>
      <c r="C22" s="375" t="s">
        <v>92</v>
      </c>
      <c r="D22" s="376" t="s">
        <v>20</v>
      </c>
      <c r="E22" s="377">
        <v>3306339</v>
      </c>
      <c r="F22" s="376"/>
      <c r="G22" s="378">
        <v>2727885</v>
      </c>
      <c r="H22" s="376"/>
      <c r="I22" s="378">
        <v>606871</v>
      </c>
      <c r="J22" s="379"/>
      <c r="K22" s="378">
        <v>601008</v>
      </c>
      <c r="L22" s="379"/>
      <c r="M22" s="41">
        <f t="shared" si="9"/>
        <v>2705331</v>
      </c>
      <c r="N22" s="12">
        <f t="shared" ref="N22:N29" si="12">IF(AND(K22=0,E22=0),0,IF(AND(K22=0,E22&gt;0),1,E22/K22-1))</f>
        <v>4.5013227777334075</v>
      </c>
      <c r="O22" s="305"/>
      <c r="P22" s="41">
        <f t="shared" si="10"/>
        <v>2699468</v>
      </c>
      <c r="Q22" s="12">
        <f t="shared" ref="Q22:Q29" si="13">IF(AND(I22=0,E22=0),0,IF(AND(I22=0,E22&gt;0),1,E22/I22-1))</f>
        <v>4.4481743237030607</v>
      </c>
      <c r="R22" s="305"/>
      <c r="S22" s="41">
        <f t="shared" si="11"/>
        <v>578454</v>
      </c>
      <c r="T22" s="12">
        <f t="shared" ref="T22:T29" si="14">IF(AND(G22=0,E22=0),0,IF(AND(G22=0,E22&gt;0),1,E22/G22-1))</f>
        <v>0.21205219428238364</v>
      </c>
    </row>
    <row r="23" spans="1:20" s="374" customFormat="1" ht="14.25" customHeight="1">
      <c r="A23" s="48"/>
      <c r="C23" s="375" t="s">
        <v>93</v>
      </c>
      <c r="D23" s="376" t="s">
        <v>20</v>
      </c>
      <c r="E23" s="377">
        <v>108557</v>
      </c>
      <c r="F23" s="376"/>
      <c r="G23" s="378">
        <v>95514</v>
      </c>
      <c r="H23" s="376"/>
      <c r="I23" s="378">
        <v>106383</v>
      </c>
      <c r="J23" s="379"/>
      <c r="K23" s="378">
        <v>121172</v>
      </c>
      <c r="L23" s="379"/>
      <c r="M23" s="41">
        <f t="shared" si="9"/>
        <v>-12615</v>
      </c>
      <c r="N23" s="12">
        <f t="shared" si="12"/>
        <v>-0.10410820981744962</v>
      </c>
      <c r="O23" s="305"/>
      <c r="P23" s="41">
        <f t="shared" si="10"/>
        <v>2174</v>
      </c>
      <c r="Q23" s="12">
        <f t="shared" si="13"/>
        <v>2.04355959128808E-2</v>
      </c>
      <c r="R23" s="305"/>
      <c r="S23" s="41">
        <f t="shared" si="11"/>
        <v>13043</v>
      </c>
      <c r="T23" s="12">
        <f t="shared" si="14"/>
        <v>0.13655589756475495</v>
      </c>
    </row>
    <row r="24" spans="1:20" s="374" customFormat="1" ht="14.25" customHeight="1">
      <c r="A24" s="48"/>
      <c r="C24" s="375" t="s">
        <v>94</v>
      </c>
      <c r="D24" s="376"/>
      <c r="E24" s="377">
        <v>908313</v>
      </c>
      <c r="F24" s="376"/>
      <c r="G24" s="378">
        <v>913702</v>
      </c>
      <c r="H24" s="376"/>
      <c r="I24" s="378">
        <v>959451</v>
      </c>
      <c r="J24" s="379"/>
      <c r="K24" s="378">
        <v>1009071</v>
      </c>
      <c r="L24" s="379"/>
      <c r="M24" s="41">
        <f t="shared" si="9"/>
        <v>-100758</v>
      </c>
      <c r="N24" s="12">
        <f t="shared" si="12"/>
        <v>-9.9852240327984898E-2</v>
      </c>
      <c r="O24" s="305"/>
      <c r="P24" s="41">
        <f t="shared" si="10"/>
        <v>-51138</v>
      </c>
      <c r="Q24" s="12">
        <f t="shared" si="13"/>
        <v>-5.3299230497440675E-2</v>
      </c>
      <c r="R24" s="305"/>
      <c r="S24" s="41">
        <f t="shared" si="11"/>
        <v>-5389</v>
      </c>
      <c r="T24" s="12">
        <f t="shared" si="14"/>
        <v>-5.8979842443159791E-3</v>
      </c>
    </row>
    <row r="25" spans="1:20" s="374" customFormat="1" ht="14.25" customHeight="1">
      <c r="A25" s="48"/>
      <c r="C25" s="375" t="s">
        <v>95</v>
      </c>
      <c r="D25" s="376" t="s">
        <v>20</v>
      </c>
      <c r="E25" s="377">
        <v>194595</v>
      </c>
      <c r="F25" s="376"/>
      <c r="G25" s="378">
        <v>186986</v>
      </c>
      <c r="H25" s="376"/>
      <c r="I25" s="378">
        <v>172704</v>
      </c>
      <c r="J25" s="379"/>
      <c r="K25" s="378">
        <v>160232</v>
      </c>
      <c r="L25" s="379"/>
      <c r="M25" s="41">
        <f t="shared" si="9"/>
        <v>34363</v>
      </c>
      <c r="N25" s="12">
        <f t="shared" si="12"/>
        <v>0.21445778620999545</v>
      </c>
      <c r="O25" s="305"/>
      <c r="P25" s="41">
        <f t="shared" si="10"/>
        <v>21891</v>
      </c>
      <c r="Q25" s="12">
        <f t="shared" si="13"/>
        <v>0.12675444691495286</v>
      </c>
      <c r="R25" s="305"/>
      <c r="S25" s="41">
        <f t="shared" si="11"/>
        <v>7609</v>
      </c>
      <c r="T25" s="12">
        <f t="shared" si="14"/>
        <v>4.0692886098424585E-2</v>
      </c>
    </row>
    <row r="26" spans="1:20" s="374" customFormat="1">
      <c r="A26" s="48"/>
      <c r="C26" s="375" t="s">
        <v>96</v>
      </c>
      <c r="D26" s="376" t="s">
        <v>20</v>
      </c>
      <c r="E26" s="377">
        <v>1165821</v>
      </c>
      <c r="F26" s="376"/>
      <c r="G26" s="378">
        <v>1157020</v>
      </c>
      <c r="H26" s="376"/>
      <c r="I26" s="378">
        <v>1159585</v>
      </c>
      <c r="J26" s="379"/>
      <c r="K26" s="378">
        <v>1178847</v>
      </c>
      <c r="L26" s="379"/>
      <c r="M26" s="41">
        <f t="shared" si="9"/>
        <v>-13026</v>
      </c>
      <c r="N26" s="12">
        <f t="shared" si="12"/>
        <v>-1.104977999689527E-2</v>
      </c>
      <c r="O26" s="305"/>
      <c r="P26" s="41">
        <f t="shared" si="10"/>
        <v>6236</v>
      </c>
      <c r="Q26" s="12">
        <f t="shared" si="13"/>
        <v>5.3777860182737669E-3</v>
      </c>
      <c r="R26" s="305"/>
      <c r="S26" s="41">
        <f t="shared" si="11"/>
        <v>8801</v>
      </c>
      <c r="T26" s="12">
        <f t="shared" si="14"/>
        <v>7.6066100845275653E-3</v>
      </c>
    </row>
    <row r="27" spans="1:20" s="374" customFormat="1">
      <c r="A27" s="48"/>
      <c r="C27" s="375" t="s">
        <v>33</v>
      </c>
      <c r="D27" s="376" t="s">
        <v>20</v>
      </c>
      <c r="E27" s="377">
        <v>632324</v>
      </c>
      <c r="F27" s="376"/>
      <c r="G27" s="378">
        <v>669388</v>
      </c>
      <c r="H27" s="376"/>
      <c r="I27" s="378">
        <v>779791</v>
      </c>
      <c r="J27" s="379"/>
      <c r="K27" s="378">
        <v>948238</v>
      </c>
      <c r="L27" s="379"/>
      <c r="M27" s="41">
        <f t="shared" si="9"/>
        <v>-315914</v>
      </c>
      <c r="N27" s="12">
        <f t="shared" si="12"/>
        <v>-0.33315897485652335</v>
      </c>
      <c r="O27" s="305"/>
      <c r="P27" s="41">
        <f t="shared" si="10"/>
        <v>-147467</v>
      </c>
      <c r="Q27" s="12">
        <f t="shared" si="13"/>
        <v>-0.18911092844108224</v>
      </c>
      <c r="R27" s="305"/>
      <c r="S27" s="41">
        <f t="shared" si="11"/>
        <v>-37064</v>
      </c>
      <c r="T27" s="12">
        <f t="shared" si="14"/>
        <v>-5.5369979742690312E-2</v>
      </c>
    </row>
    <row r="28" spans="1:20" s="374" customFormat="1" ht="25.5">
      <c r="A28" s="48"/>
      <c r="C28" s="375" t="s">
        <v>180</v>
      </c>
      <c r="D28" s="376"/>
      <c r="E28" s="377">
        <v>130144</v>
      </c>
      <c r="F28" s="376"/>
      <c r="G28" s="378">
        <v>138464</v>
      </c>
      <c r="H28" s="376"/>
      <c r="I28" s="378">
        <v>154616</v>
      </c>
      <c r="J28" s="379"/>
      <c r="K28" s="378">
        <v>226512</v>
      </c>
      <c r="L28" s="379"/>
      <c r="M28" s="41">
        <f t="shared" si="9"/>
        <v>-96368</v>
      </c>
      <c r="N28" s="12">
        <f t="shared" si="12"/>
        <v>-0.42544324362506181</v>
      </c>
      <c r="O28" s="305"/>
      <c r="P28" s="41">
        <f t="shared" si="10"/>
        <v>-24472</v>
      </c>
      <c r="Q28" s="12">
        <f t="shared" si="13"/>
        <v>-0.1582759869612459</v>
      </c>
      <c r="R28" s="305"/>
      <c r="S28" s="41">
        <f t="shared" si="11"/>
        <v>-8320</v>
      </c>
      <c r="T28" s="12">
        <f t="shared" si="14"/>
        <v>-6.0087820660966074E-2</v>
      </c>
    </row>
    <row r="29" spans="1:20" s="384" customFormat="1" ht="14.25" customHeight="1">
      <c r="A29" s="48"/>
      <c r="C29" s="385" t="s">
        <v>50</v>
      </c>
      <c r="D29" s="386"/>
      <c r="E29" s="387">
        <v>63273138</v>
      </c>
      <c r="F29" s="386"/>
      <c r="G29" s="387">
        <v>62292023</v>
      </c>
      <c r="H29" s="386"/>
      <c r="I29" s="387">
        <v>58513026</v>
      </c>
      <c r="J29" s="386"/>
      <c r="K29" s="387">
        <v>57594049</v>
      </c>
      <c r="L29" s="386"/>
      <c r="M29" s="387">
        <f t="shared" si="9"/>
        <v>5679089</v>
      </c>
      <c r="N29" s="388">
        <f t="shared" si="12"/>
        <v>9.8605482660196309E-2</v>
      </c>
      <c r="O29" s="386"/>
      <c r="P29" s="387">
        <f t="shared" si="10"/>
        <v>4760112</v>
      </c>
      <c r="Q29" s="388">
        <f t="shared" si="13"/>
        <v>8.1351321669810739E-2</v>
      </c>
      <c r="R29" s="386"/>
      <c r="S29" s="387">
        <f t="shared" si="11"/>
        <v>981115</v>
      </c>
      <c r="T29" s="388">
        <f t="shared" si="14"/>
        <v>1.5750251039366558E-2</v>
      </c>
    </row>
    <row r="30" spans="1:20" ht="6" customHeight="1">
      <c r="C30" s="32"/>
      <c r="D30" s="32"/>
      <c r="E30" s="313"/>
      <c r="F30" s="32"/>
      <c r="G30" s="313"/>
      <c r="H30" s="32"/>
      <c r="I30" s="313"/>
      <c r="J30" s="32"/>
      <c r="K30" s="313"/>
      <c r="L30" s="32"/>
      <c r="M30" s="313"/>
      <c r="N30" s="32"/>
      <c r="O30" s="32"/>
      <c r="P30" s="313"/>
      <c r="Q30" s="32"/>
      <c r="R30" s="32"/>
      <c r="S30" s="313"/>
      <c r="T30" s="32"/>
    </row>
    <row r="31" spans="1:20" s="36" customFormat="1" ht="14.25" customHeight="1">
      <c r="A31" s="49"/>
      <c r="C31" s="38" t="s">
        <v>181</v>
      </c>
      <c r="D31" s="39" t="s">
        <v>20</v>
      </c>
      <c r="E31" s="40">
        <v>1851</v>
      </c>
      <c r="F31" s="39"/>
      <c r="G31" s="41">
        <v>904</v>
      </c>
      <c r="H31" s="39"/>
      <c r="I31" s="41">
        <v>907</v>
      </c>
      <c r="J31" s="42"/>
      <c r="K31" s="41">
        <v>1257</v>
      </c>
      <c r="L31" s="42"/>
      <c r="M31" s="41">
        <f t="shared" ref="M31:M32" si="15">$E31-K31</f>
        <v>594</v>
      </c>
      <c r="N31" s="12">
        <f t="shared" ref="N31:N32" si="16">IF(AND(K31=0,E31=0),0,IF(AND(K31=0,E31&gt;0),1,E31/K31-1))</f>
        <v>0.47255369928400959</v>
      </c>
      <c r="O31" s="305"/>
      <c r="P31" s="41">
        <f t="shared" ref="P31:P32" si="17">$E31-I31</f>
        <v>944</v>
      </c>
      <c r="Q31" s="12">
        <f t="shared" ref="Q31:Q32" si="18">IF(AND(I31=0,E31=0),0,IF(AND(I31=0,E31&gt;0),1,E31/I31-1))</f>
        <v>1.0407938257993385</v>
      </c>
      <c r="R31" s="305"/>
      <c r="S31" s="41">
        <f t="shared" ref="S31:S32" si="19">$E31-G31</f>
        <v>947</v>
      </c>
      <c r="T31" s="12">
        <f t="shared" ref="T31:T32" si="20">IF(AND(G31=0,E31=0),0,IF(AND(G31=0,E31&gt;0),1,E31/G31-1))</f>
        <v>1.0475663716814161</v>
      </c>
    </row>
    <row r="32" spans="1:20" s="36" customFormat="1" ht="14.25" customHeight="1">
      <c r="A32" s="49"/>
      <c r="C32" s="38" t="s">
        <v>97</v>
      </c>
      <c r="D32" s="39" t="s">
        <v>20</v>
      </c>
      <c r="E32" s="40">
        <v>58701767</v>
      </c>
      <c r="F32" s="39"/>
      <c r="G32" s="41">
        <v>57768597</v>
      </c>
      <c r="H32" s="39"/>
      <c r="I32" s="41">
        <v>54246746</v>
      </c>
      <c r="J32" s="42"/>
      <c r="K32" s="41">
        <v>53213924</v>
      </c>
      <c r="L32" s="42"/>
      <c r="M32" s="41">
        <f t="shared" si="15"/>
        <v>5487843</v>
      </c>
      <c r="N32" s="12">
        <f t="shared" si="16"/>
        <v>0.10312795199993152</v>
      </c>
      <c r="O32" s="305"/>
      <c r="P32" s="41">
        <f t="shared" si="17"/>
        <v>4455021</v>
      </c>
      <c r="Q32" s="12">
        <f t="shared" si="18"/>
        <v>8.2125128758875343E-2</v>
      </c>
      <c r="R32" s="305"/>
      <c r="S32" s="41">
        <f t="shared" si="19"/>
        <v>933170</v>
      </c>
      <c r="T32" s="12">
        <f t="shared" si="20"/>
        <v>1.615358600452077E-2</v>
      </c>
    </row>
    <row r="33" spans="1:20" s="36" customFormat="1" ht="14.25" customHeight="1">
      <c r="A33" s="37"/>
      <c r="C33" s="380" t="s">
        <v>124</v>
      </c>
      <c r="D33" s="39" t="s">
        <v>20</v>
      </c>
      <c r="E33" s="389"/>
      <c r="F33" s="39"/>
      <c r="G33" s="390"/>
      <c r="H33" s="39"/>
      <c r="I33" s="390"/>
      <c r="J33" s="42"/>
      <c r="K33" s="390"/>
      <c r="L33" s="42"/>
      <c r="M33" s="41"/>
      <c r="N33" s="12"/>
      <c r="O33" s="42"/>
      <c r="P33" s="41"/>
      <c r="Q33" s="12"/>
      <c r="R33" s="42"/>
      <c r="S33" s="41"/>
      <c r="T33" s="12"/>
    </row>
    <row r="34" spans="1:20" s="36" customFormat="1" ht="14.25" customHeight="1">
      <c r="C34" s="391" t="s">
        <v>126</v>
      </c>
      <c r="D34" s="39"/>
      <c r="E34" s="377">
        <v>10219755</v>
      </c>
      <c r="F34" s="376"/>
      <c r="G34" s="378">
        <v>10220843</v>
      </c>
      <c r="H34" s="376"/>
      <c r="I34" s="378">
        <v>10269833</v>
      </c>
      <c r="J34" s="379"/>
      <c r="K34" s="378">
        <v>10296517</v>
      </c>
      <c r="L34" s="379"/>
      <c r="M34" s="41">
        <f t="shared" ref="M34:M42" si="21">$E34-K34</f>
        <v>-76762</v>
      </c>
      <c r="N34" s="12">
        <f t="shared" ref="N34:N42" si="22">IF(AND(K34=0,E34=0),0,IF(AND(K34=0,E34&gt;0),1,E34/K34-1))</f>
        <v>-7.4551423554197749E-3</v>
      </c>
      <c r="O34" s="305"/>
      <c r="P34" s="41">
        <f t="shared" ref="P34:P42" si="23">$E34-I34</f>
        <v>-50078</v>
      </c>
      <c r="Q34" s="12">
        <f t="shared" ref="Q34:Q42" si="24">IF(AND(I34=0,E34=0),0,IF(AND(I34=0,E34&gt;0),1,E34/I34-1))</f>
        <v>-4.8762234011010541E-3</v>
      </c>
      <c r="R34" s="305"/>
      <c r="S34" s="41">
        <f t="shared" ref="S34:S42" si="25">$E34-G34</f>
        <v>-1088</v>
      </c>
      <c r="T34" s="12">
        <f t="shared" ref="T34:T42" si="26">IF(AND(G34=0,E34=0),0,IF(AND(G34=0,E34&gt;0),1,E34/G34-1))</f>
        <v>-1.0644914514390535E-4</v>
      </c>
    </row>
    <row r="35" spans="1:20" s="36" customFormat="1" ht="14.25" customHeight="1">
      <c r="C35" s="391" t="s">
        <v>7</v>
      </c>
      <c r="D35" s="39"/>
      <c r="E35" s="377">
        <v>513000</v>
      </c>
      <c r="F35" s="376"/>
      <c r="G35" s="378">
        <v>156931</v>
      </c>
      <c r="H35" s="376"/>
      <c r="I35" s="378">
        <v>544356</v>
      </c>
      <c r="J35" s="379"/>
      <c r="K35" s="378">
        <v>0</v>
      </c>
      <c r="L35" s="379"/>
      <c r="M35" s="41">
        <f t="shared" si="21"/>
        <v>513000</v>
      </c>
      <c r="N35" s="12">
        <f t="shared" si="22"/>
        <v>1</v>
      </c>
      <c r="O35" s="305"/>
      <c r="P35" s="41">
        <f t="shared" si="23"/>
        <v>-31356</v>
      </c>
      <c r="Q35" s="12">
        <f t="shared" si="24"/>
        <v>-5.7602010449044339E-2</v>
      </c>
      <c r="R35" s="305"/>
      <c r="S35" s="41">
        <f t="shared" si="25"/>
        <v>356069</v>
      </c>
      <c r="T35" s="12">
        <f t="shared" si="26"/>
        <v>2.2689525970012299</v>
      </c>
    </row>
    <row r="36" spans="1:20" s="36" customFormat="1" ht="14.25" customHeight="1">
      <c r="A36" s="37"/>
      <c r="C36" s="391" t="s">
        <v>79</v>
      </c>
      <c r="D36" s="39"/>
      <c r="E36" s="377">
        <v>40851217</v>
      </c>
      <c r="F36" s="376"/>
      <c r="G36" s="378">
        <v>41176228</v>
      </c>
      <c r="H36" s="376"/>
      <c r="I36" s="378">
        <v>38740365</v>
      </c>
      <c r="J36" s="379"/>
      <c r="K36" s="378">
        <v>38351887</v>
      </c>
      <c r="L36" s="379"/>
      <c r="M36" s="41">
        <f t="shared" si="21"/>
        <v>2499330</v>
      </c>
      <c r="N36" s="12">
        <f t="shared" si="22"/>
        <v>6.5168370985239976E-2</v>
      </c>
      <c r="O36" s="305"/>
      <c r="P36" s="41">
        <f t="shared" si="23"/>
        <v>2110852</v>
      </c>
      <c r="Q36" s="12">
        <f t="shared" si="24"/>
        <v>5.4487147965694094E-2</v>
      </c>
      <c r="R36" s="305"/>
      <c r="S36" s="41">
        <f t="shared" si="25"/>
        <v>-325011</v>
      </c>
      <c r="T36" s="12">
        <f t="shared" si="26"/>
        <v>-7.8931707877661905E-3</v>
      </c>
    </row>
    <row r="37" spans="1:20" s="36" customFormat="1" ht="14.25" customHeight="1">
      <c r="A37" s="37"/>
      <c r="C37" s="391" t="s">
        <v>127</v>
      </c>
      <c r="D37" s="169" t="s">
        <v>20</v>
      </c>
      <c r="E37" s="170">
        <v>2063471</v>
      </c>
      <c r="F37" s="169"/>
      <c r="G37" s="172">
        <v>1599690</v>
      </c>
      <c r="H37" s="169"/>
      <c r="I37" s="172">
        <v>2389123</v>
      </c>
      <c r="J37" s="175"/>
      <c r="K37" s="172">
        <v>2417308</v>
      </c>
      <c r="L37" s="175"/>
      <c r="M37" s="41">
        <f t="shared" si="21"/>
        <v>-353837</v>
      </c>
      <c r="N37" s="12">
        <f t="shared" si="22"/>
        <v>-0.14637646505947943</v>
      </c>
      <c r="O37" s="305"/>
      <c r="P37" s="41">
        <f t="shared" si="23"/>
        <v>-325652</v>
      </c>
      <c r="Q37" s="12">
        <f t="shared" si="24"/>
        <v>-0.13630608386424647</v>
      </c>
      <c r="R37" s="305"/>
      <c r="S37" s="41">
        <f t="shared" si="25"/>
        <v>463781</v>
      </c>
      <c r="T37" s="12">
        <f t="shared" si="26"/>
        <v>0.28991929686376738</v>
      </c>
    </row>
    <row r="38" spans="1:20" s="36" customFormat="1" ht="14.25" customHeight="1">
      <c r="A38" s="49"/>
      <c r="C38" s="38" t="s">
        <v>92</v>
      </c>
      <c r="D38" s="39" t="s">
        <v>20</v>
      </c>
      <c r="E38" s="40">
        <v>137943</v>
      </c>
      <c r="F38" s="39"/>
      <c r="G38" s="41">
        <v>140418</v>
      </c>
      <c r="H38" s="39"/>
      <c r="I38" s="41">
        <v>188706</v>
      </c>
      <c r="J38" s="42"/>
      <c r="K38" s="41">
        <v>155879</v>
      </c>
      <c r="L38" s="42"/>
      <c r="M38" s="41">
        <f t="shared" si="21"/>
        <v>-17936</v>
      </c>
      <c r="N38" s="12">
        <f t="shared" si="22"/>
        <v>-0.11506360702852858</v>
      </c>
      <c r="O38" s="305"/>
      <c r="P38" s="41">
        <f t="shared" si="23"/>
        <v>-50763</v>
      </c>
      <c r="Q38" s="12">
        <f t="shared" si="24"/>
        <v>-0.2690057549839433</v>
      </c>
      <c r="R38" s="305"/>
      <c r="S38" s="41">
        <f t="shared" si="25"/>
        <v>-2475</v>
      </c>
      <c r="T38" s="12">
        <f t="shared" si="26"/>
        <v>-1.7625945391616438E-2</v>
      </c>
    </row>
    <row r="39" spans="1:20" s="36" customFormat="1" ht="14.25" customHeight="1">
      <c r="A39" s="49"/>
      <c r="C39" s="38" t="s">
        <v>98</v>
      </c>
      <c r="D39" s="39" t="s">
        <v>20</v>
      </c>
      <c r="E39" s="40">
        <v>74771</v>
      </c>
      <c r="F39" s="39"/>
      <c r="G39" s="41">
        <v>78858</v>
      </c>
      <c r="H39" s="39"/>
      <c r="I39" s="41">
        <v>95202</v>
      </c>
      <c r="J39" s="42"/>
      <c r="K39" s="41">
        <v>103196</v>
      </c>
      <c r="L39" s="42"/>
      <c r="M39" s="41">
        <f t="shared" si="21"/>
        <v>-28425</v>
      </c>
      <c r="N39" s="12">
        <f t="shared" si="22"/>
        <v>-0.27544672274119153</v>
      </c>
      <c r="O39" s="305"/>
      <c r="P39" s="41">
        <f t="shared" si="23"/>
        <v>-20431</v>
      </c>
      <c r="Q39" s="12">
        <f t="shared" si="24"/>
        <v>-0.21460683599084052</v>
      </c>
      <c r="R39" s="305"/>
      <c r="S39" s="41">
        <f t="shared" si="25"/>
        <v>-4087</v>
      </c>
      <c r="T39" s="12">
        <f t="shared" si="26"/>
        <v>-5.1827335210124503E-2</v>
      </c>
    </row>
    <row r="40" spans="1:20" s="36" customFormat="1">
      <c r="A40" s="49"/>
      <c r="C40" s="38" t="s">
        <v>99</v>
      </c>
      <c r="D40" s="39" t="s">
        <v>20</v>
      </c>
      <c r="E40" s="40">
        <v>62175</v>
      </c>
      <c r="F40" s="39"/>
      <c r="G40" s="41">
        <v>76693</v>
      </c>
      <c r="H40" s="39"/>
      <c r="I40" s="41">
        <v>75062</v>
      </c>
      <c r="J40" s="42"/>
      <c r="K40" s="41">
        <v>59514</v>
      </c>
      <c r="L40" s="42"/>
      <c r="M40" s="41">
        <f t="shared" si="21"/>
        <v>2661</v>
      </c>
      <c r="N40" s="12">
        <f t="shared" si="22"/>
        <v>4.4712168565379518E-2</v>
      </c>
      <c r="O40" s="305"/>
      <c r="P40" s="41">
        <f t="shared" si="23"/>
        <v>-12887</v>
      </c>
      <c r="Q40" s="12">
        <f t="shared" si="24"/>
        <v>-0.1716847406144254</v>
      </c>
      <c r="R40" s="305"/>
      <c r="S40" s="41">
        <f t="shared" si="25"/>
        <v>-14518</v>
      </c>
      <c r="T40" s="12">
        <f t="shared" si="26"/>
        <v>-0.18930019688889466</v>
      </c>
    </row>
    <row r="41" spans="1:20" s="36" customFormat="1" ht="13.5" customHeight="1">
      <c r="A41" s="49"/>
      <c r="C41" s="38" t="s">
        <v>100</v>
      </c>
      <c r="D41" s="39" t="s">
        <v>20</v>
      </c>
      <c r="E41" s="40">
        <v>556981</v>
      </c>
      <c r="F41" s="39"/>
      <c r="G41" s="41">
        <v>537702</v>
      </c>
      <c r="H41" s="39"/>
      <c r="I41" s="41">
        <v>327596</v>
      </c>
      <c r="J41" s="42"/>
      <c r="K41" s="41">
        <v>530127</v>
      </c>
      <c r="L41" s="42"/>
      <c r="M41" s="41">
        <f t="shared" si="21"/>
        <v>26854</v>
      </c>
      <c r="N41" s="12">
        <f t="shared" si="22"/>
        <v>5.0655786254991675E-2</v>
      </c>
      <c r="O41" s="305"/>
      <c r="P41" s="41">
        <f t="shared" si="23"/>
        <v>229385</v>
      </c>
      <c r="Q41" s="12">
        <f t="shared" si="24"/>
        <v>0.70020696223397105</v>
      </c>
      <c r="R41" s="305"/>
      <c r="S41" s="41">
        <f t="shared" si="25"/>
        <v>19279</v>
      </c>
      <c r="T41" s="12">
        <f t="shared" si="26"/>
        <v>3.5854432380761025E-2</v>
      </c>
    </row>
    <row r="42" spans="1:20" s="36" customFormat="1" ht="14.25" customHeight="1">
      <c r="A42" s="49"/>
      <c r="C42" s="380" t="s">
        <v>101</v>
      </c>
      <c r="D42" s="39" t="s">
        <v>20</v>
      </c>
      <c r="E42" s="40">
        <v>6242</v>
      </c>
      <c r="F42" s="39"/>
      <c r="G42" s="41">
        <v>7157</v>
      </c>
      <c r="H42" s="39"/>
      <c r="I42" s="41">
        <v>5124</v>
      </c>
      <c r="J42" s="42"/>
      <c r="K42" s="41">
        <v>6187</v>
      </c>
      <c r="L42" s="42"/>
      <c r="M42" s="41">
        <f t="shared" si="21"/>
        <v>55</v>
      </c>
      <c r="N42" s="12">
        <f t="shared" si="22"/>
        <v>8.8896072409891946E-3</v>
      </c>
      <c r="O42" s="305"/>
      <c r="P42" s="41">
        <f t="shared" si="23"/>
        <v>1118</v>
      </c>
      <c r="Q42" s="12">
        <f t="shared" si="24"/>
        <v>0.21818891491022629</v>
      </c>
      <c r="R42" s="305"/>
      <c r="S42" s="41">
        <f t="shared" si="25"/>
        <v>-915</v>
      </c>
      <c r="T42" s="12">
        <f t="shared" si="26"/>
        <v>-0.12784686321084249</v>
      </c>
    </row>
    <row r="43" spans="1:20" ht="14.25" customHeight="1">
      <c r="A43" s="49"/>
      <c r="C43" s="15" t="s">
        <v>48</v>
      </c>
      <c r="D43" s="32"/>
      <c r="E43" s="153">
        <v>59535488</v>
      </c>
      <c r="F43" s="32"/>
      <c r="G43" s="153">
        <v>58603172</v>
      </c>
      <c r="H43" s="32"/>
      <c r="I43" s="153">
        <v>54934219</v>
      </c>
      <c r="J43" s="32"/>
      <c r="K43" s="153">
        <v>54063897</v>
      </c>
      <c r="L43" s="32"/>
      <c r="M43" s="153">
        <f t="shared" ref="M43" si="27">$E43-K43</f>
        <v>5471591</v>
      </c>
      <c r="N43" s="166">
        <f t="shared" ref="N43" si="28">IF(AND(K43=0,E43=0),0,IF(AND(K43=0,E43&gt;0),1,E43/K43-1))</f>
        <v>0.10120600444322392</v>
      </c>
      <c r="O43" s="32"/>
      <c r="P43" s="153">
        <f t="shared" ref="P43" si="29">$E43-I43</f>
        <v>4601269</v>
      </c>
      <c r="Q43" s="166">
        <f t="shared" ref="Q43" si="30">IF(AND(I43=0,E43=0),0,IF(AND(I43=0,E43&gt;0),1,E43/I43-1))</f>
        <v>8.3759614385343406E-2</v>
      </c>
      <c r="R43" s="32"/>
      <c r="S43" s="153">
        <f t="shared" ref="S43" si="31">$E43-G43</f>
        <v>932316</v>
      </c>
      <c r="T43" s="166">
        <f t="shared" ref="T43" si="32">IF(AND(G43=0,E43=0),0,IF(AND(G43=0,E43&gt;0),1,E43/G43-1))</f>
        <v>1.5908968203973695E-2</v>
      </c>
    </row>
    <row r="44" spans="1:20" ht="6" customHeight="1">
      <c r="C44" s="32"/>
      <c r="D44" s="32"/>
      <c r="E44" s="313"/>
      <c r="F44" s="32"/>
      <c r="G44" s="313"/>
      <c r="H44" s="32"/>
      <c r="I44" s="313"/>
      <c r="J44" s="32"/>
      <c r="K44" s="313"/>
      <c r="L44" s="32"/>
      <c r="M44" s="313"/>
      <c r="N44" s="32"/>
      <c r="O44" s="32"/>
      <c r="P44" s="313"/>
      <c r="Q44" s="32"/>
      <c r="R44" s="32"/>
      <c r="S44" s="313"/>
      <c r="T44" s="32"/>
    </row>
    <row r="45" spans="1:20" s="36" customFormat="1" ht="14.25" customHeight="1">
      <c r="A45" s="37"/>
      <c r="C45" s="38" t="s">
        <v>9</v>
      </c>
      <c r="D45" s="39" t="s">
        <v>20</v>
      </c>
      <c r="E45" s="40">
        <v>3813171</v>
      </c>
      <c r="F45" s="39"/>
      <c r="G45" s="41">
        <v>3756172</v>
      </c>
      <c r="H45" s="39"/>
      <c r="I45" s="41">
        <v>3594866</v>
      </c>
      <c r="J45" s="42"/>
      <c r="K45" s="41">
        <v>3541672</v>
      </c>
      <c r="L45" s="42"/>
      <c r="M45" s="41">
        <f t="shared" ref="M45" si="33">$E45-K45</f>
        <v>271499</v>
      </c>
      <c r="N45" s="12">
        <f t="shared" ref="N45" si="34">IF(AND(K45=0,E45=0),0,IF(AND(K45=0,E45&gt;0),1,E45/K45-1))</f>
        <v>7.665842573790016E-2</v>
      </c>
      <c r="O45" s="305"/>
      <c r="P45" s="41">
        <f t="shared" ref="P45" si="35">$E45-I45</f>
        <v>218305</v>
      </c>
      <c r="Q45" s="12">
        <f t="shared" ref="Q45" si="36">IF(AND(I45=0,E45=0),0,IF(AND(I45=0,E45&gt;0),1,E45/I45-1))</f>
        <v>6.072688105759716E-2</v>
      </c>
      <c r="R45" s="305"/>
      <c r="S45" s="41">
        <f t="shared" ref="S45" si="37">$E45-G45</f>
        <v>56999</v>
      </c>
      <c r="T45" s="12">
        <f t="shared" ref="T45" si="38">IF(AND(G45=0,E45=0),0,IF(AND(G45=0,E45&gt;0),1,E45/G45-1))</f>
        <v>1.5174757705451292E-2</v>
      </c>
    </row>
    <row r="46" spans="1:20" s="36" customFormat="1" ht="14.25" customHeight="1">
      <c r="A46" s="49"/>
      <c r="C46" s="183" t="s">
        <v>124</v>
      </c>
      <c r="D46" s="39"/>
      <c r="E46" s="40"/>
      <c r="F46" s="39"/>
      <c r="G46" s="41"/>
      <c r="H46" s="39"/>
      <c r="I46" s="41"/>
      <c r="J46" s="42"/>
      <c r="K46" s="41"/>
      <c r="L46" s="42"/>
      <c r="M46" s="41"/>
      <c r="N46" s="12"/>
      <c r="O46" s="42"/>
      <c r="P46" s="41"/>
      <c r="Q46" s="12"/>
      <c r="R46" s="42"/>
      <c r="S46" s="41"/>
      <c r="T46" s="12"/>
    </row>
    <row r="47" spans="1:20" s="36" customFormat="1" ht="14.25" customHeight="1">
      <c r="A47" s="305"/>
      <c r="C47" s="119" t="s">
        <v>129</v>
      </c>
      <c r="D47" s="39" t="s">
        <v>20</v>
      </c>
      <c r="E47" s="40">
        <v>3388645</v>
      </c>
      <c r="F47" s="39"/>
      <c r="G47" s="41">
        <v>3347900</v>
      </c>
      <c r="H47" s="39"/>
      <c r="I47" s="41">
        <v>3222634</v>
      </c>
      <c r="J47" s="42"/>
      <c r="K47" s="41">
        <v>3162407</v>
      </c>
      <c r="L47" s="42"/>
      <c r="M47" s="41">
        <f t="shared" ref="M47:M53" si="39">$E47-K47</f>
        <v>226238</v>
      </c>
      <c r="N47" s="12">
        <f t="shared" ref="N47:N53" si="40">IF(AND(K47=0,E47=0),0,IF(AND(K47=0,E47&gt;0),1,E47/K47-1))</f>
        <v>7.1539811289312194E-2</v>
      </c>
      <c r="O47" s="305"/>
      <c r="P47" s="41">
        <f t="shared" ref="P47:P53" si="41">$E47-I47</f>
        <v>166011</v>
      </c>
      <c r="Q47" s="12">
        <f t="shared" ref="Q47:Q53" si="42">IF(AND(I47=0,E47=0),0,IF(AND(I47=0,E47&gt;0),1,E47/I47-1))</f>
        <v>5.1514072029277935E-2</v>
      </c>
      <c r="R47" s="305"/>
      <c r="S47" s="41">
        <f t="shared" ref="S47:S53" si="43">$E47-G47</f>
        <v>40745</v>
      </c>
      <c r="T47" s="12">
        <f t="shared" ref="T47:T53" si="44">IF(AND(G47=0,E47=0),0,IF(AND(G47=0,E47&gt;0),1,E47/G47-1))</f>
        <v>1.217031572030236E-2</v>
      </c>
    </row>
    <row r="48" spans="1:20" s="36" customFormat="1">
      <c r="A48" s="305"/>
      <c r="C48" s="119" t="s">
        <v>128</v>
      </c>
      <c r="D48" s="39" t="s">
        <v>20</v>
      </c>
      <c r="E48" s="40">
        <v>357617</v>
      </c>
      <c r="F48" s="39"/>
      <c r="G48" s="41">
        <v>358166</v>
      </c>
      <c r="H48" s="39"/>
      <c r="I48" s="41">
        <v>318105</v>
      </c>
      <c r="J48" s="42"/>
      <c r="K48" s="41">
        <v>317562</v>
      </c>
      <c r="L48" s="42"/>
      <c r="M48" s="41">
        <f t="shared" si="39"/>
        <v>40055</v>
      </c>
      <c r="N48" s="12">
        <f t="shared" si="40"/>
        <v>0.12613284964825766</v>
      </c>
      <c r="O48" s="305"/>
      <c r="P48" s="41">
        <f t="shared" si="41"/>
        <v>39512</v>
      </c>
      <c r="Q48" s="12">
        <f t="shared" si="42"/>
        <v>0.12421055940648529</v>
      </c>
      <c r="R48" s="305"/>
      <c r="S48" s="41">
        <f t="shared" si="43"/>
        <v>-549</v>
      </c>
      <c r="T48" s="12">
        <f t="shared" si="44"/>
        <v>-1.5328088093230496E-3</v>
      </c>
    </row>
    <row r="49" spans="1:20" s="36" customFormat="1" ht="14.1" customHeight="1">
      <c r="A49" s="37"/>
      <c r="C49" s="119" t="s">
        <v>102</v>
      </c>
      <c r="D49" s="39" t="s">
        <v>20</v>
      </c>
      <c r="E49" s="40">
        <v>78862</v>
      </c>
      <c r="F49" s="46"/>
      <c r="G49" s="41">
        <v>50106</v>
      </c>
      <c r="H49" s="46"/>
      <c r="I49" s="41">
        <v>62626</v>
      </c>
      <c r="J49" s="47"/>
      <c r="K49" s="41">
        <v>62320</v>
      </c>
      <c r="L49" s="42"/>
      <c r="M49" s="41">
        <f t="shared" si="39"/>
        <v>16542</v>
      </c>
      <c r="N49" s="12">
        <f t="shared" si="40"/>
        <v>0.26543645699614893</v>
      </c>
      <c r="O49" s="305"/>
      <c r="P49" s="41">
        <f t="shared" si="41"/>
        <v>16236</v>
      </c>
      <c r="Q49" s="12">
        <f t="shared" si="42"/>
        <v>0.259253345255964</v>
      </c>
      <c r="R49" s="305"/>
      <c r="S49" s="41">
        <f t="shared" si="43"/>
        <v>28756</v>
      </c>
      <c r="T49" s="12">
        <f t="shared" si="44"/>
        <v>0.57390332495110363</v>
      </c>
    </row>
    <row r="50" spans="1:20" s="36" customFormat="1" ht="14.1" customHeight="1">
      <c r="A50" s="37"/>
      <c r="C50" s="119" t="s">
        <v>123</v>
      </c>
      <c r="D50" s="39" t="s">
        <v>20</v>
      </c>
      <c r="E50" s="40">
        <v>-11953</v>
      </c>
      <c r="F50" s="39"/>
      <c r="G50" s="41">
        <v>0</v>
      </c>
      <c r="H50" s="39"/>
      <c r="I50" s="41">
        <v>-8499</v>
      </c>
      <c r="J50" s="42"/>
      <c r="K50" s="41">
        <v>-617</v>
      </c>
      <c r="L50" s="42"/>
      <c r="M50" s="41">
        <f t="shared" si="39"/>
        <v>-11336</v>
      </c>
      <c r="N50" s="12">
        <f>IF(AND(K50=0,E50=0),0,IF(AND(K50=0,E50&lt;0),1,E50/K50-1))</f>
        <v>18.372771474878444</v>
      </c>
      <c r="O50" s="305"/>
      <c r="P50" s="41">
        <f t="shared" si="41"/>
        <v>-3454</v>
      </c>
      <c r="Q50" s="12">
        <f>IF(AND(I50=0,E50=0),0,IF(AND(I50=0,E50&lt;0),1,E50/I50-1))</f>
        <v>0.40640075302976819</v>
      </c>
      <c r="R50" s="305"/>
      <c r="S50" s="41">
        <f t="shared" si="43"/>
        <v>-11953</v>
      </c>
      <c r="T50" s="12">
        <f>IF(AND(G50=0,E50=0),0,IF(AND(G50=0,E50&lt;0),1,E50/G50-1))</f>
        <v>1</v>
      </c>
    </row>
    <row r="51" spans="1:20" s="36" customFormat="1">
      <c r="A51" s="37"/>
      <c r="C51" s="38" t="s">
        <v>103</v>
      </c>
      <c r="D51" s="39"/>
      <c r="E51" s="40">
        <v>-75521</v>
      </c>
      <c r="F51" s="39"/>
      <c r="G51" s="41">
        <v>-67321</v>
      </c>
      <c r="H51" s="39"/>
      <c r="I51" s="41">
        <v>-16059</v>
      </c>
      <c r="J51" s="42"/>
      <c r="K51" s="41">
        <v>-11520</v>
      </c>
      <c r="L51" s="42"/>
      <c r="M51" s="41">
        <f t="shared" si="39"/>
        <v>-64001</v>
      </c>
      <c r="N51" s="12">
        <f t="shared" si="40"/>
        <v>5.5556423611111114</v>
      </c>
      <c r="O51" s="305"/>
      <c r="P51" s="41">
        <f t="shared" si="41"/>
        <v>-59462</v>
      </c>
      <c r="Q51" s="12">
        <f t="shared" si="42"/>
        <v>3.7027212155177782</v>
      </c>
      <c r="R51" s="305"/>
      <c r="S51" s="41">
        <f t="shared" si="43"/>
        <v>-8200</v>
      </c>
      <c r="T51" s="12">
        <f t="shared" si="44"/>
        <v>0.12180448894104368</v>
      </c>
    </row>
    <row r="52" spans="1:20" s="36" customFormat="1">
      <c r="A52" s="37"/>
      <c r="C52" s="38" t="s">
        <v>104</v>
      </c>
      <c r="D52" s="39"/>
      <c r="E52" s="40">
        <v>0</v>
      </c>
      <c r="F52" s="39"/>
      <c r="G52" s="41">
        <v>0</v>
      </c>
      <c r="H52" s="39"/>
      <c r="I52" s="41">
        <v>0</v>
      </c>
      <c r="J52" s="42"/>
      <c r="K52" s="41">
        <v>0</v>
      </c>
      <c r="L52" s="42"/>
      <c r="M52" s="41">
        <f t="shared" si="39"/>
        <v>0</v>
      </c>
      <c r="N52" s="12">
        <f t="shared" si="40"/>
        <v>0</v>
      </c>
      <c r="O52" s="305"/>
      <c r="P52" s="41">
        <f t="shared" si="41"/>
        <v>0</v>
      </c>
      <c r="Q52" s="12">
        <f t="shared" si="42"/>
        <v>0</v>
      </c>
      <c r="R52" s="305"/>
      <c r="S52" s="41">
        <f t="shared" si="43"/>
        <v>0</v>
      </c>
      <c r="T52" s="12">
        <f t="shared" si="44"/>
        <v>0</v>
      </c>
    </row>
    <row r="53" spans="1:20" ht="14.25" customHeight="1">
      <c r="A53" s="37"/>
      <c r="B53" s="16"/>
      <c r="C53" s="15" t="s">
        <v>239</v>
      </c>
      <c r="D53" s="32" t="s">
        <v>20</v>
      </c>
      <c r="E53" s="153">
        <v>3737650</v>
      </c>
      <c r="F53" s="32"/>
      <c r="G53" s="153">
        <v>3688851</v>
      </c>
      <c r="H53" s="32"/>
      <c r="I53" s="153">
        <v>3578807</v>
      </c>
      <c r="J53" s="32"/>
      <c r="K53" s="153">
        <v>3530152</v>
      </c>
      <c r="L53" s="32"/>
      <c r="M53" s="153">
        <f t="shared" si="39"/>
        <v>207498</v>
      </c>
      <c r="N53" s="166">
        <f t="shared" si="40"/>
        <v>5.8778772132191515E-2</v>
      </c>
      <c r="O53" s="32"/>
      <c r="P53" s="153">
        <f t="shared" si="41"/>
        <v>158843</v>
      </c>
      <c r="Q53" s="166">
        <f t="shared" si="42"/>
        <v>4.4384343721245667E-2</v>
      </c>
      <c r="R53" s="32"/>
      <c r="S53" s="153">
        <f t="shared" si="43"/>
        <v>48799</v>
      </c>
      <c r="T53" s="166">
        <f t="shared" si="44"/>
        <v>1.3228780452232858E-2</v>
      </c>
    </row>
    <row r="54" spans="1:20">
      <c r="B54" s="16"/>
      <c r="E54" s="352"/>
      <c r="Q54" s="330"/>
      <c r="T54" s="330"/>
    </row>
    <row r="55" spans="1:20">
      <c r="B55" s="16"/>
      <c r="E55" s="14"/>
      <c r="Q55" s="65"/>
      <c r="T55" s="65" t="s">
        <v>155</v>
      </c>
    </row>
    <row r="56" spans="1:20">
      <c r="B56" s="16"/>
      <c r="Q56" s="330"/>
      <c r="T56" s="330"/>
    </row>
  </sheetData>
  <mergeCells count="7">
    <mergeCell ref="S7:T7"/>
    <mergeCell ref="E7:E8"/>
    <mergeCell ref="I7:I8"/>
    <mergeCell ref="K7:K8"/>
    <mergeCell ref="M7:N7"/>
    <mergeCell ref="P7:Q7"/>
    <mergeCell ref="G7:G8"/>
  </mergeCells>
  <pageMargins left="0.31496062992125984" right="0.23622047244094491" top="0.15748031496062992" bottom="0.15748031496062992" header="0" footer="0"/>
  <pageSetup paperSize="9" scale="55" orientation="portrait" r:id="rId1"/>
  <headerFooter alignWithMargins="0"/>
  <ignoredErrors>
    <ignoredError sqref="N50:T5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T31"/>
  <sheetViews>
    <sheetView showGridLines="0" zoomScaleNormal="100" workbookViewId="0">
      <selection activeCell="O32" sqref="O32"/>
    </sheetView>
  </sheetViews>
  <sheetFormatPr baseColWidth="10" defaultColWidth="11.42578125" defaultRowHeight="12.75"/>
  <cols>
    <col min="1" max="1" width="6.7109375" style="17" customWidth="1"/>
    <col min="2" max="2" width="5" style="138" customWidth="1"/>
    <col min="3" max="3" width="46" style="17" customWidth="1"/>
    <col min="4" max="4" width="1.42578125" style="17" customWidth="1"/>
    <col min="5" max="5" width="14.5703125" style="20" customWidth="1"/>
    <col min="6" max="6" width="1" style="17" customWidth="1"/>
    <col min="7" max="7" width="14.5703125" style="20" customWidth="1"/>
    <col min="8" max="8" width="1" style="17" customWidth="1"/>
    <col min="9" max="9" width="14.5703125" style="20" customWidth="1"/>
    <col min="10" max="10" width="1.28515625" style="17" customWidth="1"/>
    <col min="11" max="11" width="14.5703125" style="20" customWidth="1"/>
    <col min="12" max="12" width="1.42578125" style="17" customWidth="1"/>
    <col min="13" max="13" width="11.42578125" style="17" customWidth="1"/>
    <col min="14" max="14" width="8.5703125" style="17" customWidth="1"/>
    <col min="15" max="15" width="1.28515625" style="20" customWidth="1"/>
    <col min="16" max="16" width="11.42578125" style="17" customWidth="1"/>
    <col min="17" max="17" width="8.5703125" style="17" customWidth="1"/>
    <col min="18" max="18" width="1.28515625" style="20" customWidth="1"/>
    <col min="19" max="19" width="11.42578125" style="17" customWidth="1"/>
    <col min="20" max="20" width="8.5703125" style="17" customWidth="1"/>
    <col min="21" max="16384" width="11.42578125" style="17"/>
  </cols>
  <sheetData>
    <row r="1" spans="1:20">
      <c r="E1" s="19"/>
      <c r="F1" s="20"/>
      <c r="G1" s="19"/>
      <c r="H1" s="20"/>
      <c r="I1" s="19"/>
      <c r="K1" s="19"/>
    </row>
    <row r="2" spans="1:20">
      <c r="E2" s="19"/>
    </row>
    <row r="3" spans="1:20" s="75" customFormat="1" ht="59.25" customHeight="1">
      <c r="B3" s="143"/>
      <c r="C3" s="344"/>
      <c r="D3" s="82"/>
      <c r="E3" s="303"/>
      <c r="F3" s="82"/>
      <c r="G3" s="144"/>
      <c r="H3" s="82"/>
      <c r="I3" s="144"/>
      <c r="J3" s="82"/>
      <c r="K3" s="144"/>
      <c r="L3" s="82"/>
      <c r="O3" s="345"/>
      <c r="R3" s="345"/>
    </row>
    <row r="4" spans="1:20" ht="16.5" customHeight="1">
      <c r="C4" s="21"/>
      <c r="D4" s="354"/>
      <c r="E4" s="355"/>
      <c r="F4" s="354"/>
      <c r="H4" s="354"/>
      <c r="J4" s="354"/>
      <c r="K4" s="355"/>
      <c r="L4" s="354"/>
      <c r="O4" s="17"/>
      <c r="R4" s="17"/>
    </row>
    <row r="5" spans="1:20" s="16" customFormat="1" ht="26.25">
      <c r="B5" s="44"/>
      <c r="C5" s="76" t="s">
        <v>29</v>
      </c>
      <c r="D5" s="356"/>
      <c r="E5" s="176"/>
      <c r="F5" s="356" t="s">
        <v>18</v>
      </c>
      <c r="G5" s="176"/>
      <c r="H5" s="356" t="s">
        <v>18</v>
      </c>
      <c r="I5" s="176"/>
      <c r="J5" s="356"/>
      <c r="K5" s="176"/>
      <c r="L5" s="356"/>
      <c r="M5" s="176"/>
      <c r="N5" s="176"/>
      <c r="O5" s="356"/>
      <c r="P5" s="357"/>
      <c r="R5" s="356"/>
      <c r="S5" s="357"/>
    </row>
    <row r="6" spans="1:20" s="16" customFormat="1">
      <c r="B6" s="44"/>
      <c r="C6" s="81" t="s">
        <v>22</v>
      </c>
      <c r="D6" s="356"/>
      <c r="E6" s="358"/>
      <c r="F6" s="356"/>
      <c r="G6" s="176"/>
      <c r="H6" s="356"/>
      <c r="I6" s="176"/>
      <c r="J6" s="356"/>
      <c r="K6" s="176"/>
      <c r="L6" s="356"/>
      <c r="M6" s="176"/>
      <c r="N6" s="176"/>
      <c r="O6" s="356"/>
      <c r="P6" s="359"/>
      <c r="R6" s="356"/>
      <c r="S6" s="359"/>
    </row>
    <row r="7" spans="1:20" s="16" customFormat="1" ht="15" customHeight="1">
      <c r="B7" s="44"/>
      <c r="C7" s="30"/>
      <c r="D7" s="27"/>
      <c r="E7" s="413">
        <v>44834</v>
      </c>
      <c r="F7" s="27"/>
      <c r="G7" s="413">
        <v>44742</v>
      </c>
      <c r="H7" s="27"/>
      <c r="I7" s="413">
        <v>44561</v>
      </c>
      <c r="J7" s="27"/>
      <c r="K7" s="413">
        <v>44469</v>
      </c>
      <c r="L7" s="27"/>
      <c r="M7" s="412" t="s">
        <v>45</v>
      </c>
      <c r="N7" s="412"/>
      <c r="O7" s="27"/>
      <c r="P7" s="412" t="s">
        <v>47</v>
      </c>
      <c r="Q7" s="412"/>
      <c r="S7" s="412" t="s">
        <v>196</v>
      </c>
      <c r="T7" s="412"/>
    </row>
    <row r="8" spans="1:20" s="16" customFormat="1" ht="15" customHeight="1">
      <c r="B8" s="44"/>
      <c r="C8" s="31"/>
      <c r="D8" s="27"/>
      <c r="E8" s="414"/>
      <c r="F8" s="27"/>
      <c r="G8" s="414"/>
      <c r="H8" s="27"/>
      <c r="I8" s="414"/>
      <c r="J8" s="27"/>
      <c r="K8" s="414"/>
      <c r="L8" s="27"/>
      <c r="M8" s="392" t="s">
        <v>49</v>
      </c>
      <c r="N8" s="393" t="s">
        <v>19</v>
      </c>
      <c r="O8" s="27"/>
      <c r="P8" s="392" t="s">
        <v>49</v>
      </c>
      <c r="Q8" s="394" t="s">
        <v>19</v>
      </c>
      <c r="S8" s="392" t="s">
        <v>49</v>
      </c>
      <c r="T8" s="394" t="s">
        <v>19</v>
      </c>
    </row>
    <row r="9" spans="1:20" ht="6" customHeight="1">
      <c r="C9" s="21"/>
      <c r="D9" s="32"/>
      <c r="E9" s="181"/>
      <c r="F9" s="32" t="s">
        <v>18</v>
      </c>
      <c r="H9" s="32" t="s">
        <v>18</v>
      </c>
      <c r="J9" s="32"/>
      <c r="L9" s="32"/>
      <c r="O9" s="32"/>
      <c r="R9" s="32"/>
    </row>
    <row r="10" spans="1:20" s="36" customFormat="1" ht="14.25" customHeight="1">
      <c r="B10" s="360"/>
      <c r="C10" s="157" t="s">
        <v>228</v>
      </c>
      <c r="D10" s="39" t="s">
        <v>20</v>
      </c>
      <c r="E10" s="40">
        <v>37431530</v>
      </c>
      <c r="F10" s="39"/>
      <c r="G10" s="41">
        <v>37551703</v>
      </c>
      <c r="H10" s="39"/>
      <c r="I10" s="41">
        <v>34644088</v>
      </c>
      <c r="J10" s="42"/>
      <c r="K10" s="41">
        <v>33906123</v>
      </c>
      <c r="L10" s="42"/>
      <c r="M10" s="41">
        <f>$E10-K10</f>
        <v>3525407</v>
      </c>
      <c r="N10" s="12">
        <f t="shared" ref="N10:N20" si="0">IF(K10=0,1,E10/K10-1)</f>
        <v>0.10397552678022204</v>
      </c>
      <c r="O10" s="305"/>
      <c r="P10" s="41">
        <f>$E10-I10</f>
        <v>2787442</v>
      </c>
      <c r="Q10" s="12">
        <f>IF(I10=0,1,E10/I10-1)</f>
        <v>8.0459384585329641E-2</v>
      </c>
      <c r="R10" s="305"/>
      <c r="S10" s="41">
        <f>$E10-G10</f>
        <v>-120173</v>
      </c>
      <c r="T10" s="12">
        <f>IF(G10=0,1,E10/G10-1)</f>
        <v>-3.200201066779873E-3</v>
      </c>
    </row>
    <row r="11" spans="1:20" s="36" customFormat="1" ht="14.25" customHeight="1">
      <c r="B11" s="360"/>
      <c r="C11" s="157" t="s">
        <v>8</v>
      </c>
      <c r="D11" s="39" t="s">
        <v>20</v>
      </c>
      <c r="E11" s="40">
        <v>3419687</v>
      </c>
      <c r="F11" s="39"/>
      <c r="G11" s="41">
        <v>3624525</v>
      </c>
      <c r="H11" s="39"/>
      <c r="I11" s="41">
        <v>4096277</v>
      </c>
      <c r="J11" s="42"/>
      <c r="K11" s="41">
        <v>4445764</v>
      </c>
      <c r="L11" s="42"/>
      <c r="M11" s="41">
        <f>$E11-K11</f>
        <v>-1026077</v>
      </c>
      <c r="N11" s="12">
        <f t="shared" si="0"/>
        <v>-0.23079880083603177</v>
      </c>
      <c r="O11" s="305"/>
      <c r="P11" s="41">
        <f>$E11-I11</f>
        <v>-676590</v>
      </c>
      <c r="Q11" s="12">
        <f>IF(I11=0,1,E11/I11-1)</f>
        <v>-0.16517193539401753</v>
      </c>
      <c r="R11" s="305"/>
      <c r="S11" s="41">
        <f>$E11-G11</f>
        <v>-204838</v>
      </c>
      <c r="T11" s="12">
        <f t="shared" ref="T11:T13" si="1">IF(G11=0,1,E11/G11-1)</f>
        <v>-5.6514439823149187E-2</v>
      </c>
    </row>
    <row r="12" spans="1:20" s="36" customFormat="1" ht="14.25" customHeight="1">
      <c r="B12" s="360"/>
      <c r="C12" s="361" t="s">
        <v>79</v>
      </c>
      <c r="D12" s="39"/>
      <c r="E12" s="198">
        <v>40851217</v>
      </c>
      <c r="F12" s="39"/>
      <c r="G12" s="198">
        <v>41176228</v>
      </c>
      <c r="H12" s="39"/>
      <c r="I12" s="198">
        <v>38740365</v>
      </c>
      <c r="J12" s="39"/>
      <c r="K12" s="198">
        <v>38351887</v>
      </c>
      <c r="L12" s="39"/>
      <c r="M12" s="198">
        <f>$E12-K12</f>
        <v>2499330</v>
      </c>
      <c r="N12" s="348">
        <f t="shared" si="0"/>
        <v>6.5168370985239976E-2</v>
      </c>
      <c r="O12" s="322"/>
      <c r="P12" s="198">
        <f>$E12-I12</f>
        <v>2110852</v>
      </c>
      <c r="Q12" s="348">
        <f>IF(I12=0,1,E12/I12-1)</f>
        <v>5.4487147965694094E-2</v>
      </c>
      <c r="R12" s="322"/>
      <c r="S12" s="198">
        <f>$E12-G12</f>
        <v>-325011</v>
      </c>
      <c r="T12" s="348">
        <f t="shared" si="1"/>
        <v>-7.8931707877661905E-3</v>
      </c>
    </row>
    <row r="13" spans="1:20" s="16" customFormat="1" ht="14.25" customHeight="1">
      <c r="A13" s="36"/>
      <c r="B13" s="138"/>
      <c r="C13" s="362" t="s">
        <v>130</v>
      </c>
      <c r="D13" s="32" t="s">
        <v>20</v>
      </c>
      <c r="E13" s="153">
        <v>40851217</v>
      </c>
      <c r="F13" s="32"/>
      <c r="G13" s="153">
        <v>41176228</v>
      </c>
      <c r="H13" s="32"/>
      <c r="I13" s="153">
        <v>38740365</v>
      </c>
      <c r="J13" s="32"/>
      <c r="K13" s="153">
        <v>38351887</v>
      </c>
      <c r="L13" s="32"/>
      <c r="M13" s="153">
        <f>$E13-K13</f>
        <v>2499330</v>
      </c>
      <c r="N13" s="166">
        <f t="shared" si="0"/>
        <v>6.5168370985239976E-2</v>
      </c>
      <c r="O13" s="32"/>
      <c r="P13" s="153">
        <f>$E13-I13</f>
        <v>2110852</v>
      </c>
      <c r="Q13" s="166">
        <f>IF(I13=0,1,E13/I13-1)</f>
        <v>5.4487147965694094E-2</v>
      </c>
      <c r="R13" s="32"/>
      <c r="S13" s="153">
        <f>$E13-G13</f>
        <v>-325011</v>
      </c>
      <c r="T13" s="166">
        <f t="shared" si="1"/>
        <v>-7.8931707877661905E-3</v>
      </c>
    </row>
    <row r="14" spans="1:20" ht="6" customHeight="1">
      <c r="C14" s="21"/>
      <c r="D14" s="149"/>
      <c r="E14" s="181"/>
      <c r="F14" s="149"/>
      <c r="G14" s="181"/>
      <c r="H14" s="149"/>
      <c r="I14" s="181"/>
      <c r="J14" s="149"/>
      <c r="K14" s="181"/>
      <c r="L14" s="149"/>
    </row>
    <row r="15" spans="1:20" s="36" customFormat="1" ht="14.25" customHeight="1">
      <c r="B15" s="360"/>
      <c r="C15" s="157" t="s">
        <v>131</v>
      </c>
      <c r="D15" s="39"/>
      <c r="E15" s="40">
        <v>816934</v>
      </c>
      <c r="F15" s="39"/>
      <c r="G15" s="41">
        <v>886191</v>
      </c>
      <c r="H15" s="39"/>
      <c r="I15" s="41">
        <v>1694943</v>
      </c>
      <c r="J15" s="42"/>
      <c r="K15" s="41">
        <v>1751610</v>
      </c>
      <c r="L15" s="42"/>
      <c r="M15" s="41">
        <f t="shared" ref="M15" si="2">$E15-K15</f>
        <v>-934676</v>
      </c>
      <c r="N15" s="12">
        <f>IF(K15=0,0,E15/K15-1)</f>
        <v>-0.53360965055006537</v>
      </c>
      <c r="O15" s="305"/>
      <c r="P15" s="41">
        <f t="shared" ref="P15" si="3">$E15-I15</f>
        <v>-878009</v>
      </c>
      <c r="Q15" s="12">
        <f>IF(I15=0,0,E15/I15-1)</f>
        <v>-0.51801683006449184</v>
      </c>
      <c r="R15" s="305"/>
      <c r="S15" s="41">
        <f t="shared" ref="S15:S20" si="4">$E15-G15</f>
        <v>-69257</v>
      </c>
      <c r="T15" s="12">
        <f t="shared" ref="T15:T20" si="5">IF(G15=0,1,E15/G15-1)</f>
        <v>-7.8151324037368908E-2</v>
      </c>
    </row>
    <row r="16" spans="1:20" s="36" customFormat="1" ht="14.25" customHeight="1">
      <c r="B16" s="360"/>
      <c r="C16" s="157" t="s">
        <v>240</v>
      </c>
      <c r="D16" s="39"/>
      <c r="E16" s="40">
        <v>1625021</v>
      </c>
      <c r="F16" s="39"/>
      <c r="G16" s="41">
        <v>1114833</v>
      </c>
      <c r="H16" s="39"/>
      <c r="I16" s="41">
        <v>1142178</v>
      </c>
      <c r="J16" s="42"/>
      <c r="K16" s="41">
        <v>1167552</v>
      </c>
      <c r="L16" s="42"/>
      <c r="M16" s="41">
        <f t="shared" ref="M16:M20" si="6">$E16-K16</f>
        <v>457469</v>
      </c>
      <c r="N16" s="12">
        <f t="shared" si="0"/>
        <v>0.39181895110453335</v>
      </c>
      <c r="O16" s="305"/>
      <c r="P16" s="41">
        <f t="shared" ref="P16:P20" si="7">$E16-I16</f>
        <v>482843</v>
      </c>
      <c r="Q16" s="12">
        <f>IF(I16=0,0,E16/I16-1)</f>
        <v>0.42273883755421648</v>
      </c>
      <c r="R16" s="305"/>
      <c r="S16" s="41">
        <f t="shared" si="4"/>
        <v>510188</v>
      </c>
      <c r="T16" s="12">
        <f t="shared" si="5"/>
        <v>0.45763625583383338</v>
      </c>
    </row>
    <row r="17" spans="1:20" s="36" customFormat="1" ht="14.25" customHeight="1">
      <c r="B17" s="360"/>
      <c r="C17" s="157" t="s">
        <v>203</v>
      </c>
      <c r="D17" s="39"/>
      <c r="E17" s="40">
        <v>513000</v>
      </c>
      <c r="F17" s="39"/>
      <c r="G17" s="41">
        <v>156931</v>
      </c>
      <c r="H17" s="39"/>
      <c r="I17" s="41">
        <v>544356</v>
      </c>
      <c r="J17" s="42"/>
      <c r="K17" s="41">
        <v>0</v>
      </c>
      <c r="L17" s="42"/>
      <c r="M17" s="41">
        <f t="shared" si="6"/>
        <v>513000</v>
      </c>
      <c r="N17" s="12">
        <f>IF(K17=0,1,E17/K17-1)</f>
        <v>1</v>
      </c>
      <c r="O17" s="305"/>
      <c r="P17" s="41">
        <f t="shared" si="7"/>
        <v>-31356</v>
      </c>
      <c r="Q17" s="12">
        <f>IF(I17=0,1,E17/I17-1)</f>
        <v>-5.7602010449044339E-2</v>
      </c>
      <c r="R17" s="305"/>
      <c r="S17" s="41">
        <f t="shared" si="4"/>
        <v>356069</v>
      </c>
      <c r="T17" s="12">
        <f t="shared" si="5"/>
        <v>2.2689525970012299</v>
      </c>
    </row>
    <row r="18" spans="1:20" s="36" customFormat="1" ht="14.25" customHeight="1">
      <c r="B18" s="360"/>
      <c r="C18" s="157" t="s">
        <v>122</v>
      </c>
      <c r="D18" s="39"/>
      <c r="E18" s="40">
        <v>970382</v>
      </c>
      <c r="F18" s="39"/>
      <c r="G18" s="41">
        <v>755684</v>
      </c>
      <c r="H18" s="39"/>
      <c r="I18" s="41">
        <v>840295</v>
      </c>
      <c r="J18" s="42"/>
      <c r="K18" s="41">
        <v>812675</v>
      </c>
      <c r="L18" s="42"/>
      <c r="M18" s="41">
        <f t="shared" ref="M18" si="8">$E18-K18</f>
        <v>157707</v>
      </c>
      <c r="N18" s="12">
        <f>IF(K18=0,1,E18/K18-1)</f>
        <v>0.19405912572676653</v>
      </c>
      <c r="O18" s="305"/>
      <c r="P18" s="41">
        <f t="shared" ref="P18" si="9">$E18-I18</f>
        <v>130087</v>
      </c>
      <c r="Q18" s="12">
        <f>IF(I18=0,1,E18/I18-1)</f>
        <v>0.15481110800373687</v>
      </c>
      <c r="R18" s="305"/>
      <c r="S18" s="41">
        <f t="shared" si="4"/>
        <v>214698</v>
      </c>
      <c r="T18" s="12">
        <f t="shared" si="5"/>
        <v>0.2841108188078616</v>
      </c>
    </row>
    <row r="19" spans="1:20" s="36" customFormat="1" ht="14.25" customHeight="1">
      <c r="B19" s="360"/>
      <c r="C19" s="157" t="s">
        <v>72</v>
      </c>
      <c r="D19" s="39"/>
      <c r="E19" s="40">
        <v>10219755</v>
      </c>
      <c r="F19" s="39"/>
      <c r="G19" s="41">
        <v>10220843</v>
      </c>
      <c r="H19" s="39"/>
      <c r="I19" s="41">
        <v>10269833</v>
      </c>
      <c r="J19" s="42"/>
      <c r="K19" s="41">
        <v>10296517</v>
      </c>
      <c r="L19" s="42"/>
      <c r="M19" s="41">
        <f t="shared" si="6"/>
        <v>-76762</v>
      </c>
      <c r="N19" s="12">
        <f>IF(K19=0,1,E19/K19-1)</f>
        <v>-7.4551423554197749E-3</v>
      </c>
      <c r="O19" s="305"/>
      <c r="P19" s="41">
        <f>$E19-I19</f>
        <v>-50078</v>
      </c>
      <c r="Q19" s="12">
        <f>IF(I19=0,1,E19/I19-1)</f>
        <v>-4.8762234011010541E-3</v>
      </c>
      <c r="R19" s="305"/>
      <c r="S19" s="41">
        <f t="shared" si="4"/>
        <v>-1088</v>
      </c>
      <c r="T19" s="12">
        <f t="shared" si="5"/>
        <v>-1.0644914514390535E-4</v>
      </c>
    </row>
    <row r="20" spans="1:20" s="16" customFormat="1" ht="14.25" customHeight="1">
      <c r="A20" s="36"/>
      <c r="B20" s="138"/>
      <c r="C20" s="362" t="s">
        <v>117</v>
      </c>
      <c r="D20" s="32" t="s">
        <v>18</v>
      </c>
      <c r="E20" s="153">
        <v>14145092</v>
      </c>
      <c r="F20" s="32"/>
      <c r="G20" s="153">
        <v>13134482</v>
      </c>
      <c r="H20" s="32"/>
      <c r="I20" s="153">
        <v>14491605</v>
      </c>
      <c r="J20" s="32"/>
      <c r="K20" s="153">
        <v>14028354</v>
      </c>
      <c r="L20" s="32"/>
      <c r="M20" s="153">
        <f t="shared" si="6"/>
        <v>116738</v>
      </c>
      <c r="N20" s="166">
        <f t="shared" si="0"/>
        <v>8.3215750044516312E-3</v>
      </c>
      <c r="O20" s="32"/>
      <c r="P20" s="153">
        <f t="shared" si="7"/>
        <v>-346513</v>
      </c>
      <c r="Q20" s="166">
        <f>IF(I20=0,1,E20/I20-1)</f>
        <v>-2.3911292089454528E-2</v>
      </c>
      <c r="R20" s="32"/>
      <c r="S20" s="153">
        <f t="shared" si="4"/>
        <v>1010610</v>
      </c>
      <c r="T20" s="166">
        <f t="shared" si="5"/>
        <v>7.6943270393152963E-2</v>
      </c>
    </row>
    <row r="21" spans="1:20" ht="6" customHeight="1">
      <c r="C21" s="21"/>
      <c r="D21" s="149"/>
      <c r="E21" s="181"/>
      <c r="F21" s="149"/>
      <c r="G21" s="181"/>
      <c r="H21" s="149"/>
      <c r="I21" s="181"/>
      <c r="J21" s="149"/>
      <c r="K21" s="181"/>
      <c r="L21" s="149"/>
    </row>
    <row r="22" spans="1:20" s="16" customFormat="1" ht="14.25" customHeight="1">
      <c r="A22" s="36"/>
      <c r="B22" s="138"/>
      <c r="C22" s="362" t="s">
        <v>187</v>
      </c>
      <c r="D22" s="32" t="s">
        <v>20</v>
      </c>
      <c r="E22" s="153">
        <v>54996309</v>
      </c>
      <c r="F22" s="32"/>
      <c r="G22" s="153">
        <v>54310710</v>
      </c>
      <c r="H22" s="32"/>
      <c r="I22" s="153">
        <v>53231970</v>
      </c>
      <c r="J22" s="32"/>
      <c r="K22" s="153">
        <v>52380241</v>
      </c>
      <c r="L22" s="32"/>
      <c r="M22" s="153">
        <f t="shared" ref="M22:M29" si="10">$E22-K22</f>
        <v>2616068</v>
      </c>
      <c r="N22" s="166">
        <f t="shared" ref="N22:N29" si="11">IF(K22=0,1,E22/K22-1)</f>
        <v>4.9943794645771034E-2</v>
      </c>
      <c r="O22" s="32"/>
      <c r="P22" s="153">
        <f t="shared" ref="P22:P29" si="12">$E22-I22</f>
        <v>1764339</v>
      </c>
      <c r="Q22" s="166">
        <f t="shared" ref="Q22:Q29" si="13">IF(I22=0,1,E22/I22-1)</f>
        <v>3.3144349157094855E-2</v>
      </c>
      <c r="R22" s="32"/>
      <c r="S22" s="153">
        <f t="shared" ref="S22:S27" si="14">$E22-G22</f>
        <v>685599</v>
      </c>
      <c r="T22" s="166">
        <f t="shared" ref="T22:T29" si="15">IF(G22=0,1,E22/G22-1)</f>
        <v>1.2623642740078322E-2</v>
      </c>
    </row>
    <row r="23" spans="1:20" s="36" customFormat="1" ht="14.25" customHeight="1">
      <c r="B23" s="360"/>
      <c r="C23" s="157" t="s">
        <v>86</v>
      </c>
      <c r="D23" s="39" t="s">
        <v>20</v>
      </c>
      <c r="E23" s="40">
        <v>4229115</v>
      </c>
      <c r="F23" s="39"/>
      <c r="G23" s="41">
        <v>4000241</v>
      </c>
      <c r="H23" s="39"/>
      <c r="I23" s="41">
        <v>4409670</v>
      </c>
      <c r="J23" s="42"/>
      <c r="K23" s="41">
        <v>4095534</v>
      </c>
      <c r="L23" s="42"/>
      <c r="M23" s="41">
        <f t="shared" si="10"/>
        <v>133581</v>
      </c>
      <c r="N23" s="12">
        <f t="shared" si="11"/>
        <v>3.2616259564686834E-2</v>
      </c>
      <c r="O23" s="305"/>
      <c r="P23" s="41">
        <f t="shared" si="12"/>
        <v>-180555</v>
      </c>
      <c r="Q23" s="12">
        <f t="shared" si="13"/>
        <v>-4.0945240800332017E-2</v>
      </c>
      <c r="R23" s="305"/>
      <c r="S23" s="41">
        <f t="shared" si="14"/>
        <v>228874</v>
      </c>
      <c r="T23" s="12">
        <f t="shared" si="15"/>
        <v>5.7215052793069265E-2</v>
      </c>
    </row>
    <row r="24" spans="1:20" s="36" customFormat="1" ht="14.25" customHeight="1">
      <c r="B24" s="360"/>
      <c r="C24" s="157" t="s">
        <v>87</v>
      </c>
      <c r="D24" s="39" t="s">
        <v>20</v>
      </c>
      <c r="E24" s="40">
        <v>908274</v>
      </c>
      <c r="F24" s="39"/>
      <c r="G24" s="41">
        <v>926594</v>
      </c>
      <c r="H24" s="39"/>
      <c r="I24" s="41">
        <v>944318</v>
      </c>
      <c r="J24" s="42"/>
      <c r="K24" s="41">
        <v>935229</v>
      </c>
      <c r="L24" s="42"/>
      <c r="M24" s="41">
        <f t="shared" si="10"/>
        <v>-26955</v>
      </c>
      <c r="N24" s="12">
        <f t="shared" si="11"/>
        <v>-2.8821817971855013E-2</v>
      </c>
      <c r="O24" s="305"/>
      <c r="P24" s="41">
        <f t="shared" si="12"/>
        <v>-36044</v>
      </c>
      <c r="Q24" s="12">
        <f t="shared" si="13"/>
        <v>-3.8169345495902895E-2</v>
      </c>
      <c r="R24" s="305"/>
      <c r="S24" s="41">
        <f t="shared" si="14"/>
        <v>-18320</v>
      </c>
      <c r="T24" s="12">
        <f t="shared" si="15"/>
        <v>-1.977133458666902E-2</v>
      </c>
    </row>
    <row r="25" spans="1:20" s="36" customFormat="1" ht="14.25" customHeight="1">
      <c r="B25" s="360"/>
      <c r="C25" s="157" t="s">
        <v>88</v>
      </c>
      <c r="D25" s="39" t="s">
        <v>20</v>
      </c>
      <c r="E25" s="40">
        <v>528784</v>
      </c>
      <c r="F25" s="39"/>
      <c r="G25" s="41">
        <v>538190</v>
      </c>
      <c r="H25" s="39"/>
      <c r="I25" s="41">
        <v>569443</v>
      </c>
      <c r="J25" s="42"/>
      <c r="K25" s="41">
        <v>593802</v>
      </c>
      <c r="L25" s="42"/>
      <c r="M25" s="41">
        <f t="shared" si="10"/>
        <v>-65018</v>
      </c>
      <c r="N25" s="12">
        <f t="shared" si="11"/>
        <v>-0.10949441059477738</v>
      </c>
      <c r="O25" s="305"/>
      <c r="P25" s="41">
        <f t="shared" si="12"/>
        <v>-40659</v>
      </c>
      <c r="Q25" s="12">
        <f t="shared" si="13"/>
        <v>-7.140135184733154E-2</v>
      </c>
      <c r="R25" s="305"/>
      <c r="S25" s="41">
        <f t="shared" si="14"/>
        <v>-9406</v>
      </c>
      <c r="T25" s="12">
        <f t="shared" si="15"/>
        <v>-1.7477099165722154E-2</v>
      </c>
    </row>
    <row r="26" spans="1:20" s="36" customFormat="1" ht="14.25" customHeight="1">
      <c r="B26" s="363"/>
      <c r="C26" s="157" t="s">
        <v>89</v>
      </c>
      <c r="D26" s="39"/>
      <c r="E26" s="40">
        <v>494895</v>
      </c>
      <c r="F26" s="39"/>
      <c r="G26" s="41">
        <v>546660</v>
      </c>
      <c r="H26" s="39"/>
      <c r="I26" s="41">
        <v>481412</v>
      </c>
      <c r="J26" s="42"/>
      <c r="K26" s="41">
        <v>489857</v>
      </c>
      <c r="L26" s="42"/>
      <c r="M26" s="41">
        <f t="shared" si="10"/>
        <v>5038</v>
      </c>
      <c r="N26" s="12">
        <f t="shared" si="11"/>
        <v>1.0284634087090794E-2</v>
      </c>
      <c r="O26" s="305"/>
      <c r="P26" s="41">
        <f t="shared" si="12"/>
        <v>13483</v>
      </c>
      <c r="Q26" s="12">
        <f t="shared" si="13"/>
        <v>2.800719549990438E-2</v>
      </c>
      <c r="R26" s="305"/>
      <c r="S26" s="41">
        <f t="shared" si="14"/>
        <v>-51765</v>
      </c>
      <c r="T26" s="12">
        <f t="shared" si="15"/>
        <v>-9.4693227966194726E-2</v>
      </c>
    </row>
    <row r="27" spans="1:20" s="16" customFormat="1" ht="14.25" customHeight="1">
      <c r="A27" s="36"/>
      <c r="B27" s="138"/>
      <c r="C27" s="362" t="s">
        <v>44</v>
      </c>
      <c r="D27" s="32" t="s">
        <v>20</v>
      </c>
      <c r="E27" s="153">
        <v>6161068</v>
      </c>
      <c r="F27" s="32"/>
      <c r="G27" s="153">
        <v>6011685</v>
      </c>
      <c r="H27" s="32"/>
      <c r="I27" s="153">
        <v>6404843</v>
      </c>
      <c r="J27" s="32"/>
      <c r="K27" s="153">
        <v>6114422</v>
      </c>
      <c r="L27" s="32"/>
      <c r="M27" s="153">
        <f t="shared" si="10"/>
        <v>46646</v>
      </c>
      <c r="N27" s="166">
        <f t="shared" si="11"/>
        <v>7.628848646691333E-3</v>
      </c>
      <c r="O27" s="32"/>
      <c r="P27" s="153">
        <f t="shared" si="12"/>
        <v>-243775</v>
      </c>
      <c r="Q27" s="166">
        <f t="shared" si="13"/>
        <v>-3.8061042245688181E-2</v>
      </c>
      <c r="R27" s="32"/>
      <c r="S27" s="153">
        <f t="shared" si="14"/>
        <v>149383</v>
      </c>
      <c r="T27" s="166">
        <f t="shared" si="15"/>
        <v>2.4848773679924996E-2</v>
      </c>
    </row>
    <row r="28" spans="1:20" s="16" customFormat="1" ht="14.25" customHeight="1">
      <c r="A28" s="36"/>
      <c r="B28" s="20"/>
      <c r="C28" s="364" t="s">
        <v>188</v>
      </c>
      <c r="D28" s="32"/>
      <c r="E28" s="365">
        <f>+E27+E13</f>
        <v>47012285</v>
      </c>
      <c r="F28" s="32"/>
      <c r="G28" s="365">
        <f>+G27+G13</f>
        <v>47187913</v>
      </c>
      <c r="H28" s="32"/>
      <c r="I28" s="365">
        <f>+I27+I13</f>
        <v>45145208</v>
      </c>
      <c r="J28" s="32"/>
      <c r="K28" s="365">
        <f>+K27+K13</f>
        <v>44466309</v>
      </c>
      <c r="L28" s="32"/>
      <c r="M28" s="365">
        <f>+M27+M13</f>
        <v>2545976</v>
      </c>
      <c r="N28" s="366">
        <f t="shared" si="11"/>
        <v>5.725629262370302E-2</v>
      </c>
      <c r="O28" s="32"/>
      <c r="P28" s="365">
        <f>+P27+P13</f>
        <v>1867077</v>
      </c>
      <c r="Q28" s="366">
        <f t="shared" si="13"/>
        <v>4.1357146920222299E-2</v>
      </c>
      <c r="R28" s="32"/>
      <c r="S28" s="365">
        <f>+S27+S13</f>
        <v>-175628</v>
      </c>
      <c r="T28" s="366">
        <f t="shared" si="15"/>
        <v>-3.721885305671413E-3</v>
      </c>
    </row>
    <row r="29" spans="1:20" s="16" customFormat="1" ht="14.25" customHeight="1">
      <c r="A29" s="36"/>
      <c r="B29" s="138"/>
      <c r="C29" s="362" t="s">
        <v>189</v>
      </c>
      <c r="D29" s="32" t="s">
        <v>20</v>
      </c>
      <c r="E29" s="153">
        <v>61157377</v>
      </c>
      <c r="F29" s="32"/>
      <c r="G29" s="153">
        <v>60322395</v>
      </c>
      <c r="H29" s="32"/>
      <c r="I29" s="153">
        <v>59636813</v>
      </c>
      <c r="J29" s="32"/>
      <c r="K29" s="153">
        <v>58494663</v>
      </c>
      <c r="L29" s="32"/>
      <c r="M29" s="153">
        <f t="shared" si="10"/>
        <v>2662714</v>
      </c>
      <c r="N29" s="166">
        <f t="shared" si="11"/>
        <v>4.5520631514707643E-2</v>
      </c>
      <c r="O29" s="32"/>
      <c r="P29" s="153">
        <f t="shared" si="12"/>
        <v>1520564</v>
      </c>
      <c r="Q29" s="166">
        <f t="shared" si="13"/>
        <v>2.5497070073144279E-2</v>
      </c>
      <c r="R29" s="32"/>
      <c r="S29" s="153">
        <f>$E29-G29</f>
        <v>834982</v>
      </c>
      <c r="T29" s="166">
        <f t="shared" si="15"/>
        <v>1.3841990192862808E-2</v>
      </c>
    </row>
    <row r="30" spans="1:20" s="354" customFormat="1" ht="12.75" customHeight="1">
      <c r="B30" s="367"/>
      <c r="C30" s="368"/>
      <c r="D30" s="369"/>
      <c r="E30" s="370"/>
      <c r="F30" s="369"/>
      <c r="G30" s="370"/>
      <c r="H30" s="369"/>
      <c r="I30" s="370"/>
      <c r="J30" s="369"/>
      <c r="K30" s="371"/>
      <c r="L30" s="369"/>
      <c r="O30" s="372"/>
      <c r="R30" s="372"/>
    </row>
    <row r="31" spans="1:20">
      <c r="C31" s="208" t="s">
        <v>132</v>
      </c>
      <c r="E31" s="64"/>
      <c r="O31" s="155"/>
      <c r="Q31" s="65"/>
      <c r="R31" s="155"/>
      <c r="T31" s="65" t="s">
        <v>156</v>
      </c>
    </row>
  </sheetData>
  <mergeCells count="7">
    <mergeCell ref="S7:T7"/>
    <mergeCell ref="E7:E8"/>
    <mergeCell ref="I7:I8"/>
    <mergeCell ref="K7:K8"/>
    <mergeCell ref="M7:N7"/>
    <mergeCell ref="P7:Q7"/>
    <mergeCell ref="G7:G8"/>
  </mergeCells>
  <phoneticPr fontId="6" type="noConversion"/>
  <pageMargins left="0.36" right="0.23622047244094491" top="0.18" bottom="0.15748031496062992" header="0" footer="0"/>
  <pageSetup paperSize="9" scale="83" orientation="landscape" r:id="rId1"/>
  <headerFooter alignWithMargins="0"/>
  <ignoredErrors>
    <ignoredError sqref="Q16 M28 P28 K28 E28 O26:Q26 H29 H28:J28 L28 Q28 N28:O28 N27:Q27 J29 L29:Q29 L27:M27 J27 H27 F26 J26 H26 L26:M26 N2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33"/>
  <sheetViews>
    <sheetView showGridLines="0" zoomScale="97" zoomScaleNormal="97" workbookViewId="0">
      <selection activeCell="O32" sqref="O32"/>
    </sheetView>
  </sheetViews>
  <sheetFormatPr baseColWidth="10" defaultColWidth="11.42578125" defaultRowHeight="12.75"/>
  <cols>
    <col min="1" max="1" width="7.5703125" style="25" customWidth="1"/>
    <col min="2" max="2" width="3.7109375" style="17" customWidth="1"/>
    <col min="3" max="3" width="45" style="17" customWidth="1"/>
    <col min="4" max="4" width="1.5703125" style="17" customWidth="1"/>
    <col min="5" max="5" width="14.5703125" style="20" customWidth="1"/>
    <col min="6" max="6" width="2" style="20" customWidth="1"/>
    <col min="7" max="7" width="14.5703125" style="20" customWidth="1"/>
    <col min="8" max="8" width="2" style="20" customWidth="1"/>
    <col min="9" max="9" width="14.5703125" style="20" customWidth="1"/>
    <col min="10" max="10" width="2" style="20" customWidth="1"/>
    <col min="11" max="11" width="14.5703125" style="20" customWidth="1"/>
    <col min="12" max="12" width="2" style="20" customWidth="1"/>
    <col min="13" max="13" width="11.5703125" style="20" customWidth="1"/>
    <col min="14" max="14" width="8.5703125" style="20" customWidth="1"/>
    <col min="15" max="15" width="1.5703125" style="20" customWidth="1"/>
    <col min="16" max="16" width="11.42578125" style="17" customWidth="1"/>
    <col min="17" max="17" width="8.5703125" style="17" customWidth="1"/>
    <col min="18" max="18" width="1.5703125" style="20" customWidth="1"/>
    <col min="19" max="19" width="11.42578125" style="17" customWidth="1"/>
    <col min="20" max="20" width="8.5703125" style="17" customWidth="1"/>
    <col min="21" max="21" width="7.7109375" style="25" bestFit="1" customWidth="1"/>
    <col min="22" max="22" width="6.5703125" style="25" customWidth="1"/>
    <col min="23" max="16384" width="11.42578125" style="25"/>
  </cols>
  <sheetData>
    <row r="1" spans="1:28">
      <c r="A1" s="49"/>
      <c r="E1" s="19"/>
      <c r="G1" s="19"/>
      <c r="I1" s="19"/>
      <c r="J1" s="17"/>
      <c r="K1" s="19"/>
    </row>
    <row r="2" spans="1:28">
      <c r="A2" s="49"/>
    </row>
    <row r="3" spans="1:28" s="74" customFormat="1" ht="62.25" customHeight="1">
      <c r="A3" s="49"/>
      <c r="B3" s="75"/>
      <c r="C3" s="344"/>
      <c r="D3" s="82"/>
      <c r="E3" s="303"/>
      <c r="F3" s="144"/>
      <c r="G3" s="144"/>
      <c r="H3" s="144"/>
      <c r="I3" s="144"/>
      <c r="J3" s="144"/>
      <c r="K3" s="144"/>
      <c r="L3" s="144"/>
      <c r="M3" s="144"/>
      <c r="N3" s="144"/>
      <c r="O3" s="345"/>
      <c r="P3" s="75"/>
      <c r="Q3" s="75"/>
      <c r="R3" s="345"/>
      <c r="S3" s="75"/>
      <c r="T3" s="75"/>
    </row>
    <row r="4" spans="1:28" s="74" customFormat="1">
      <c r="A4" s="49"/>
      <c r="B4" s="75"/>
      <c r="C4" s="75"/>
      <c r="D4" s="7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75"/>
      <c r="Q4" s="75"/>
      <c r="R4" s="144"/>
      <c r="S4" s="75"/>
      <c r="T4" s="75"/>
    </row>
    <row r="5" spans="1:28" s="74" customFormat="1" ht="26.25">
      <c r="A5" s="49"/>
      <c r="B5" s="75"/>
      <c r="C5" s="76" t="s">
        <v>182</v>
      </c>
      <c r="D5" s="77"/>
      <c r="E5" s="78"/>
      <c r="F5" s="79"/>
      <c r="G5" s="80"/>
      <c r="H5" s="79" t="s">
        <v>18</v>
      </c>
      <c r="I5" s="80"/>
      <c r="J5" s="80"/>
      <c r="K5" s="80"/>
      <c r="L5" s="80"/>
      <c r="M5" s="80"/>
      <c r="N5" s="80"/>
      <c r="O5" s="80"/>
      <c r="P5" s="75"/>
      <c r="Q5" s="75"/>
      <c r="R5" s="80"/>
      <c r="S5" s="75"/>
      <c r="T5" s="75"/>
    </row>
    <row r="6" spans="1:28" s="74" customFormat="1" ht="16.5" customHeight="1">
      <c r="A6" s="49"/>
      <c r="C6" s="81" t="s">
        <v>22</v>
      </c>
      <c r="D6" s="82"/>
      <c r="E6" s="83"/>
      <c r="F6" s="83"/>
      <c r="G6" s="83"/>
      <c r="H6" s="83" t="s">
        <v>18</v>
      </c>
      <c r="I6" s="83"/>
      <c r="J6" s="83"/>
      <c r="K6" s="83"/>
      <c r="L6" s="83"/>
      <c r="M6" s="415"/>
      <c r="N6" s="415"/>
      <c r="O6" s="415"/>
      <c r="P6" s="75"/>
      <c r="Q6" s="75"/>
      <c r="R6" s="75"/>
      <c r="S6" s="75"/>
      <c r="T6" s="75"/>
    </row>
    <row r="7" spans="1:28" s="16" customFormat="1" ht="15" customHeight="1">
      <c r="A7" s="49"/>
      <c r="B7" s="25"/>
      <c r="C7" s="30"/>
      <c r="D7" s="27"/>
      <c r="E7" s="413">
        <v>44834</v>
      </c>
      <c r="F7" s="27"/>
      <c r="G7" s="413">
        <v>44742</v>
      </c>
      <c r="H7" s="27"/>
      <c r="I7" s="413">
        <v>44561</v>
      </c>
      <c r="J7" s="27"/>
      <c r="K7" s="413">
        <v>44469</v>
      </c>
      <c r="L7" s="27"/>
      <c r="M7" s="412" t="s">
        <v>45</v>
      </c>
      <c r="N7" s="412"/>
      <c r="O7" s="27"/>
      <c r="P7" s="412" t="s">
        <v>47</v>
      </c>
      <c r="Q7" s="412"/>
      <c r="S7" s="412" t="s">
        <v>196</v>
      </c>
      <c r="T7" s="412"/>
    </row>
    <row r="8" spans="1:28" s="16" customFormat="1" ht="15" customHeight="1">
      <c r="A8" s="49"/>
      <c r="B8" s="25"/>
      <c r="C8" s="31"/>
      <c r="D8" s="27"/>
      <c r="E8" s="414"/>
      <c r="F8" s="27"/>
      <c r="G8" s="414"/>
      <c r="H8" s="27"/>
      <c r="I8" s="414"/>
      <c r="J8" s="27"/>
      <c r="K8" s="414"/>
      <c r="L8" s="27"/>
      <c r="M8" s="392" t="s">
        <v>49</v>
      </c>
      <c r="N8" s="393" t="s">
        <v>19</v>
      </c>
      <c r="O8" s="27"/>
      <c r="P8" s="392" t="s">
        <v>49</v>
      </c>
      <c r="Q8" s="394" t="s">
        <v>19</v>
      </c>
      <c r="S8" s="392" t="s">
        <v>49</v>
      </c>
      <c r="T8" s="394" t="s">
        <v>19</v>
      </c>
    </row>
    <row r="9" spans="1:28" ht="6" customHeight="1">
      <c r="A9" s="49"/>
      <c r="C9" s="21"/>
      <c r="D9" s="149"/>
      <c r="E9" s="181"/>
      <c r="F9" s="178"/>
      <c r="H9" s="178" t="s">
        <v>18</v>
      </c>
    </row>
    <row r="10" spans="1:28" s="37" customFormat="1" ht="14.25" customHeight="1">
      <c r="A10" s="49"/>
      <c r="B10" s="49"/>
      <c r="C10" s="157" t="s">
        <v>105</v>
      </c>
      <c r="D10" s="39" t="s">
        <v>18</v>
      </c>
      <c r="E10" s="40">
        <v>1630283</v>
      </c>
      <c r="F10" s="39"/>
      <c r="G10" s="41">
        <v>1619134</v>
      </c>
      <c r="H10" s="39"/>
      <c r="I10" s="41">
        <v>1441066</v>
      </c>
      <c r="J10" s="42"/>
      <c r="K10" s="41">
        <v>1584181</v>
      </c>
      <c r="L10" s="42"/>
      <c r="M10" s="41">
        <f t="shared" ref="M10:M14" si="0">$E10-K10</f>
        <v>46102</v>
      </c>
      <c r="N10" s="12">
        <f t="shared" ref="N10:N14" si="1">IF(AND(K10=0,E10=0),0,IF(AND(K10=0,E10&gt;0),1,E10/K10-1))</f>
        <v>2.910147262213103E-2</v>
      </c>
      <c r="O10" s="305"/>
      <c r="P10" s="41">
        <f t="shared" ref="P10:P14" si="2">$E10-I10</f>
        <v>189217</v>
      </c>
      <c r="Q10" s="12">
        <f t="shared" ref="Q10:Q14" si="3">IF(AND(I10=0,E10=0),0,IF(AND(I10=0,E10&gt;0),1,E10/I10-1))</f>
        <v>0.13130349338614611</v>
      </c>
      <c r="R10" s="305"/>
      <c r="S10" s="41">
        <f t="shared" ref="S10:S14" si="4">$E10-G10</f>
        <v>11149</v>
      </c>
      <c r="T10" s="12">
        <f t="shared" ref="T10:T14" si="5">IF(AND(G10=0,E10=0),0,IF(AND(G10=0,E10&gt;0),1,E10/G10-1))</f>
        <v>6.885779682225257E-3</v>
      </c>
      <c r="U10" s="43"/>
      <c r="V10" s="43"/>
    </row>
    <row r="11" spans="1:28" s="37" customFormat="1" ht="14.25" customHeight="1">
      <c r="A11" s="49"/>
      <c r="B11" s="49"/>
      <c r="C11" s="157" t="s">
        <v>106</v>
      </c>
      <c r="D11" s="39" t="s">
        <v>18</v>
      </c>
      <c r="E11" s="40">
        <v>1685134</v>
      </c>
      <c r="F11" s="39"/>
      <c r="G11" s="41">
        <v>1661136</v>
      </c>
      <c r="H11" s="39"/>
      <c r="I11" s="41">
        <v>1337243</v>
      </c>
      <c r="J11" s="42"/>
      <c r="K11" s="41">
        <v>1179974</v>
      </c>
      <c r="L11" s="42"/>
      <c r="M11" s="41">
        <f t="shared" si="0"/>
        <v>505160</v>
      </c>
      <c r="N11" s="12">
        <f t="shared" si="1"/>
        <v>0.42811112787230909</v>
      </c>
      <c r="O11" s="305"/>
      <c r="P11" s="41">
        <f t="shared" si="2"/>
        <v>347891</v>
      </c>
      <c r="Q11" s="12">
        <f t="shared" si="3"/>
        <v>0.26015540930107695</v>
      </c>
      <c r="R11" s="305"/>
      <c r="S11" s="41">
        <f t="shared" si="4"/>
        <v>23998</v>
      </c>
      <c r="T11" s="12">
        <f t="shared" si="5"/>
        <v>1.4446740062222574E-2</v>
      </c>
      <c r="U11" s="43"/>
      <c r="V11" s="43"/>
    </row>
    <row r="12" spans="1:28" s="37" customFormat="1" ht="14.25" customHeight="1">
      <c r="A12" s="49"/>
      <c r="B12" s="49"/>
      <c r="C12" s="157" t="s">
        <v>107</v>
      </c>
      <c r="D12" s="39"/>
      <c r="E12" s="40">
        <v>15005207</v>
      </c>
      <c r="F12" s="39"/>
      <c r="G12" s="41">
        <v>14926884</v>
      </c>
      <c r="H12" s="39"/>
      <c r="I12" s="41">
        <v>14651498</v>
      </c>
      <c r="J12" s="42"/>
      <c r="K12" s="41">
        <v>14227103</v>
      </c>
      <c r="L12" s="42"/>
      <c r="M12" s="41">
        <f t="shared" si="0"/>
        <v>778104</v>
      </c>
      <c r="N12" s="12">
        <f t="shared" si="1"/>
        <v>5.469166843031914E-2</v>
      </c>
      <c r="O12" s="305"/>
      <c r="P12" s="41">
        <f t="shared" si="2"/>
        <v>353709</v>
      </c>
      <c r="Q12" s="12">
        <f t="shared" si="3"/>
        <v>2.4141490515167785E-2</v>
      </c>
      <c r="R12" s="305"/>
      <c r="S12" s="41">
        <f t="shared" si="4"/>
        <v>78323</v>
      </c>
      <c r="T12" s="12">
        <f t="shared" si="5"/>
        <v>5.2471098455646459E-3</v>
      </c>
      <c r="U12" s="43"/>
      <c r="V12" s="43"/>
    </row>
    <row r="13" spans="1:28" s="37" customFormat="1" ht="14.25" customHeight="1">
      <c r="A13" s="49"/>
      <c r="B13" s="49"/>
      <c r="C13" s="157" t="s">
        <v>108</v>
      </c>
      <c r="D13" s="39" t="s">
        <v>20</v>
      </c>
      <c r="E13" s="40">
        <v>17810277</v>
      </c>
      <c r="F13" s="39"/>
      <c r="G13" s="41">
        <v>17988731</v>
      </c>
      <c r="H13" s="39"/>
      <c r="I13" s="41">
        <v>17663917</v>
      </c>
      <c r="J13" s="42"/>
      <c r="K13" s="41">
        <v>17584010</v>
      </c>
      <c r="L13" s="42"/>
      <c r="M13" s="41">
        <f t="shared" si="0"/>
        <v>226267</v>
      </c>
      <c r="N13" s="12">
        <f t="shared" si="1"/>
        <v>1.2867770207137141E-2</v>
      </c>
      <c r="O13" s="305"/>
      <c r="P13" s="41">
        <f t="shared" si="2"/>
        <v>146360</v>
      </c>
      <c r="Q13" s="12">
        <f t="shared" si="3"/>
        <v>8.2858179190945513E-3</v>
      </c>
      <c r="R13" s="305"/>
      <c r="S13" s="41">
        <f t="shared" si="4"/>
        <v>-178454</v>
      </c>
      <c r="T13" s="12">
        <f t="shared" si="5"/>
        <v>-9.9203217836766333E-3</v>
      </c>
      <c r="U13" s="43"/>
      <c r="V13" s="43"/>
    </row>
    <row r="14" spans="1:28" s="37" customFormat="1" ht="14.25" customHeight="1">
      <c r="A14" s="49"/>
      <c r="B14" s="49"/>
      <c r="C14" s="321" t="s">
        <v>185</v>
      </c>
      <c r="D14" s="42" t="s">
        <v>18</v>
      </c>
      <c r="E14" s="188">
        <v>36130901</v>
      </c>
      <c r="F14" s="42"/>
      <c r="G14" s="189">
        <v>36195885</v>
      </c>
      <c r="H14" s="42"/>
      <c r="I14" s="189">
        <v>35093724</v>
      </c>
      <c r="J14" s="42"/>
      <c r="K14" s="189">
        <v>34575268</v>
      </c>
      <c r="L14" s="42"/>
      <c r="M14" s="189">
        <f t="shared" si="0"/>
        <v>1555633</v>
      </c>
      <c r="N14" s="244">
        <f t="shared" si="1"/>
        <v>4.4992651973080777E-2</v>
      </c>
      <c r="O14" s="322"/>
      <c r="P14" s="189">
        <f t="shared" si="2"/>
        <v>1037177</v>
      </c>
      <c r="Q14" s="244">
        <f t="shared" si="3"/>
        <v>2.9554486722469298E-2</v>
      </c>
      <c r="R14" s="322"/>
      <c r="S14" s="189">
        <f t="shared" si="4"/>
        <v>-64984</v>
      </c>
      <c r="T14" s="244">
        <f t="shared" si="5"/>
        <v>-1.7953422053362811E-3</v>
      </c>
      <c r="U14" s="43"/>
      <c r="V14" s="43"/>
    </row>
    <row r="15" spans="1:28" s="37" customFormat="1" ht="14.25" customHeight="1">
      <c r="A15" s="49"/>
      <c r="B15" s="49"/>
      <c r="C15" s="318" t="s">
        <v>124</v>
      </c>
      <c r="D15" s="39"/>
      <c r="E15" s="188"/>
      <c r="F15" s="39"/>
      <c r="G15" s="189"/>
      <c r="H15" s="39"/>
      <c r="I15" s="189"/>
      <c r="J15" s="42"/>
      <c r="K15" s="189"/>
      <c r="L15" s="42"/>
      <c r="M15" s="41"/>
      <c r="N15" s="12"/>
      <c r="O15" s="305"/>
      <c r="P15" s="41"/>
      <c r="Q15" s="12"/>
      <c r="R15" s="305"/>
      <c r="S15" s="41"/>
      <c r="T15" s="12"/>
      <c r="U15" s="43"/>
      <c r="V15" s="43"/>
      <c r="X15" s="164"/>
      <c r="Y15" s="164"/>
      <c r="Z15" s="164"/>
      <c r="AA15" s="164"/>
      <c r="AB15" s="164"/>
    </row>
    <row r="16" spans="1:28" s="37" customFormat="1" ht="14.25" customHeight="1">
      <c r="A16" s="49"/>
      <c r="B16" s="49"/>
      <c r="C16" s="319" t="s">
        <v>139</v>
      </c>
      <c r="D16" s="39"/>
      <c r="E16" s="40">
        <v>460818</v>
      </c>
      <c r="F16" s="39"/>
      <c r="G16" s="41">
        <v>467015</v>
      </c>
      <c r="H16" s="39"/>
      <c r="I16" s="41">
        <v>589447</v>
      </c>
      <c r="J16" s="42"/>
      <c r="K16" s="41">
        <v>648849</v>
      </c>
      <c r="L16" s="42"/>
      <c r="M16" s="41">
        <f t="shared" ref="M16:M18" si="6">$E16-K16</f>
        <v>-188031</v>
      </c>
      <c r="N16" s="12">
        <f t="shared" ref="N16:N18" si="7">IF(AND(K16=0,E16=0),0,IF(AND(K16=0,E16&gt;0),1,E16/K16-1))</f>
        <v>-0.28979161561472699</v>
      </c>
      <c r="O16" s="305"/>
      <c r="P16" s="41">
        <f t="shared" ref="P16:P18" si="8">$E16-I16</f>
        <v>-128629</v>
      </c>
      <c r="Q16" s="12">
        <f t="shared" ref="Q16:Q18" si="9">IF(AND(I16=0,E16=0),0,IF(AND(I16=0,E16&gt;0),1,E16/I16-1))</f>
        <v>-0.21821978905652251</v>
      </c>
      <c r="R16" s="305"/>
      <c r="S16" s="41">
        <f t="shared" ref="S16:S18" si="10">$E16-G16</f>
        <v>-6197</v>
      </c>
      <c r="T16" s="12">
        <f t="shared" ref="T16:T18" si="11">IF(AND(G16=0,E16=0),0,IF(AND(G16=0,E16&gt;0),1,E16/G16-1))</f>
        <v>-1.3269381069130559E-2</v>
      </c>
      <c r="U16" s="43"/>
      <c r="V16" s="43"/>
      <c r="X16" s="164"/>
      <c r="Y16" s="164"/>
      <c r="Z16" s="164"/>
      <c r="AA16" s="164"/>
      <c r="AB16" s="164"/>
    </row>
    <row r="17" spans="1:28" s="37" customFormat="1" ht="14.25" customHeight="1">
      <c r="A17" s="49"/>
      <c r="B17" s="49"/>
      <c r="C17" s="346" t="s">
        <v>194</v>
      </c>
      <c r="D17" s="39"/>
      <c r="E17" s="40">
        <v>35035121</v>
      </c>
      <c r="F17" s="39"/>
      <c r="G17" s="41">
        <v>35075388</v>
      </c>
      <c r="H17" s="39"/>
      <c r="I17" s="41">
        <v>33781800</v>
      </c>
      <c r="J17" s="42"/>
      <c r="K17" s="41">
        <v>33168996</v>
      </c>
      <c r="L17" s="42"/>
      <c r="M17" s="41">
        <f t="shared" si="6"/>
        <v>1866125</v>
      </c>
      <c r="N17" s="12">
        <f t="shared" si="7"/>
        <v>5.6261124093113901E-2</v>
      </c>
      <c r="O17" s="305"/>
      <c r="P17" s="41">
        <f t="shared" si="8"/>
        <v>1253321</v>
      </c>
      <c r="Q17" s="12">
        <f t="shared" si="9"/>
        <v>3.7100480140193737E-2</v>
      </c>
      <c r="R17" s="305"/>
      <c r="S17" s="41">
        <f t="shared" si="10"/>
        <v>-40267</v>
      </c>
      <c r="T17" s="12">
        <f t="shared" si="11"/>
        <v>-1.1480129599706901E-3</v>
      </c>
      <c r="U17" s="43"/>
      <c r="V17" s="43"/>
      <c r="X17" s="164"/>
      <c r="Y17" s="164"/>
      <c r="Z17" s="164"/>
      <c r="AA17" s="164"/>
      <c r="AB17" s="164"/>
    </row>
    <row r="18" spans="1:28" s="37" customFormat="1" ht="14.25" customHeight="1">
      <c r="A18" s="49"/>
      <c r="B18" s="49"/>
      <c r="C18" s="346" t="s">
        <v>71</v>
      </c>
      <c r="D18" s="39" t="s">
        <v>20</v>
      </c>
      <c r="E18" s="40">
        <v>1095780</v>
      </c>
      <c r="F18" s="39"/>
      <c r="G18" s="41">
        <v>1120497</v>
      </c>
      <c r="H18" s="39"/>
      <c r="I18" s="41">
        <v>1311924</v>
      </c>
      <c r="J18" s="42"/>
      <c r="K18" s="41">
        <v>1406272</v>
      </c>
      <c r="L18" s="42"/>
      <c r="M18" s="41">
        <f t="shared" si="6"/>
        <v>-310492</v>
      </c>
      <c r="N18" s="12">
        <f t="shared" si="7"/>
        <v>-0.22079085696081557</v>
      </c>
      <c r="O18" s="305"/>
      <c r="P18" s="41">
        <f t="shared" si="8"/>
        <v>-216144</v>
      </c>
      <c r="Q18" s="12">
        <f t="shared" si="9"/>
        <v>-0.16475344608376707</v>
      </c>
      <c r="R18" s="305"/>
      <c r="S18" s="41">
        <f t="shared" si="10"/>
        <v>-24717</v>
      </c>
      <c r="T18" s="12">
        <f t="shared" si="11"/>
        <v>-2.2058961335907235E-2</v>
      </c>
      <c r="U18" s="43"/>
      <c r="V18" s="43"/>
    </row>
    <row r="19" spans="1:28" s="37" customFormat="1" ht="14.25" customHeight="1">
      <c r="A19" s="49"/>
      <c r="B19" s="49"/>
      <c r="C19" s="347" t="s">
        <v>195</v>
      </c>
      <c r="D19" s="190" t="s">
        <v>18</v>
      </c>
      <c r="E19" s="188">
        <v>0</v>
      </c>
      <c r="F19" s="190"/>
      <c r="G19" s="189">
        <v>0</v>
      </c>
      <c r="H19" s="190"/>
      <c r="I19" s="189">
        <v>0</v>
      </c>
      <c r="J19" s="190"/>
      <c r="K19" s="189">
        <v>0</v>
      </c>
      <c r="L19" s="190"/>
      <c r="M19" s="189">
        <f t="shared" ref="M19" si="12">$E19-K19</f>
        <v>0</v>
      </c>
      <c r="N19" s="244">
        <f>IF(AND(K19=0,E19=0),0,IF(AND(K19=0,E19&gt;0),1,E19/K19-1))</f>
        <v>0</v>
      </c>
      <c r="O19" s="322"/>
      <c r="P19" s="189">
        <f t="shared" ref="P19" si="13">$E19-I19</f>
        <v>0</v>
      </c>
      <c r="Q19" s="244">
        <f>IF(AND(I19=0,E19=0),0,IF(AND(I19=0,E19&gt;0),1,E19/I19-1))</f>
        <v>0</v>
      </c>
      <c r="R19" s="322"/>
      <c r="S19" s="189">
        <f t="shared" ref="S19" si="14">$E19-G19</f>
        <v>0</v>
      </c>
      <c r="T19" s="244">
        <f>IF(AND(G19=0,E19=0),0,IF(AND(G19=0,E19&gt;0),1,E19/G19-1))</f>
        <v>0</v>
      </c>
      <c r="U19" s="43"/>
      <c r="V19" s="43"/>
    </row>
    <row r="20" spans="1:28" s="37" customFormat="1" ht="14.25" customHeight="1">
      <c r="A20" s="317"/>
      <c r="B20" s="49"/>
      <c r="C20" s="321" t="s">
        <v>186</v>
      </c>
      <c r="D20" s="190"/>
      <c r="E20" s="188">
        <v>546695</v>
      </c>
      <c r="F20" s="190"/>
      <c r="G20" s="189">
        <v>526094</v>
      </c>
      <c r="H20" s="190"/>
      <c r="I20" s="189">
        <v>491241</v>
      </c>
      <c r="J20" s="190"/>
      <c r="K20" s="189">
        <v>460533</v>
      </c>
      <c r="L20" s="190"/>
      <c r="M20" s="189">
        <f t="shared" ref="M20:M24" si="15">$E20-K20</f>
        <v>86162</v>
      </c>
      <c r="N20" s="244">
        <f t="shared" ref="N20:N24" si="16">IF(AND(K20=0,E20=0),0,IF(AND(K20=0,E20&gt;0),1,E20/K20-1))</f>
        <v>0.18709191306594741</v>
      </c>
      <c r="O20" s="322"/>
      <c r="P20" s="189">
        <f t="shared" ref="P20:P24" si="17">$E20-I20</f>
        <v>55454</v>
      </c>
      <c r="Q20" s="244">
        <f t="shared" ref="Q20:Q24" si="18">IF(AND(I20=0,E20=0),0,IF(AND(I20=0,E20&gt;0),1,E20/I20-1))</f>
        <v>0.11288552869161972</v>
      </c>
      <c r="R20" s="322"/>
      <c r="S20" s="189">
        <f t="shared" ref="S20:S24" si="19">$E20-G20</f>
        <v>20601</v>
      </c>
      <c r="T20" s="244">
        <f t="shared" ref="T20:T24" si="20">IF(AND(G20=0,E20=0),0,IF(AND(G20=0,E20&gt;0),1,E20/G20-1))</f>
        <v>3.9158401350328997E-2</v>
      </c>
      <c r="U20" s="43"/>
      <c r="V20" s="43"/>
    </row>
    <row r="21" spans="1:28" s="37" customFormat="1" ht="14.25" customHeight="1">
      <c r="A21" s="49"/>
      <c r="B21" s="49"/>
      <c r="C21" s="197" t="s">
        <v>118</v>
      </c>
      <c r="D21" s="39" t="s">
        <v>18</v>
      </c>
      <c r="E21" s="198">
        <v>36677596</v>
      </c>
      <c r="F21" s="39"/>
      <c r="G21" s="198">
        <v>36721979</v>
      </c>
      <c r="H21" s="39"/>
      <c r="I21" s="198">
        <v>35584965</v>
      </c>
      <c r="J21" s="39"/>
      <c r="K21" s="198">
        <v>35035801</v>
      </c>
      <c r="L21" s="39"/>
      <c r="M21" s="198">
        <f t="shared" si="15"/>
        <v>1641795</v>
      </c>
      <c r="N21" s="348">
        <f t="shared" si="16"/>
        <v>4.6860495639874156E-2</v>
      </c>
      <c r="O21" s="322"/>
      <c r="P21" s="198">
        <f t="shared" si="17"/>
        <v>1092631</v>
      </c>
      <c r="Q21" s="348">
        <f t="shared" si="18"/>
        <v>3.0704849646472798E-2</v>
      </c>
      <c r="R21" s="322"/>
      <c r="S21" s="198">
        <f t="shared" si="19"/>
        <v>-44383</v>
      </c>
      <c r="T21" s="348">
        <f t="shared" si="20"/>
        <v>-1.208622225942646E-3</v>
      </c>
      <c r="U21" s="43"/>
      <c r="V21" s="43"/>
    </row>
    <row r="22" spans="1:28" s="37" customFormat="1" ht="14.25" customHeight="1">
      <c r="A22" s="49"/>
      <c r="B22" s="49"/>
      <c r="C22" s="197" t="s">
        <v>119</v>
      </c>
      <c r="D22" s="39"/>
      <c r="E22" s="198">
        <v>35581816</v>
      </c>
      <c r="F22" s="39"/>
      <c r="G22" s="198">
        <v>35601482</v>
      </c>
      <c r="H22" s="39"/>
      <c r="I22" s="198">
        <v>34273041</v>
      </c>
      <c r="J22" s="39"/>
      <c r="K22" s="198">
        <v>33629529</v>
      </c>
      <c r="L22" s="39"/>
      <c r="M22" s="198">
        <f t="shared" si="15"/>
        <v>1952287</v>
      </c>
      <c r="N22" s="348">
        <f t="shared" si="16"/>
        <v>5.8052760715144203E-2</v>
      </c>
      <c r="O22" s="322"/>
      <c r="P22" s="198">
        <f t="shared" si="17"/>
        <v>1308775</v>
      </c>
      <c r="Q22" s="348">
        <f t="shared" si="18"/>
        <v>3.8186719410162606E-2</v>
      </c>
      <c r="R22" s="322"/>
      <c r="S22" s="198">
        <f t="shared" si="19"/>
        <v>-19666</v>
      </c>
      <c r="T22" s="348">
        <f t="shared" si="20"/>
        <v>-5.5239273466201055E-4</v>
      </c>
      <c r="U22" s="43"/>
      <c r="V22" s="43"/>
    </row>
    <row r="23" spans="1:28" s="37" customFormat="1" ht="15" customHeight="1">
      <c r="A23" s="49"/>
      <c r="C23" s="346" t="s">
        <v>109</v>
      </c>
      <c r="D23" s="39" t="s">
        <v>18</v>
      </c>
      <c r="E23" s="40">
        <v>-802363</v>
      </c>
      <c r="F23" s="39"/>
      <c r="G23" s="41">
        <v>-834733</v>
      </c>
      <c r="H23" s="39"/>
      <c r="I23" s="41">
        <v>-935165</v>
      </c>
      <c r="J23" s="42"/>
      <c r="K23" s="41">
        <v>-1030901</v>
      </c>
      <c r="L23" s="42"/>
      <c r="M23" s="41">
        <f t="shared" si="15"/>
        <v>228538</v>
      </c>
      <c r="N23" s="12">
        <f t="shared" si="16"/>
        <v>-0.22168763052902263</v>
      </c>
      <c r="O23" s="305"/>
      <c r="P23" s="41">
        <f t="shared" si="17"/>
        <v>132802</v>
      </c>
      <c r="Q23" s="12">
        <f t="shared" si="18"/>
        <v>-0.14200916415819664</v>
      </c>
      <c r="R23" s="305"/>
      <c r="S23" s="41">
        <f t="shared" si="19"/>
        <v>32370</v>
      </c>
      <c r="T23" s="12">
        <f t="shared" si="20"/>
        <v>-3.8778867014961693E-2</v>
      </c>
      <c r="U23" s="43"/>
      <c r="V23" s="43"/>
    </row>
    <row r="24" spans="1:28" s="16" customFormat="1" ht="14.25" customHeight="1">
      <c r="A24" s="49"/>
      <c r="B24" s="49"/>
      <c r="C24" s="312" t="s">
        <v>173</v>
      </c>
      <c r="D24" s="32" t="s">
        <v>20</v>
      </c>
      <c r="E24" s="153">
        <v>35875234</v>
      </c>
      <c r="F24" s="32"/>
      <c r="G24" s="153">
        <v>35887247</v>
      </c>
      <c r="H24" s="32"/>
      <c r="I24" s="153">
        <v>34649800</v>
      </c>
      <c r="J24" s="32"/>
      <c r="K24" s="153">
        <v>34004903</v>
      </c>
      <c r="L24" s="32"/>
      <c r="M24" s="153">
        <f t="shared" si="15"/>
        <v>1870331</v>
      </c>
      <c r="N24" s="166">
        <f t="shared" si="16"/>
        <v>5.5001803710482466E-2</v>
      </c>
      <c r="O24" s="32"/>
      <c r="P24" s="153">
        <f t="shared" si="17"/>
        <v>1225434</v>
      </c>
      <c r="Q24" s="166">
        <f t="shared" si="18"/>
        <v>3.5366264740344766E-2</v>
      </c>
      <c r="R24" s="32"/>
      <c r="S24" s="153">
        <f t="shared" si="19"/>
        <v>-12013</v>
      </c>
      <c r="T24" s="166">
        <f t="shared" si="20"/>
        <v>-3.347428684067344E-4</v>
      </c>
      <c r="U24" s="43"/>
      <c r="V24" s="43"/>
    </row>
    <row r="25" spans="1:28" s="37" customFormat="1" ht="3.6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3"/>
      <c r="V25" s="43"/>
    </row>
    <row r="26" spans="1:28" s="37" customFormat="1" ht="14.25" customHeight="1">
      <c r="A26" s="49"/>
      <c r="B26" s="49"/>
      <c r="C26" s="197" t="s">
        <v>174</v>
      </c>
      <c r="D26" s="39"/>
      <c r="E26" s="198"/>
      <c r="F26" s="39"/>
      <c r="G26" s="198"/>
      <c r="H26" s="39"/>
      <c r="I26" s="198"/>
      <c r="J26" s="39"/>
      <c r="K26" s="198"/>
      <c r="L26" s="39"/>
      <c r="M26" s="198"/>
      <c r="N26" s="348"/>
      <c r="O26" s="322"/>
      <c r="P26" s="198"/>
      <c r="Q26" s="348"/>
      <c r="R26" s="322"/>
      <c r="S26" s="198"/>
      <c r="T26" s="348"/>
      <c r="U26" s="43"/>
      <c r="V26" s="43"/>
    </row>
    <row r="27" spans="1:28" s="37" customFormat="1" ht="14.25" customHeight="1">
      <c r="A27" s="49"/>
      <c r="B27" s="49"/>
      <c r="C27" s="346" t="s">
        <v>165</v>
      </c>
      <c r="D27" s="39" t="s">
        <v>20</v>
      </c>
      <c r="E27" s="40">
        <v>1129973</v>
      </c>
      <c r="F27" s="39"/>
      <c r="G27" s="41">
        <v>1146402</v>
      </c>
      <c r="H27" s="39"/>
      <c r="I27" s="41">
        <v>956517</v>
      </c>
      <c r="J27" s="42"/>
      <c r="K27" s="41">
        <v>964160</v>
      </c>
      <c r="L27" s="42"/>
      <c r="M27" s="41">
        <f t="shared" ref="M27:M30" si="21">$E27-K27</f>
        <v>165813</v>
      </c>
      <c r="N27" s="12">
        <f t="shared" ref="N27:N30" si="22">IF(AND(K27=0,E27=0),0,IF(AND(K27=0,E27&gt;0),1,E27/K27-1))</f>
        <v>0.17197664288084957</v>
      </c>
      <c r="O27" s="305"/>
      <c r="P27" s="41">
        <f t="shared" ref="P27:P30" si="23">$E27-I27</f>
        <v>173456</v>
      </c>
      <c r="Q27" s="12">
        <f t="shared" ref="Q27:Q30" si="24">IF(AND(I27=0,E27=0),0,IF(AND(I27=0,E27&gt;0),1,E27/I27-1))</f>
        <v>0.18134126209988954</v>
      </c>
      <c r="R27" s="305"/>
      <c r="S27" s="41">
        <f t="shared" ref="S27:S30" si="25">$E27-G27</f>
        <v>-16429</v>
      </c>
      <c r="T27" s="12">
        <f t="shared" ref="T27:T30" si="26">IF(AND(G27=0,E27=0),0,IF(AND(G27=0,E27&gt;0),1,E27/G27-1))</f>
        <v>-1.4330924056308314E-2</v>
      </c>
      <c r="U27" s="43"/>
      <c r="V27" s="43"/>
    </row>
    <row r="28" spans="1:28" s="37" customFormat="1" ht="14.25" customHeight="1">
      <c r="A28" s="49"/>
      <c r="B28" s="49"/>
      <c r="C28" s="318" t="s">
        <v>175</v>
      </c>
      <c r="D28" s="39"/>
      <c r="E28" s="40">
        <v>4767</v>
      </c>
      <c r="F28" s="39"/>
      <c r="G28" s="41">
        <v>5111</v>
      </c>
      <c r="H28" s="39"/>
      <c r="I28" s="41">
        <v>5025</v>
      </c>
      <c r="J28" s="42"/>
      <c r="K28" s="41">
        <v>4995</v>
      </c>
      <c r="L28" s="42"/>
      <c r="M28" s="41">
        <f t="shared" si="21"/>
        <v>-228</v>
      </c>
      <c r="N28" s="12">
        <f t="shared" si="22"/>
        <v>-4.5645645645645661E-2</v>
      </c>
      <c r="O28" s="305"/>
      <c r="P28" s="41">
        <f t="shared" si="23"/>
        <v>-258</v>
      </c>
      <c r="Q28" s="12">
        <f t="shared" si="24"/>
        <v>-5.1343283582089505E-2</v>
      </c>
      <c r="R28" s="305"/>
      <c r="S28" s="41">
        <f t="shared" si="25"/>
        <v>-344</v>
      </c>
      <c r="T28" s="12">
        <f t="shared" si="26"/>
        <v>-6.7305810995891169E-2</v>
      </c>
      <c r="U28" s="43"/>
      <c r="V28" s="43"/>
    </row>
    <row r="29" spans="1:28" s="16" customFormat="1" ht="14.25" customHeight="1">
      <c r="A29" s="49"/>
      <c r="B29" s="49"/>
      <c r="C29" s="312" t="s">
        <v>166</v>
      </c>
      <c r="D29" s="32" t="s">
        <v>20</v>
      </c>
      <c r="E29" s="153">
        <v>37807569</v>
      </c>
      <c r="F29" s="32"/>
      <c r="G29" s="153">
        <v>37868381</v>
      </c>
      <c r="H29" s="32"/>
      <c r="I29" s="153">
        <v>36541482</v>
      </c>
      <c r="J29" s="32"/>
      <c r="K29" s="153">
        <v>35999961</v>
      </c>
      <c r="L29" s="32"/>
      <c r="M29" s="153">
        <f t="shared" si="21"/>
        <v>1807608</v>
      </c>
      <c r="N29" s="166">
        <f t="shared" si="22"/>
        <v>5.0211387729003354E-2</v>
      </c>
      <c r="O29" s="32"/>
      <c r="P29" s="153">
        <f t="shared" si="23"/>
        <v>1266087</v>
      </c>
      <c r="Q29" s="166">
        <f t="shared" si="24"/>
        <v>3.464793792435672E-2</v>
      </c>
      <c r="R29" s="32"/>
      <c r="S29" s="153">
        <f t="shared" si="25"/>
        <v>-60812</v>
      </c>
      <c r="T29" s="166">
        <f t="shared" si="26"/>
        <v>-1.6058780014915897E-3</v>
      </c>
      <c r="U29" s="43"/>
      <c r="V29" s="43"/>
    </row>
    <row r="30" spans="1:28" s="16" customFormat="1" ht="14.25" customHeight="1">
      <c r="A30" s="49"/>
      <c r="B30" s="49"/>
      <c r="C30" s="312" t="s">
        <v>164</v>
      </c>
      <c r="D30" s="32" t="s">
        <v>20</v>
      </c>
      <c r="E30" s="153">
        <v>1100547</v>
      </c>
      <c r="F30" s="32"/>
      <c r="G30" s="153">
        <v>1125608</v>
      </c>
      <c r="H30" s="32"/>
      <c r="I30" s="153">
        <v>1316949</v>
      </c>
      <c r="J30" s="32"/>
      <c r="K30" s="153">
        <v>1411267</v>
      </c>
      <c r="L30" s="32"/>
      <c r="M30" s="153">
        <f t="shared" si="21"/>
        <v>-310720</v>
      </c>
      <c r="N30" s="166">
        <f t="shared" si="22"/>
        <v>-0.22017095276797372</v>
      </c>
      <c r="O30" s="32"/>
      <c r="P30" s="153">
        <f t="shared" si="23"/>
        <v>-216402</v>
      </c>
      <c r="Q30" s="166">
        <f t="shared" si="24"/>
        <v>-0.16432071401398229</v>
      </c>
      <c r="R30" s="32"/>
      <c r="S30" s="153">
        <f t="shared" si="25"/>
        <v>-25061</v>
      </c>
      <c r="T30" s="166">
        <f t="shared" si="26"/>
        <v>-2.2264411766796277E-2</v>
      </c>
      <c r="U30" s="43"/>
      <c r="V30" s="43"/>
    </row>
    <row r="31" spans="1:28">
      <c r="A31" s="349"/>
      <c r="E31" s="14"/>
      <c r="F31" s="350"/>
      <c r="G31" s="350"/>
      <c r="H31" s="350"/>
      <c r="I31" s="350"/>
      <c r="J31" s="351"/>
      <c r="K31" s="352"/>
      <c r="L31" s="351"/>
      <c r="M31" s="351"/>
      <c r="N31" s="351"/>
      <c r="O31" s="32"/>
      <c r="R31" s="32"/>
    </row>
    <row r="32" spans="1:28">
      <c r="A32" s="349"/>
      <c r="E32" s="350"/>
      <c r="F32" s="350"/>
      <c r="G32" s="350"/>
      <c r="H32" s="350"/>
      <c r="I32" s="350"/>
      <c r="J32" s="351"/>
      <c r="K32" s="352"/>
      <c r="L32" s="351"/>
      <c r="M32" s="351"/>
      <c r="N32" s="351"/>
      <c r="O32" s="32"/>
      <c r="R32" s="32"/>
    </row>
    <row r="33" spans="3:20">
      <c r="C33" s="208" t="s">
        <v>163</v>
      </c>
      <c r="E33" s="350"/>
      <c r="F33" s="350"/>
      <c r="G33" s="350"/>
      <c r="H33" s="350"/>
      <c r="I33" s="350"/>
      <c r="J33" s="351"/>
      <c r="K33" s="352"/>
      <c r="L33" s="351"/>
      <c r="M33" s="351"/>
      <c r="O33" s="351"/>
      <c r="Q33" s="65"/>
      <c r="R33" s="351"/>
      <c r="T33" s="65" t="s">
        <v>157</v>
      </c>
    </row>
  </sheetData>
  <mergeCells count="8">
    <mergeCell ref="M6:O6"/>
    <mergeCell ref="S7:T7"/>
    <mergeCell ref="E7:E8"/>
    <mergeCell ref="I7:I8"/>
    <mergeCell ref="K7:K8"/>
    <mergeCell ref="M7:N7"/>
    <mergeCell ref="G7:G8"/>
    <mergeCell ref="P7:Q7"/>
  </mergeCells>
  <pageMargins left="0.32" right="0.23622047244094491" top="0.15748031496062992" bottom="0.15748031496062992" header="0" footer="0"/>
  <pageSetup paperSize="9" scale="82" orientation="landscape" r:id="rId1"/>
  <headerFooter alignWithMargins="0"/>
  <ignoredErrors>
    <ignoredError sqref="N19:Q19 T19" formula="1"/>
    <ignoredError sqref="H16 J16 L16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pageSetUpPr fitToPage="1"/>
  </sheetPr>
  <dimension ref="A1:U133"/>
  <sheetViews>
    <sheetView showGridLines="0" zoomScale="95" zoomScaleNormal="95" workbookViewId="0">
      <selection activeCell="O32" sqref="O32"/>
    </sheetView>
  </sheetViews>
  <sheetFormatPr baseColWidth="10" defaultColWidth="11.42578125" defaultRowHeight="12.75"/>
  <cols>
    <col min="1" max="1" width="10.5703125" style="295" bestFit="1" customWidth="1"/>
    <col min="2" max="2" width="3.42578125" style="177" customWidth="1"/>
    <col min="3" max="3" width="50.5703125" style="17" customWidth="1"/>
    <col min="4" max="4" width="1.5703125" style="17" customWidth="1"/>
    <col min="5" max="5" width="13.5703125" style="20" customWidth="1"/>
    <col min="6" max="6" width="1.5703125" style="17" customWidth="1"/>
    <col min="7" max="7" width="13.5703125" style="20" customWidth="1"/>
    <col min="8" max="8" width="1.5703125" style="17" customWidth="1"/>
    <col min="9" max="9" width="13.7109375" style="20" customWidth="1"/>
    <col min="10" max="10" width="1.5703125" style="17" customWidth="1"/>
    <col min="11" max="11" width="13.5703125" style="20" customWidth="1"/>
    <col min="12" max="12" width="1.5703125" style="17" customWidth="1"/>
    <col min="13" max="13" width="10.7109375" style="20" customWidth="1"/>
    <col min="14" max="14" width="9.42578125" style="20" customWidth="1"/>
    <col min="15" max="15" width="1.5703125" style="17" customWidth="1"/>
    <col min="16" max="16" width="10.7109375" style="20" customWidth="1"/>
    <col min="17" max="17" width="7.5703125" style="20" customWidth="1"/>
    <col min="18" max="18" width="1.5703125" style="17" customWidth="1"/>
    <col min="19" max="19" width="10.7109375" style="20" customWidth="1"/>
    <col min="20" max="20" width="7.5703125" style="20" customWidth="1"/>
    <col min="21" max="16384" width="11.42578125" style="17"/>
  </cols>
  <sheetData>
    <row r="1" spans="1:20">
      <c r="E1" s="19"/>
      <c r="G1" s="19"/>
      <c r="I1" s="19"/>
      <c r="K1" s="19"/>
    </row>
    <row r="2" spans="1:20">
      <c r="B2" s="296"/>
    </row>
    <row r="3" spans="1:20" s="70" customFormat="1" ht="66" customHeight="1">
      <c r="A3" s="297"/>
      <c r="B3" s="179"/>
      <c r="C3" s="71"/>
      <c r="E3" s="141"/>
      <c r="G3" s="141"/>
      <c r="I3" s="141"/>
      <c r="K3" s="141"/>
      <c r="M3" s="141"/>
      <c r="N3" s="72"/>
      <c r="P3" s="141"/>
      <c r="Q3" s="72"/>
      <c r="S3" s="141"/>
      <c r="T3" s="72"/>
    </row>
    <row r="4" spans="1:20" s="75" customFormat="1">
      <c r="A4" s="297"/>
      <c r="B4" s="179"/>
      <c r="E4" s="144"/>
      <c r="G4" s="144"/>
      <c r="I4" s="144"/>
      <c r="K4" s="144"/>
      <c r="M4" s="144"/>
      <c r="N4" s="144"/>
      <c r="P4" s="144"/>
      <c r="Q4" s="144"/>
      <c r="S4" s="144"/>
      <c r="T4" s="144"/>
    </row>
    <row r="5" spans="1:20" s="74" customFormat="1" ht="26.25">
      <c r="A5" s="298"/>
      <c r="B5" s="179"/>
      <c r="C5" s="76" t="s">
        <v>24</v>
      </c>
      <c r="D5" s="77"/>
      <c r="E5" s="78"/>
      <c r="F5" s="79"/>
      <c r="G5" s="78"/>
      <c r="H5" s="79"/>
      <c r="I5" s="80"/>
      <c r="J5" s="80"/>
      <c r="K5" s="80"/>
      <c r="L5" s="80"/>
      <c r="M5" s="401"/>
      <c r="N5" s="80"/>
      <c r="O5" s="80"/>
      <c r="P5" s="75"/>
      <c r="Q5" s="75"/>
      <c r="R5" s="80"/>
      <c r="S5" s="75"/>
      <c r="T5" s="75"/>
    </row>
    <row r="6" spans="1:20" s="74" customFormat="1" ht="16.5" customHeight="1">
      <c r="A6" s="298"/>
      <c r="B6" s="299"/>
      <c r="C6" s="81" t="s">
        <v>22</v>
      </c>
      <c r="D6" s="82"/>
      <c r="E6" s="83"/>
      <c r="F6" s="83"/>
      <c r="G6" s="83"/>
      <c r="H6" s="83"/>
      <c r="I6" s="83"/>
      <c r="J6" s="83"/>
      <c r="K6" s="83"/>
      <c r="L6" s="83"/>
      <c r="M6" s="415"/>
      <c r="N6" s="415"/>
      <c r="O6" s="415"/>
      <c r="P6" s="75"/>
      <c r="Q6" s="75"/>
      <c r="R6" s="75"/>
      <c r="S6" s="75"/>
      <c r="T6" s="75"/>
    </row>
    <row r="7" spans="1:20" s="16" customFormat="1" ht="15" customHeight="1">
      <c r="A7" s="247"/>
      <c r="B7" s="300"/>
      <c r="C7" s="30"/>
      <c r="D7" s="27"/>
      <c r="E7" s="413">
        <v>44834</v>
      </c>
      <c r="F7" s="27"/>
      <c r="G7" s="413">
        <v>44742</v>
      </c>
      <c r="H7" s="27"/>
      <c r="I7" s="413">
        <v>44561</v>
      </c>
      <c r="J7" s="27"/>
      <c r="K7" s="413">
        <v>44469</v>
      </c>
      <c r="L7" s="27"/>
      <c r="M7" s="412" t="s">
        <v>45</v>
      </c>
      <c r="N7" s="412"/>
      <c r="O7" s="27"/>
      <c r="P7" s="412" t="s">
        <v>47</v>
      </c>
      <c r="Q7" s="412"/>
      <c r="S7" s="412" t="s">
        <v>196</v>
      </c>
      <c r="T7" s="412"/>
    </row>
    <row r="8" spans="1:20" s="16" customFormat="1" ht="15" customHeight="1">
      <c r="A8" s="247"/>
      <c r="B8" s="300"/>
      <c r="C8" s="31"/>
      <c r="D8" s="27"/>
      <c r="E8" s="414"/>
      <c r="F8" s="27"/>
      <c r="G8" s="414"/>
      <c r="H8" s="27"/>
      <c r="I8" s="414"/>
      <c r="J8" s="27"/>
      <c r="K8" s="414"/>
      <c r="L8" s="27"/>
      <c r="M8" s="392" t="s">
        <v>49</v>
      </c>
      <c r="N8" s="393" t="s">
        <v>19</v>
      </c>
      <c r="O8" s="27"/>
      <c r="P8" s="392" t="s">
        <v>49</v>
      </c>
      <c r="Q8" s="394" t="s">
        <v>19</v>
      </c>
      <c r="S8" s="392" t="s">
        <v>49</v>
      </c>
      <c r="T8" s="394" t="s">
        <v>19</v>
      </c>
    </row>
    <row r="9" spans="1:20" s="75" customFormat="1" ht="18.75">
      <c r="A9" s="218"/>
      <c r="B9" s="301"/>
      <c r="C9" s="302" t="s">
        <v>212</v>
      </c>
      <c r="D9" s="82" t="s">
        <v>17</v>
      </c>
      <c r="E9" s="303"/>
      <c r="F9" s="82"/>
      <c r="G9" s="303"/>
      <c r="H9" s="82"/>
      <c r="I9" s="303"/>
      <c r="J9" s="82"/>
      <c r="K9" s="144"/>
      <c r="L9" s="82"/>
      <c r="M9" s="144"/>
      <c r="N9" s="144"/>
      <c r="O9" s="82"/>
      <c r="P9" s="144"/>
      <c r="Q9" s="144"/>
      <c r="R9" s="82"/>
      <c r="S9" s="144"/>
      <c r="T9" s="144"/>
    </row>
    <row r="10" spans="1:20" ht="6" customHeight="1">
      <c r="C10" s="177"/>
      <c r="D10" s="82"/>
      <c r="E10" s="156"/>
      <c r="F10" s="82"/>
      <c r="G10" s="156"/>
      <c r="H10" s="82"/>
      <c r="I10" s="156"/>
      <c r="J10" s="82"/>
      <c r="K10" s="156"/>
      <c r="L10" s="82"/>
      <c r="M10" s="156"/>
      <c r="N10" s="155"/>
      <c r="O10" s="82"/>
      <c r="P10" s="156"/>
      <c r="Q10" s="155"/>
      <c r="R10" s="82"/>
      <c r="S10" s="156"/>
      <c r="T10" s="155"/>
    </row>
    <row r="11" spans="1:20" s="306" customFormat="1" ht="15.6" customHeight="1">
      <c r="A11" s="247"/>
      <c r="B11" s="304"/>
      <c r="C11" s="38" t="s">
        <v>164</v>
      </c>
      <c r="D11" s="187"/>
      <c r="E11" s="40">
        <v>1100547</v>
      </c>
      <c r="F11" s="39"/>
      <c r="G11" s="41">
        <v>1125608</v>
      </c>
      <c r="H11" s="39"/>
      <c r="I11" s="41">
        <v>1316949</v>
      </c>
      <c r="J11" s="42"/>
      <c r="K11" s="41">
        <v>1411267</v>
      </c>
      <c r="L11" s="42"/>
      <c r="M11" s="41">
        <f t="shared" ref="M11:M12" si="0">$E11-K11</f>
        <v>-310720</v>
      </c>
      <c r="N11" s="12">
        <f t="shared" ref="N11:N12" si="1">IF(AND(K11=0,E11=0),0,IF(AND(K11=0,E11&gt;0),1,E11/K11-1))</f>
        <v>-0.22017095276797372</v>
      </c>
      <c r="O11" s="305"/>
      <c r="P11" s="41">
        <f t="shared" ref="P11:P12" si="2">$E11-I11</f>
        <v>-216402</v>
      </c>
      <c r="Q11" s="12">
        <f t="shared" ref="Q11:Q12" si="3">IF(AND(I11=0,E11=0),0,IF(AND(I11=0,E11&gt;0),1,E11/I11-1))</f>
        <v>-0.16432071401398229</v>
      </c>
      <c r="R11" s="305"/>
      <c r="S11" s="41">
        <f t="shared" ref="S11:S12" si="4">$E11-G11</f>
        <v>-25061</v>
      </c>
      <c r="T11" s="12">
        <f t="shared" ref="T11:T12" si="5">IF(AND(G11=0,E11=0),0,IF(AND(G11=0,E11&gt;0),1,E11/G11-1))</f>
        <v>-2.2264411766796277E-2</v>
      </c>
    </row>
    <row r="12" spans="1:20" s="306" customFormat="1" ht="15.6" customHeight="1">
      <c r="A12" s="247"/>
      <c r="B12" s="304"/>
      <c r="C12" s="38" t="s">
        <v>166</v>
      </c>
      <c r="D12" s="187"/>
      <c r="E12" s="40">
        <v>37807569</v>
      </c>
      <c r="F12" s="39"/>
      <c r="G12" s="41">
        <v>37868381</v>
      </c>
      <c r="H12" s="39"/>
      <c r="I12" s="41">
        <v>36541482</v>
      </c>
      <c r="J12" s="42"/>
      <c r="K12" s="41">
        <v>35999961</v>
      </c>
      <c r="L12" s="42"/>
      <c r="M12" s="41">
        <f t="shared" si="0"/>
        <v>1807608</v>
      </c>
      <c r="N12" s="12">
        <f t="shared" si="1"/>
        <v>5.0211387729003354E-2</v>
      </c>
      <c r="O12" s="305"/>
      <c r="P12" s="41">
        <f t="shared" si="2"/>
        <v>1266087</v>
      </c>
      <c r="Q12" s="12">
        <f t="shared" si="3"/>
        <v>3.464793792435672E-2</v>
      </c>
      <c r="R12" s="305"/>
      <c r="S12" s="41">
        <f t="shared" si="4"/>
        <v>-60812</v>
      </c>
      <c r="T12" s="12">
        <f t="shared" si="5"/>
        <v>-1.6058780014915897E-3</v>
      </c>
    </row>
    <row r="13" spans="1:20" s="37" customFormat="1" ht="4.3499999999999996" customHeight="1">
      <c r="A13" s="247"/>
      <c r="B13" s="308"/>
      <c r="C13" s="38"/>
      <c r="D13" s="42"/>
      <c r="E13" s="41"/>
      <c r="F13" s="42"/>
      <c r="G13" s="41"/>
      <c r="H13" s="42"/>
      <c r="I13" s="41"/>
      <c r="J13" s="42"/>
      <c r="K13" s="41"/>
      <c r="L13" s="42"/>
      <c r="M13" s="41"/>
      <c r="N13" s="12"/>
      <c r="O13" s="305"/>
      <c r="P13" s="41"/>
      <c r="Q13" s="12"/>
      <c r="R13" s="305"/>
      <c r="S13" s="41"/>
      <c r="T13" s="12"/>
    </row>
    <row r="14" spans="1:20" ht="15.6" customHeight="1">
      <c r="A14" s="247"/>
      <c r="C14" s="15" t="s">
        <v>172</v>
      </c>
      <c r="D14" s="82"/>
      <c r="E14" s="59">
        <v>2.9100000000000001E-2</v>
      </c>
      <c r="F14" s="82"/>
      <c r="G14" s="59">
        <v>2.9700000000000001E-2</v>
      </c>
      <c r="H14" s="82"/>
      <c r="I14" s="59">
        <v>3.5999999999999997E-2</v>
      </c>
      <c r="J14" s="82"/>
      <c r="K14" s="59">
        <v>3.9199999999999999E-2</v>
      </c>
      <c r="L14" s="82"/>
      <c r="M14" s="193">
        <f>($E14-K14)*100</f>
        <v>-1.0099999999999998</v>
      </c>
      <c r="N14" s="193"/>
      <c r="O14" s="82"/>
      <c r="P14" s="193">
        <f>($E14-I14)*100</f>
        <v>-0.68999999999999961</v>
      </c>
      <c r="Q14" s="193"/>
      <c r="R14" s="82"/>
      <c r="S14" s="193">
        <f>($E14-G14)*100</f>
        <v>-5.9999999999999984E-2</v>
      </c>
      <c r="T14" s="193"/>
    </row>
    <row r="15" spans="1:20" s="36" customFormat="1" ht="15.6" customHeight="1">
      <c r="A15" s="247"/>
      <c r="B15" s="309"/>
      <c r="C15" s="38" t="s">
        <v>140</v>
      </c>
      <c r="D15" s="39"/>
      <c r="E15" s="40">
        <v>802363</v>
      </c>
      <c r="F15" s="39"/>
      <c r="G15" s="41">
        <v>834744</v>
      </c>
      <c r="H15" s="39"/>
      <c r="I15" s="41">
        <v>935167</v>
      </c>
      <c r="J15" s="42"/>
      <c r="K15" s="41">
        <v>1030904</v>
      </c>
      <c r="L15" s="42"/>
      <c r="M15" s="41">
        <f t="shared" ref="M15" si="6">$E15-K15</f>
        <v>-228541</v>
      </c>
      <c r="N15" s="12">
        <f t="shared" ref="N15" si="7">IF(AND(K15=0,E15=0),0,IF(AND(K15=0,E15&gt;0),1,E15/K15-1))</f>
        <v>-0.22168989547038331</v>
      </c>
      <c r="O15" s="305"/>
      <c r="P15" s="41">
        <f t="shared" ref="P15" si="8">$E15-I15</f>
        <v>-132804</v>
      </c>
      <c r="Q15" s="12">
        <f t="shared" ref="Q15" si="9">IF(AND(I15=0,E15=0),0,IF(AND(I15=0,E15&gt;0),1,E15/I15-1))</f>
        <v>-0.14201099910497272</v>
      </c>
      <c r="R15" s="305"/>
      <c r="S15" s="41">
        <f t="shared" ref="S15" si="10">$E15-G15</f>
        <v>-32381</v>
      </c>
      <c r="T15" s="12">
        <f t="shared" ref="T15" si="11">IF(AND(G15=0,E15=0),0,IF(AND(G15=0,E15&gt;0),1,E15/G15-1))</f>
        <v>-3.8791533691766578E-2</v>
      </c>
    </row>
    <row r="16" spans="1:20" ht="15.6" customHeight="1">
      <c r="A16" s="247"/>
      <c r="C16" s="15" t="s">
        <v>167</v>
      </c>
      <c r="D16" s="82"/>
      <c r="E16" s="59">
        <v>0.73219999999999996</v>
      </c>
      <c r="F16" s="82"/>
      <c r="G16" s="59">
        <v>0.745</v>
      </c>
      <c r="H16" s="82"/>
      <c r="I16" s="59">
        <v>0.71279999999999999</v>
      </c>
      <c r="J16" s="82"/>
      <c r="K16" s="59">
        <v>0.73309999999999997</v>
      </c>
      <c r="L16" s="82"/>
      <c r="M16" s="193">
        <f>($E16-K16)*100</f>
        <v>-9.000000000000119E-2</v>
      </c>
      <c r="N16" s="193"/>
      <c r="O16" s="82"/>
      <c r="P16" s="193">
        <f>($E16-I16)*100</f>
        <v>1.9399999999999973</v>
      </c>
      <c r="Q16" s="193"/>
      <c r="R16" s="82"/>
      <c r="S16" s="193">
        <f>($E16-G16)*100</f>
        <v>-1.2800000000000034</v>
      </c>
      <c r="T16" s="193"/>
    </row>
    <row r="17" spans="1:21" s="37" customFormat="1" ht="4.3499999999999996" customHeight="1">
      <c r="A17" s="247"/>
      <c r="B17" s="308"/>
      <c r="C17" s="38"/>
      <c r="D17" s="42"/>
      <c r="E17" s="41"/>
      <c r="F17" s="42"/>
      <c r="G17" s="41"/>
      <c r="H17" s="42"/>
      <c r="I17" s="41"/>
      <c r="J17" s="42"/>
      <c r="K17" s="41"/>
      <c r="L17" s="42"/>
      <c r="M17" s="41"/>
      <c r="N17" s="12"/>
      <c r="O17" s="305"/>
      <c r="P17" s="41"/>
      <c r="Q17" s="12"/>
      <c r="R17" s="305"/>
      <c r="S17" s="41"/>
      <c r="T17" s="12"/>
    </row>
    <row r="18" spans="1:21" ht="15.6" customHeight="1">
      <c r="A18" s="247"/>
      <c r="C18" s="15" t="s">
        <v>241</v>
      </c>
      <c r="D18" s="82"/>
      <c r="E18" s="59">
        <v>7.9000000000000008E-3</v>
      </c>
      <c r="F18" s="82"/>
      <c r="G18" s="59">
        <v>7.7000000000000002E-3</v>
      </c>
      <c r="H18" s="82"/>
      <c r="I18" s="59">
        <v>1.06E-2</v>
      </c>
      <c r="J18" s="82"/>
      <c r="K18" s="59">
        <v>1.0699999999999999E-2</v>
      </c>
      <c r="L18" s="82"/>
      <c r="M18" s="193">
        <f>($E18-K18)*100</f>
        <v>-0.27999999999999986</v>
      </c>
      <c r="N18" s="193"/>
      <c r="O18" s="82"/>
      <c r="P18" s="193">
        <f>($E18-I18)*100</f>
        <v>-0.26999999999999991</v>
      </c>
      <c r="Q18" s="193"/>
      <c r="R18" s="82"/>
      <c r="S18" s="193">
        <f>($E18-G18)*100</f>
        <v>2.0000000000000052E-2</v>
      </c>
      <c r="T18" s="193"/>
    </row>
    <row r="19" spans="1:21" s="37" customFormat="1" ht="30.6" customHeight="1">
      <c r="A19" s="247"/>
      <c r="B19" s="308"/>
      <c r="C19" s="302" t="s">
        <v>234</v>
      </c>
      <c r="D19" s="42"/>
      <c r="E19" s="168"/>
      <c r="F19" s="42"/>
      <c r="G19" s="41"/>
      <c r="H19" s="42"/>
      <c r="I19" s="41"/>
      <c r="J19" s="42"/>
      <c r="K19" s="41"/>
      <c r="L19" s="42"/>
      <c r="M19" s="41"/>
      <c r="N19" s="12"/>
      <c r="O19" s="305"/>
      <c r="P19" s="41"/>
      <c r="Q19" s="12"/>
      <c r="R19" s="305"/>
      <c r="S19" s="41"/>
      <c r="T19" s="12"/>
    </row>
    <row r="20" spans="1:21" ht="6" customHeight="1">
      <c r="C20" s="177"/>
      <c r="D20" s="82"/>
      <c r="E20" s="156"/>
      <c r="F20" s="82"/>
      <c r="G20" s="156"/>
      <c r="H20" s="82"/>
      <c r="I20" s="156"/>
      <c r="J20" s="82"/>
      <c r="K20" s="156"/>
      <c r="L20" s="82"/>
      <c r="M20" s="156"/>
      <c r="N20" s="155"/>
      <c r="O20" s="82"/>
      <c r="P20" s="156"/>
      <c r="Q20" s="155"/>
      <c r="R20" s="82"/>
      <c r="S20" s="156"/>
      <c r="T20" s="155"/>
    </row>
    <row r="21" spans="1:21" ht="15.6" customHeight="1">
      <c r="A21" s="247"/>
      <c r="C21" s="38" t="s">
        <v>214</v>
      </c>
      <c r="E21" s="40">
        <f>'Activos adjudicados'!E$10</f>
        <v>1668806.2618100026</v>
      </c>
      <c r="F21" s="39"/>
      <c r="G21" s="41">
        <f>'Activos adjudicados'!G$10</f>
        <v>1719267.3322699959</v>
      </c>
      <c r="H21" s="39"/>
      <c r="I21" s="41">
        <f>'Activos adjudicados'!I$10</f>
        <v>1867938.0320408992</v>
      </c>
      <c r="J21" s="42"/>
      <c r="K21" s="41">
        <f>'Activos adjudicados'!K$10</f>
        <v>2338531.8600881998</v>
      </c>
      <c r="L21" s="42"/>
      <c r="M21" s="41">
        <f t="shared" ref="M21:M22" si="12">$E21-K21</f>
        <v>-669725.59827819723</v>
      </c>
      <c r="N21" s="12">
        <f t="shared" ref="N21:N22" si="13">IF(AND(K21=0,E21=0),0,IF(AND(K21=0,E21&gt;0),1,E21/K21-1))</f>
        <v>-0.28638720288931108</v>
      </c>
      <c r="O21" s="305"/>
      <c r="P21" s="41">
        <f t="shared" ref="P21:P22" si="14">$E21-I21</f>
        <v>-199131.77023089654</v>
      </c>
      <c r="Q21" s="12">
        <f t="shared" ref="Q21:Q22" si="15">IF(AND(I21=0,E21=0),0,IF(AND(I21=0,E21&gt;0),1,E21/I21-1))</f>
        <v>-0.10660512651660414</v>
      </c>
      <c r="R21" s="305"/>
      <c r="S21" s="41">
        <f t="shared" ref="S21:S22" si="16">$E21-G21</f>
        <v>-50461.070459993323</v>
      </c>
      <c r="T21" s="12">
        <f t="shared" ref="T21:T22" si="17">IF(AND(G21=0,E21=0),0,IF(AND(G21=0,E21&gt;0),1,E21/G21-1))</f>
        <v>-2.9350334013133472E-2</v>
      </c>
      <c r="U21" s="36"/>
    </row>
    <row r="22" spans="1:21" ht="15.6" customHeight="1">
      <c r="A22" s="247"/>
      <c r="C22" s="38" t="s">
        <v>215</v>
      </c>
      <c r="E22" s="40">
        <f>-'Activos adjudicados'!E11</f>
        <v>1020220.9420151022</v>
      </c>
      <c r="F22" s="39"/>
      <c r="G22" s="41">
        <f>-'Activos adjudicados'!G11</f>
        <v>1037897.7709919957</v>
      </c>
      <c r="H22" s="39"/>
      <c r="I22" s="41">
        <f>-'Activos adjudicados'!I11</f>
        <v>1069132.5340786998</v>
      </c>
      <c r="J22" s="42"/>
      <c r="K22" s="41">
        <f>-'Activos adjudicados'!K11</f>
        <v>1336934.1497639818</v>
      </c>
      <c r="L22" s="42"/>
      <c r="M22" s="41">
        <f t="shared" si="12"/>
        <v>-316713.20774887956</v>
      </c>
      <c r="N22" s="12">
        <f t="shared" si="13"/>
        <v>-0.23689514386687716</v>
      </c>
      <c r="O22" s="305"/>
      <c r="P22" s="41">
        <f t="shared" si="14"/>
        <v>-48911.59206359752</v>
      </c>
      <c r="Q22" s="12">
        <f t="shared" si="15"/>
        <v>-4.5748857606083382E-2</v>
      </c>
      <c r="R22" s="305"/>
      <c r="S22" s="41">
        <f t="shared" si="16"/>
        <v>-17676.828976893448</v>
      </c>
      <c r="T22" s="12">
        <f t="shared" si="17"/>
        <v>-1.7031377724222696E-2</v>
      </c>
      <c r="U22" s="36"/>
    </row>
    <row r="23" spans="1:21" ht="15.6" customHeight="1">
      <c r="A23" s="247"/>
      <c r="C23" s="38" t="s">
        <v>238</v>
      </c>
      <c r="E23" s="40">
        <f>'Activos adjudicados'!E$12</f>
        <v>648585.31979490037</v>
      </c>
      <c r="F23" s="39"/>
      <c r="G23" s="41">
        <f>'Activos adjudicados'!G$12</f>
        <v>681369.56127800024</v>
      </c>
      <c r="H23" s="39"/>
      <c r="I23" s="41">
        <f>'Activos adjudicados'!I$12</f>
        <v>798805.49796219938</v>
      </c>
      <c r="J23" s="42"/>
      <c r="K23" s="41">
        <f>'Activos adjudicados'!K$12</f>
        <v>1001597.710324218</v>
      </c>
      <c r="L23" s="42"/>
      <c r="M23" s="41">
        <f t="shared" ref="M23" si="18">$E23-K23</f>
        <v>-353012.39052931766</v>
      </c>
      <c r="N23" s="12">
        <f t="shared" ref="N23" si="19">IF(AND(K23=0,E23=0),0,IF(AND(K23=0,E23&gt;0),1,E23/K23-1))</f>
        <v>-0.35244927867801057</v>
      </c>
      <c r="O23" s="305"/>
      <c r="P23" s="41">
        <f t="shared" ref="P23" si="20">$E23-I23</f>
        <v>-150220.17816729902</v>
      </c>
      <c r="Q23" s="12">
        <f t="shared" ref="Q23" si="21">IF(AND(I23=0,E23=0),0,IF(AND(I23=0,E23&gt;0),1,E23/I23-1))</f>
        <v>-0.18805601432453789</v>
      </c>
      <c r="R23" s="305"/>
      <c r="S23" s="41">
        <f t="shared" ref="S23" si="22">$E23-G23</f>
        <v>-32784.241483099875</v>
      </c>
      <c r="T23" s="12">
        <f t="shared" ref="T23" si="23">IF(AND(G23=0,E23=0),0,IF(AND(G23=0,E23&gt;0),1,E23/G23-1))</f>
        <v>-4.8115212868635626E-2</v>
      </c>
      <c r="U23" s="36"/>
    </row>
    <row r="24" spans="1:21" s="37" customFormat="1" ht="4.3499999999999996" customHeight="1">
      <c r="A24" s="247"/>
      <c r="B24" s="308"/>
      <c r="C24" s="38"/>
      <c r="D24" s="42"/>
      <c r="E24" s="41"/>
      <c r="F24" s="42"/>
      <c r="G24" s="41"/>
      <c r="H24" s="42"/>
      <c r="I24" s="41"/>
      <c r="J24" s="42"/>
      <c r="K24" s="41"/>
      <c r="L24" s="42"/>
      <c r="M24" s="41"/>
      <c r="N24" s="12"/>
      <c r="O24" s="305"/>
      <c r="P24" s="41"/>
      <c r="Q24" s="12"/>
      <c r="R24" s="305"/>
      <c r="S24" s="41"/>
      <c r="T24" s="12"/>
    </row>
    <row r="25" spans="1:21" ht="15.6" customHeight="1">
      <c r="A25" s="247"/>
      <c r="C25" s="15" t="s">
        <v>235</v>
      </c>
      <c r="D25" s="82"/>
      <c r="E25" s="59">
        <f>'Activos adjudicados'!E14</f>
        <v>0.61134774321170227</v>
      </c>
      <c r="F25" s="82"/>
      <c r="G25" s="59">
        <f>'Activos adjudicados'!G14</f>
        <v>0.60368608855123806</v>
      </c>
      <c r="H25" s="82"/>
      <c r="I25" s="59">
        <f>'Activos adjudicados'!I14</f>
        <v>0.57235974413485824</v>
      </c>
      <c r="J25" s="82"/>
      <c r="K25" s="59">
        <f>'Activos adjudicados'!K14</f>
        <v>0.57169806945181334</v>
      </c>
      <c r="L25" s="82"/>
      <c r="M25" s="193">
        <f>($E25-K25)*100</f>
        <v>3.9649673759888926</v>
      </c>
      <c r="N25" s="193"/>
      <c r="O25" s="82"/>
      <c r="P25" s="193">
        <f>($E25-I25)*100</f>
        <v>3.8987999076844027</v>
      </c>
      <c r="Q25" s="193"/>
      <c r="R25" s="82"/>
      <c r="S25" s="193">
        <f>($E25-G25)*100</f>
        <v>0.76616546604642011</v>
      </c>
      <c r="T25" s="193"/>
    </row>
    <row r="26" spans="1:21" s="37" customFormat="1" ht="4.3499999999999996" customHeight="1">
      <c r="A26" s="247"/>
      <c r="B26" s="308"/>
      <c r="C26" s="38"/>
      <c r="D26" s="42"/>
      <c r="E26" s="41"/>
      <c r="F26" s="42"/>
      <c r="G26" s="41"/>
      <c r="H26" s="42"/>
      <c r="I26" s="41"/>
      <c r="J26" s="42"/>
      <c r="K26" s="41"/>
      <c r="L26" s="42"/>
      <c r="M26" s="41"/>
      <c r="N26" s="12"/>
      <c r="O26" s="305"/>
      <c r="P26" s="41"/>
      <c r="Q26" s="12"/>
      <c r="R26" s="305"/>
      <c r="S26" s="41"/>
      <c r="T26" s="12"/>
    </row>
    <row r="27" spans="1:21" ht="15.6" customHeight="1">
      <c r="A27" s="247"/>
      <c r="C27" s="310" t="s">
        <v>236</v>
      </c>
      <c r="D27" s="82"/>
      <c r="E27" s="260">
        <f>'Activos adjudicados'!E15</f>
        <v>0.65743505339661856</v>
      </c>
      <c r="F27" s="82"/>
      <c r="G27" s="260">
        <f>'Activos adjudicados'!G15</f>
        <v>0.6481643207165414</v>
      </c>
      <c r="H27" s="82"/>
      <c r="I27" s="260">
        <f>'Activos adjudicados'!I15</f>
        <v>0.61676329417044173</v>
      </c>
      <c r="J27" s="82"/>
      <c r="K27" s="260">
        <f>'Activos adjudicados'!K15</f>
        <v>0.61772414390409125</v>
      </c>
      <c r="L27" s="82"/>
      <c r="M27" s="259">
        <f>($E27-K27)*100</f>
        <v>3.9710909492527313</v>
      </c>
      <c r="N27" s="259"/>
      <c r="O27" s="82"/>
      <c r="P27" s="259">
        <f>($E27-I27)*100</f>
        <v>4.0671759226176825</v>
      </c>
      <c r="Q27" s="259"/>
      <c r="R27" s="82"/>
      <c r="S27" s="259">
        <f>($E27-G27)*100</f>
        <v>0.9270732680077165</v>
      </c>
      <c r="T27" s="259"/>
    </row>
    <row r="28" spans="1:21" s="37" customFormat="1" ht="30.6" customHeight="1">
      <c r="A28" s="247"/>
      <c r="B28" s="308"/>
      <c r="C28" s="38"/>
      <c r="D28" s="42"/>
      <c r="E28" s="41"/>
      <c r="F28" s="42"/>
      <c r="G28" s="41"/>
      <c r="H28" s="42"/>
      <c r="I28" s="41"/>
      <c r="J28" s="42"/>
      <c r="K28" s="41"/>
      <c r="L28" s="42"/>
      <c r="M28" s="41"/>
      <c r="N28" s="12"/>
      <c r="O28" s="305"/>
      <c r="P28" s="41"/>
      <c r="Q28" s="12"/>
      <c r="R28" s="305"/>
      <c r="S28" s="41"/>
      <c r="T28" s="12"/>
    </row>
    <row r="29" spans="1:21" ht="15.6" customHeight="1">
      <c r="A29" s="247"/>
      <c r="C29" s="15" t="s">
        <v>209</v>
      </c>
      <c r="D29" s="82"/>
      <c r="E29" s="59">
        <v>7.2099999999999997E-2</v>
      </c>
      <c r="F29" s="82"/>
      <c r="G29" s="59">
        <v>7.3899999999999993E-2</v>
      </c>
      <c r="H29" s="82"/>
      <c r="I29" s="59">
        <v>8.4900000000000003E-2</v>
      </c>
      <c r="J29" s="82"/>
      <c r="K29" s="59">
        <v>0.1002</v>
      </c>
      <c r="L29" s="82"/>
      <c r="M29" s="193">
        <f>($E29-K29)*100</f>
        <v>-2.81</v>
      </c>
      <c r="N29" s="193"/>
      <c r="O29" s="82"/>
      <c r="P29" s="193">
        <f>($E29-I29)*100</f>
        <v>-1.2800000000000007</v>
      </c>
      <c r="Q29" s="193"/>
      <c r="R29" s="82"/>
      <c r="S29" s="193">
        <f>($E29-G29)*100</f>
        <v>-0.1799999999999996</v>
      </c>
      <c r="T29" s="193"/>
    </row>
    <row r="30" spans="1:21" s="37" customFormat="1" ht="4.3499999999999996" customHeight="1">
      <c r="A30" s="247"/>
      <c r="B30" s="308"/>
      <c r="C30" s="38"/>
      <c r="D30" s="42"/>
      <c r="E30" s="41"/>
      <c r="F30" s="42"/>
      <c r="G30" s="41"/>
      <c r="H30" s="42"/>
      <c r="I30" s="41"/>
      <c r="J30" s="42"/>
      <c r="K30" s="41"/>
      <c r="L30" s="42"/>
      <c r="M30" s="41"/>
      <c r="N30" s="12"/>
      <c r="O30" s="305"/>
      <c r="P30" s="41"/>
      <c r="Q30" s="12"/>
      <c r="R30" s="305"/>
      <c r="S30" s="41"/>
      <c r="T30" s="12"/>
    </row>
    <row r="31" spans="1:21" ht="15.6" customHeight="1">
      <c r="A31" s="247"/>
      <c r="C31" s="15" t="s">
        <v>210</v>
      </c>
      <c r="D31" s="82"/>
      <c r="E31" s="59">
        <v>0.6593</v>
      </c>
      <c r="F31" s="82"/>
      <c r="G31" s="59">
        <v>0.65939999999999999</v>
      </c>
      <c r="H31" s="82"/>
      <c r="I31" s="59">
        <v>0.63029999999999997</v>
      </c>
      <c r="J31" s="82"/>
      <c r="K31" s="59">
        <v>0.63229999999999997</v>
      </c>
      <c r="L31" s="82"/>
      <c r="M31" s="193">
        <f>($E31-K31)*100</f>
        <v>2.7000000000000024</v>
      </c>
      <c r="N31" s="193"/>
      <c r="O31" s="82"/>
      <c r="P31" s="193">
        <f>($E31-I31)*100</f>
        <v>2.9000000000000026</v>
      </c>
      <c r="Q31" s="193"/>
      <c r="R31" s="82"/>
      <c r="S31" s="193">
        <f>($E31-G31)*100</f>
        <v>-9.9999999999988987E-3</v>
      </c>
      <c r="T31" s="193"/>
    </row>
    <row r="32" spans="1:21" s="37" customFormat="1" ht="4.3499999999999996" customHeight="1">
      <c r="A32" s="247"/>
      <c r="B32" s="308"/>
      <c r="C32" s="38"/>
      <c r="D32" s="42"/>
      <c r="E32" s="41"/>
      <c r="F32" s="42"/>
      <c r="G32" s="41"/>
      <c r="H32" s="42"/>
      <c r="I32" s="41"/>
      <c r="J32" s="42"/>
      <c r="K32" s="41"/>
      <c r="L32" s="42"/>
      <c r="M32" s="41"/>
      <c r="N32" s="12"/>
      <c r="O32" s="305"/>
      <c r="P32" s="41"/>
      <c r="Q32" s="12"/>
      <c r="R32" s="305"/>
      <c r="S32" s="41"/>
      <c r="T32" s="12"/>
    </row>
    <row r="33" spans="1:20" ht="15.6" customHeight="1">
      <c r="A33" s="247"/>
      <c r="C33" s="310" t="s">
        <v>211</v>
      </c>
      <c r="D33" s="82"/>
      <c r="E33" s="260">
        <v>0.68489999999999995</v>
      </c>
      <c r="F33" s="82"/>
      <c r="G33" s="260">
        <v>0.68359999999999999</v>
      </c>
      <c r="H33" s="82"/>
      <c r="I33" s="260">
        <v>0.65390000000000004</v>
      </c>
      <c r="J33" s="82"/>
      <c r="K33" s="260">
        <v>0.65800000000000003</v>
      </c>
      <c r="L33" s="82"/>
      <c r="M33" s="259">
        <f>($E33-K33)*100</f>
        <v>2.6899999999999924</v>
      </c>
      <c r="N33" s="259"/>
      <c r="O33" s="82"/>
      <c r="P33" s="259">
        <f>($E33-I33)*100</f>
        <v>3.0999999999999917</v>
      </c>
      <c r="Q33" s="259"/>
      <c r="R33" s="82"/>
      <c r="S33" s="259">
        <f>($E33-G33)*100</f>
        <v>0.12999999999999678</v>
      </c>
      <c r="T33" s="259"/>
    </row>
    <row r="34" spans="1:20" s="37" customFormat="1" ht="4.3499999999999996" customHeight="1">
      <c r="A34" s="247"/>
      <c r="B34" s="308"/>
      <c r="C34" s="38"/>
      <c r="D34" s="42"/>
      <c r="E34" s="41"/>
      <c r="F34" s="42"/>
      <c r="G34" s="41"/>
      <c r="H34" s="42"/>
      <c r="I34" s="41"/>
      <c r="J34" s="42"/>
      <c r="K34" s="41"/>
      <c r="L34" s="42"/>
      <c r="M34" s="41"/>
      <c r="N34" s="12"/>
      <c r="O34" s="305"/>
      <c r="P34" s="41"/>
      <c r="Q34" s="12"/>
      <c r="R34" s="305"/>
      <c r="S34" s="41"/>
      <c r="T34" s="12"/>
    </row>
    <row r="35" spans="1:20" ht="15.6" customHeight="1">
      <c r="A35" s="247"/>
      <c r="C35" s="15" t="s">
        <v>242</v>
      </c>
      <c r="D35" s="82"/>
      <c r="E35" s="59">
        <v>2.58E-2</v>
      </c>
      <c r="F35" s="82"/>
      <c r="G35" s="59">
        <v>2.64E-2</v>
      </c>
      <c r="H35" s="82"/>
      <c r="I35" s="59">
        <v>3.32E-2</v>
      </c>
      <c r="J35" s="82"/>
      <c r="K35" s="59">
        <v>3.9300000000000002E-2</v>
      </c>
      <c r="L35" s="82"/>
      <c r="M35" s="193">
        <f>($E35-K35)*100</f>
        <v>-1.35</v>
      </c>
      <c r="N35" s="193"/>
      <c r="O35" s="82"/>
      <c r="P35" s="193">
        <f>($E35-I35)*100</f>
        <v>-0.74</v>
      </c>
      <c r="Q35" s="193"/>
      <c r="R35" s="82"/>
      <c r="S35" s="193">
        <f>($E35-G35)*100</f>
        <v>-5.9999999999999984E-2</v>
      </c>
      <c r="T35" s="193"/>
    </row>
    <row r="36" spans="1:20">
      <c r="E36" s="311"/>
      <c r="G36" s="17"/>
      <c r="I36" s="17"/>
      <c r="K36" s="17"/>
      <c r="M36" s="17"/>
      <c r="N36" s="17"/>
      <c r="P36" s="17"/>
      <c r="Q36" s="17"/>
      <c r="S36" s="17"/>
      <c r="T36" s="17"/>
    </row>
    <row r="37" spans="1:20" ht="18.75">
      <c r="C37" s="302" t="s">
        <v>152</v>
      </c>
      <c r="E37" s="17"/>
      <c r="G37" s="17"/>
      <c r="I37" s="17"/>
      <c r="K37" s="17"/>
      <c r="M37" s="17"/>
      <c r="N37" s="17"/>
      <c r="P37" s="17"/>
      <c r="Q37" s="17"/>
      <c r="S37" s="17"/>
      <c r="T37" s="17"/>
    </row>
    <row r="38" spans="1:20" ht="6" customHeight="1">
      <c r="C38" s="177"/>
      <c r="D38" s="82"/>
      <c r="E38" s="156"/>
      <c r="F38" s="82"/>
      <c r="G38" s="156"/>
      <c r="H38" s="82"/>
      <c r="I38" s="156"/>
      <c r="J38" s="82"/>
      <c r="K38" s="156"/>
      <c r="L38" s="82"/>
      <c r="M38" s="156"/>
      <c r="N38" s="155"/>
      <c r="O38" s="82"/>
      <c r="P38" s="156"/>
      <c r="Q38" s="155"/>
      <c r="R38" s="82"/>
      <c r="S38" s="156"/>
      <c r="T38" s="155"/>
    </row>
    <row r="39" spans="1:20" s="16" customFormat="1" ht="15.6" customHeight="1">
      <c r="A39" s="49"/>
      <c r="B39" s="49"/>
      <c r="C39" s="312" t="s">
        <v>136</v>
      </c>
      <c r="D39" s="32"/>
      <c r="E39" s="153">
        <v>815409</v>
      </c>
      <c r="F39" s="313"/>
      <c r="G39" s="153">
        <v>849279</v>
      </c>
      <c r="H39" s="32"/>
      <c r="I39" s="153">
        <v>948246</v>
      </c>
      <c r="J39" s="32"/>
      <c r="K39" s="153">
        <v>1045653</v>
      </c>
      <c r="L39" s="32"/>
      <c r="M39" s="153">
        <f t="shared" ref="M39:M41" si="24">$E39-K39</f>
        <v>-230244</v>
      </c>
      <c r="N39" s="166">
        <f t="shared" ref="N39:N41" si="25">IF(AND(K39=0,E39=0),0,IF(AND(K39=0,E39&gt;0),1,E39/K39-1))</f>
        <v>-0.2201915931958307</v>
      </c>
      <c r="O39" s="32"/>
      <c r="P39" s="153">
        <f t="shared" ref="P39:P41" si="26">$E39-I39</f>
        <v>-132837</v>
      </c>
      <c r="Q39" s="166">
        <f t="shared" ref="Q39:Q41" si="27">IF(AND(I39=0,E39=0),0,IF(AND(I39=0,E39&gt;0),1,E39/I39-1))</f>
        <v>-0.14008706601451526</v>
      </c>
      <c r="R39" s="32"/>
      <c r="S39" s="153">
        <f t="shared" ref="S39:S41" si="28">$E39-G39</f>
        <v>-33870</v>
      </c>
      <c r="T39" s="166">
        <f t="shared" ref="T39:T41" si="29">IF(AND(G39=0,E39=0),0,IF(AND(G39=0,E39&gt;0),1,E39/G39-1))</f>
        <v>-3.9880887199612802E-2</v>
      </c>
    </row>
    <row r="40" spans="1:20" s="49" customFormat="1" ht="15.6" customHeight="1">
      <c r="A40" s="314"/>
      <c r="B40" s="315"/>
      <c r="C40" s="157" t="s">
        <v>134</v>
      </c>
      <c r="D40" s="186"/>
      <c r="E40" s="40">
        <v>568951</v>
      </c>
      <c r="F40" s="316"/>
      <c r="G40" s="41">
        <v>593422</v>
      </c>
      <c r="H40" s="186"/>
      <c r="I40" s="41">
        <v>701012</v>
      </c>
      <c r="J40" s="307"/>
      <c r="K40" s="41">
        <v>748062</v>
      </c>
      <c r="L40" s="307"/>
      <c r="M40" s="41">
        <f t="shared" si="24"/>
        <v>-179111</v>
      </c>
      <c r="N40" s="12">
        <f t="shared" si="25"/>
        <v>-0.23943336247530289</v>
      </c>
      <c r="O40" s="307"/>
      <c r="P40" s="41">
        <f t="shared" si="26"/>
        <v>-132061</v>
      </c>
      <c r="Q40" s="12">
        <f t="shared" si="27"/>
        <v>-0.18838621878084827</v>
      </c>
      <c r="R40" s="307"/>
      <c r="S40" s="41">
        <f t="shared" si="28"/>
        <v>-24471</v>
      </c>
      <c r="T40" s="12">
        <f t="shared" si="29"/>
        <v>-4.1237096029469789E-2</v>
      </c>
    </row>
    <row r="41" spans="1:20" s="49" customFormat="1" ht="15.6" customHeight="1">
      <c r="A41" s="314"/>
      <c r="B41" s="315"/>
      <c r="C41" s="157" t="s">
        <v>135</v>
      </c>
      <c r="D41" s="186"/>
      <c r="E41" s="40">
        <v>246458</v>
      </c>
      <c r="F41" s="316"/>
      <c r="G41" s="41">
        <v>255858</v>
      </c>
      <c r="H41" s="186"/>
      <c r="I41" s="41">
        <v>247234</v>
      </c>
      <c r="J41" s="307"/>
      <c r="K41" s="41">
        <v>297591</v>
      </c>
      <c r="L41" s="307"/>
      <c r="M41" s="41">
        <f t="shared" si="24"/>
        <v>-51133</v>
      </c>
      <c r="N41" s="12">
        <f t="shared" si="25"/>
        <v>-0.17182307260636243</v>
      </c>
      <c r="O41" s="307"/>
      <c r="P41" s="41">
        <f t="shared" si="26"/>
        <v>-776</v>
      </c>
      <c r="Q41" s="12">
        <f t="shared" si="27"/>
        <v>-3.1387268741354113E-3</v>
      </c>
      <c r="R41" s="307"/>
      <c r="S41" s="41">
        <f t="shared" si="28"/>
        <v>-9400</v>
      </c>
      <c r="T41" s="12">
        <f t="shared" si="29"/>
        <v>-3.6739128735470472E-2</v>
      </c>
    </row>
    <row r="42" spans="1:20">
      <c r="A42" s="314"/>
      <c r="E42" s="17"/>
      <c r="G42" s="17"/>
      <c r="I42" s="17"/>
      <c r="K42" s="17"/>
      <c r="M42" s="17"/>
      <c r="N42" s="17"/>
      <c r="P42" s="17"/>
      <c r="Q42" s="17"/>
      <c r="S42" s="17"/>
      <c r="T42" s="17"/>
    </row>
    <row r="43" spans="1:20" ht="18.75">
      <c r="C43" s="302" t="s">
        <v>148</v>
      </c>
      <c r="E43" s="17"/>
      <c r="G43" s="17"/>
      <c r="I43" s="17"/>
      <c r="K43" s="17"/>
      <c r="M43" s="17"/>
      <c r="N43" s="17"/>
      <c r="P43" s="17"/>
      <c r="Q43" s="17"/>
      <c r="S43" s="17"/>
      <c r="T43" s="17"/>
    </row>
    <row r="44" spans="1:20" ht="6" customHeight="1">
      <c r="C44" s="177"/>
      <c r="D44" s="82"/>
      <c r="E44" s="156"/>
      <c r="F44" s="82"/>
      <c r="G44" s="156"/>
      <c r="H44" s="82"/>
      <c r="I44" s="156"/>
      <c r="J44" s="82"/>
      <c r="K44" s="156"/>
      <c r="L44" s="82"/>
      <c r="M44" s="156"/>
      <c r="N44" s="155"/>
      <c r="O44" s="82"/>
      <c r="P44" s="156"/>
      <c r="Q44" s="155"/>
      <c r="R44" s="82"/>
      <c r="S44" s="156"/>
      <c r="T44" s="155"/>
    </row>
    <row r="45" spans="1:20" s="49" customFormat="1" ht="15.6" customHeight="1">
      <c r="A45" s="314"/>
      <c r="B45" s="315"/>
      <c r="C45" s="157" t="s">
        <v>137</v>
      </c>
      <c r="D45" s="186"/>
      <c r="E45" s="40">
        <v>975939</v>
      </c>
      <c r="F45" s="186"/>
      <c r="G45" s="41">
        <v>1009773</v>
      </c>
      <c r="H45" s="186"/>
      <c r="I45" s="41">
        <v>1171473</v>
      </c>
      <c r="J45" s="307"/>
      <c r="K45" s="41">
        <v>1298505</v>
      </c>
      <c r="L45" s="307"/>
      <c r="M45" s="41">
        <f t="shared" ref="M45:M47" si="30">$E45-K45</f>
        <v>-322566</v>
      </c>
      <c r="N45" s="12">
        <f t="shared" ref="N45:N47" si="31">IF(AND(K45=0,E45=0),0,IF(AND(K45=0,E45&gt;0),1,E45/K45-1))</f>
        <v>-0.24841336768052491</v>
      </c>
      <c r="O45" s="307"/>
      <c r="P45" s="41">
        <f t="shared" ref="P45:P47" si="32">$E45-I45</f>
        <v>-195534</v>
      </c>
      <c r="Q45" s="12">
        <f t="shared" ref="Q45:Q47" si="33">IF(AND(I45=0,E45=0),0,IF(AND(I45=0,E45&gt;0),1,E45/I45-1))</f>
        <v>-0.16691293781418781</v>
      </c>
      <c r="R45" s="307"/>
      <c r="S45" s="41">
        <f t="shared" ref="S45:S47" si="34">$E45-G45</f>
        <v>-33834</v>
      </c>
      <c r="T45" s="12">
        <f t="shared" ref="T45:T47" si="35">IF(AND(G45=0,E45=0),0,IF(AND(G45=0,E45&gt;0),1,E45/G45-1))</f>
        <v>-3.3506540578922217E-2</v>
      </c>
    </row>
    <row r="46" spans="1:20" s="49" customFormat="1" ht="15.6" customHeight="1">
      <c r="A46" s="314"/>
      <c r="B46" s="315"/>
      <c r="C46" s="157" t="s">
        <v>147</v>
      </c>
      <c r="D46" s="186"/>
      <c r="E46" s="40">
        <v>119841</v>
      </c>
      <c r="F46" s="186"/>
      <c r="G46" s="41">
        <v>110724</v>
      </c>
      <c r="H46" s="186"/>
      <c r="I46" s="41">
        <v>140451</v>
      </c>
      <c r="J46" s="307"/>
      <c r="K46" s="41">
        <v>107767</v>
      </c>
      <c r="L46" s="307"/>
      <c r="M46" s="41">
        <f t="shared" si="30"/>
        <v>12074</v>
      </c>
      <c r="N46" s="12">
        <f t="shared" si="31"/>
        <v>0.1120380079245038</v>
      </c>
      <c r="O46" s="307"/>
      <c r="P46" s="41">
        <f t="shared" si="32"/>
        <v>-20610</v>
      </c>
      <c r="Q46" s="12">
        <f t="shared" si="33"/>
        <v>-0.14674156823376128</v>
      </c>
      <c r="R46" s="307"/>
      <c r="S46" s="41">
        <f t="shared" si="34"/>
        <v>9117</v>
      </c>
      <c r="T46" s="12">
        <f t="shared" si="35"/>
        <v>8.2339872114446822E-2</v>
      </c>
    </row>
    <row r="47" spans="1:20" s="16" customFormat="1" ht="15.6" customHeight="1">
      <c r="A47" s="317"/>
      <c r="B47" s="49"/>
      <c r="C47" s="312" t="s">
        <v>138</v>
      </c>
      <c r="D47" s="32"/>
      <c r="E47" s="153">
        <v>1095780</v>
      </c>
      <c r="F47" s="32"/>
      <c r="G47" s="153">
        <v>1120497</v>
      </c>
      <c r="H47" s="32"/>
      <c r="I47" s="153">
        <v>1311924</v>
      </c>
      <c r="J47" s="32"/>
      <c r="K47" s="153">
        <v>1406272</v>
      </c>
      <c r="L47" s="32"/>
      <c r="M47" s="153">
        <f t="shared" si="30"/>
        <v>-310492</v>
      </c>
      <c r="N47" s="166">
        <f t="shared" si="31"/>
        <v>-0.22079085696081557</v>
      </c>
      <c r="O47" s="32"/>
      <c r="P47" s="153">
        <f t="shared" si="32"/>
        <v>-216144</v>
      </c>
      <c r="Q47" s="166">
        <f t="shared" si="33"/>
        <v>-0.16475344608376707</v>
      </c>
      <c r="R47" s="32"/>
      <c r="S47" s="153">
        <f t="shared" si="34"/>
        <v>-24717</v>
      </c>
      <c r="T47" s="166">
        <f t="shared" si="35"/>
        <v>-2.2058961335907235E-2</v>
      </c>
    </row>
    <row r="48" spans="1:20" s="37" customFormat="1" ht="15.6" customHeight="1">
      <c r="A48" s="49"/>
      <c r="B48" s="49"/>
      <c r="C48" s="318" t="s">
        <v>124</v>
      </c>
      <c r="D48" s="39"/>
      <c r="E48" s="188"/>
      <c r="F48" s="39"/>
      <c r="G48" s="189"/>
      <c r="H48" s="39"/>
      <c r="I48" s="189"/>
      <c r="J48" s="42"/>
      <c r="K48" s="189"/>
      <c r="L48" s="42"/>
      <c r="M48" s="41"/>
      <c r="N48" s="12"/>
      <c r="O48" s="305"/>
      <c r="P48" s="41"/>
      <c r="Q48" s="12"/>
      <c r="R48" s="305"/>
      <c r="S48" s="41"/>
      <c r="T48" s="12"/>
    </row>
    <row r="49" spans="1:20" s="37" customFormat="1" ht="15.6" customHeight="1">
      <c r="A49" s="314"/>
      <c r="B49" s="49"/>
      <c r="C49" s="319" t="s">
        <v>141</v>
      </c>
      <c r="D49" s="39"/>
      <c r="E49" s="40">
        <v>536013</v>
      </c>
      <c r="F49" s="186"/>
      <c r="G49" s="41">
        <v>563738</v>
      </c>
      <c r="H49" s="186"/>
      <c r="I49" s="41">
        <v>748518</v>
      </c>
      <c r="J49" s="307"/>
      <c r="K49" s="41">
        <v>801815</v>
      </c>
      <c r="L49" s="307"/>
      <c r="M49" s="41">
        <f t="shared" ref="M49" si="36">$E49-K49</f>
        <v>-265802</v>
      </c>
      <c r="N49" s="12">
        <f t="shared" ref="N49" si="37">IF(AND(K49=0,E49=0),0,IF(AND(K49=0,E49&gt;0),1,E49/K49-1))</f>
        <v>-0.33150040844833284</v>
      </c>
      <c r="O49" s="307"/>
      <c r="P49" s="41">
        <f t="shared" ref="P49" si="38">$E49-I49</f>
        <v>-212505</v>
      </c>
      <c r="Q49" s="12">
        <f t="shared" ref="Q49" si="39">IF(AND(I49=0,E49=0),0,IF(AND(I49=0,E49&gt;0),1,E49/I49-1))</f>
        <v>-0.28390098835298549</v>
      </c>
      <c r="R49" s="307"/>
      <c r="S49" s="41">
        <f t="shared" ref="S49" si="40">$E49-G49</f>
        <v>-27725</v>
      </c>
      <c r="T49" s="12">
        <f t="shared" ref="T49" si="41">IF(AND(G49=0,E49=0),0,IF(AND(G49=0,E49&gt;0),1,E49/G49-1))</f>
        <v>-4.918064774771258E-2</v>
      </c>
    </row>
    <row r="50" spans="1:20" s="37" customFormat="1" ht="14.25" customHeight="1">
      <c r="C50" s="319"/>
      <c r="D50" s="42"/>
      <c r="E50" s="41"/>
      <c r="F50" s="42"/>
      <c r="G50" s="41"/>
      <c r="H50" s="42"/>
      <c r="I50" s="41"/>
      <c r="J50" s="42"/>
      <c r="K50" s="41"/>
      <c r="L50" s="42"/>
      <c r="M50" s="41"/>
      <c r="N50" s="12"/>
      <c r="O50" s="305"/>
      <c r="P50" s="41"/>
      <c r="Q50" s="12"/>
      <c r="R50" s="305"/>
      <c r="S50" s="41"/>
      <c r="T50" s="12"/>
    </row>
    <row r="51" spans="1:20" ht="18.75">
      <c r="A51" s="317"/>
      <c r="C51" s="302" t="s">
        <v>149</v>
      </c>
      <c r="E51" s="17"/>
      <c r="G51" s="17"/>
      <c r="I51" s="17"/>
      <c r="K51" s="17"/>
      <c r="M51" s="17"/>
      <c r="N51" s="17"/>
      <c r="P51" s="17"/>
      <c r="Q51" s="17"/>
      <c r="S51" s="17"/>
      <c r="T51" s="17"/>
    </row>
    <row r="52" spans="1:20" ht="6" customHeight="1">
      <c r="A52" s="317"/>
      <c r="C52" s="177"/>
      <c r="D52" s="82"/>
      <c r="E52" s="156"/>
      <c r="F52" s="82"/>
      <c r="G52" s="156"/>
      <c r="H52" s="82"/>
      <c r="I52" s="156"/>
      <c r="J52" s="82"/>
      <c r="K52" s="156"/>
      <c r="L52" s="82"/>
      <c r="M52" s="156"/>
      <c r="N52" s="155"/>
      <c r="O52" s="82"/>
      <c r="P52" s="156"/>
      <c r="Q52" s="155"/>
      <c r="R52" s="82"/>
      <c r="S52" s="156"/>
      <c r="T52" s="155"/>
    </row>
    <row r="53" spans="1:20" s="37" customFormat="1" ht="15.6" customHeight="1">
      <c r="A53" s="314"/>
      <c r="B53" s="49"/>
      <c r="C53" s="183" t="s">
        <v>105</v>
      </c>
      <c r="D53" s="39" t="s">
        <v>18</v>
      </c>
      <c r="E53" s="40">
        <v>488</v>
      </c>
      <c r="F53" s="39"/>
      <c r="G53" s="41">
        <v>488</v>
      </c>
      <c r="H53" s="39"/>
      <c r="I53" s="41">
        <v>486</v>
      </c>
      <c r="J53" s="42"/>
      <c r="K53" s="41">
        <v>487</v>
      </c>
      <c r="L53" s="42"/>
      <c r="M53" s="41">
        <f t="shared" ref="M53:M57" si="42">$E53-K53</f>
        <v>1</v>
      </c>
      <c r="N53" s="12">
        <f t="shared" ref="N53:N57" si="43">IF(AND(K53=0,E53=0),0,IF(AND(K53=0,E53&gt;0),1,E53/K53-1))</f>
        <v>2.0533880903490509E-3</v>
      </c>
      <c r="O53" s="305"/>
      <c r="P53" s="41">
        <f t="shared" ref="P53:P57" si="44">$E53-I53</f>
        <v>2</v>
      </c>
      <c r="Q53" s="12">
        <f t="shared" ref="Q53:Q57" si="45">IF(AND(I53=0,E53=0),0,IF(AND(I53=0,E53&gt;0),1,E53/I53-1))</f>
        <v>4.115226337448652E-3</v>
      </c>
      <c r="R53" s="305"/>
      <c r="S53" s="41">
        <f t="shared" ref="S53:S57" si="46">$E53-G53</f>
        <v>0</v>
      </c>
      <c r="T53" s="12">
        <f t="shared" ref="T53:T57" si="47">IF(AND(G53=0,E53=0),0,IF(AND(G53=0,E53&gt;0),1,E53/G53-1))</f>
        <v>0</v>
      </c>
    </row>
    <row r="54" spans="1:20" s="37" customFormat="1" ht="15.6" customHeight="1">
      <c r="A54" s="314"/>
      <c r="B54" s="49"/>
      <c r="C54" s="183" t="s">
        <v>106</v>
      </c>
      <c r="D54" s="39" t="s">
        <v>18</v>
      </c>
      <c r="E54" s="40">
        <v>249</v>
      </c>
      <c r="F54" s="39"/>
      <c r="G54" s="41">
        <v>170</v>
      </c>
      <c r="H54" s="39"/>
      <c r="I54" s="41">
        <v>1293</v>
      </c>
      <c r="J54" s="42"/>
      <c r="K54" s="41">
        <v>1212</v>
      </c>
      <c r="L54" s="42"/>
      <c r="M54" s="41">
        <f t="shared" si="42"/>
        <v>-963</v>
      </c>
      <c r="N54" s="12">
        <f t="shared" si="43"/>
        <v>-0.79455445544554459</v>
      </c>
      <c r="O54" s="305"/>
      <c r="P54" s="41">
        <f t="shared" si="44"/>
        <v>-1044</v>
      </c>
      <c r="Q54" s="12">
        <f t="shared" si="45"/>
        <v>-0.80742459396751742</v>
      </c>
      <c r="R54" s="305"/>
      <c r="S54" s="41">
        <f t="shared" si="46"/>
        <v>79</v>
      </c>
      <c r="T54" s="12">
        <f t="shared" si="47"/>
        <v>0.46470588235294108</v>
      </c>
    </row>
    <row r="55" spans="1:20" s="37" customFormat="1" ht="15.6" customHeight="1">
      <c r="A55" s="314"/>
      <c r="B55" s="49"/>
      <c r="C55" s="183" t="s">
        <v>107</v>
      </c>
      <c r="D55" s="39"/>
      <c r="E55" s="40">
        <v>532841</v>
      </c>
      <c r="F55" s="39"/>
      <c r="G55" s="41">
        <v>528323</v>
      </c>
      <c r="H55" s="39"/>
      <c r="I55" s="41">
        <v>644165</v>
      </c>
      <c r="J55" s="42"/>
      <c r="K55" s="41">
        <v>688003</v>
      </c>
      <c r="L55" s="42"/>
      <c r="M55" s="41">
        <f t="shared" si="42"/>
        <v>-155162</v>
      </c>
      <c r="N55" s="12">
        <f t="shared" si="43"/>
        <v>-0.22552517939602013</v>
      </c>
      <c r="O55" s="305"/>
      <c r="P55" s="41">
        <f t="shared" si="44"/>
        <v>-111324</v>
      </c>
      <c r="Q55" s="12">
        <f t="shared" si="45"/>
        <v>-0.17281907585789358</v>
      </c>
      <c r="R55" s="305"/>
      <c r="S55" s="41">
        <f t="shared" si="46"/>
        <v>4518</v>
      </c>
      <c r="T55" s="12">
        <f t="shared" si="47"/>
        <v>8.5515868133698714E-3</v>
      </c>
    </row>
    <row r="56" spans="1:20" s="37" customFormat="1" ht="15.6" customHeight="1">
      <c r="A56" s="314"/>
      <c r="B56" s="49"/>
      <c r="C56" s="183" t="s">
        <v>108</v>
      </c>
      <c r="D56" s="39" t="s">
        <v>20</v>
      </c>
      <c r="E56" s="40">
        <v>562202</v>
      </c>
      <c r="F56" s="39"/>
      <c r="G56" s="41">
        <v>591516</v>
      </c>
      <c r="H56" s="39"/>
      <c r="I56" s="41">
        <v>665980</v>
      </c>
      <c r="J56" s="42"/>
      <c r="K56" s="41">
        <v>716570</v>
      </c>
      <c r="L56" s="42"/>
      <c r="M56" s="41">
        <f t="shared" si="42"/>
        <v>-154368</v>
      </c>
      <c r="N56" s="12">
        <f t="shared" si="43"/>
        <v>-0.21542626679877752</v>
      </c>
      <c r="O56" s="305"/>
      <c r="P56" s="41">
        <f t="shared" si="44"/>
        <v>-103778</v>
      </c>
      <c r="Q56" s="12">
        <f t="shared" si="45"/>
        <v>-0.15582750232739717</v>
      </c>
      <c r="R56" s="305"/>
      <c r="S56" s="41">
        <f t="shared" si="46"/>
        <v>-29314</v>
      </c>
      <c r="T56" s="12">
        <f t="shared" si="47"/>
        <v>-4.955740842175016E-2</v>
      </c>
    </row>
    <row r="57" spans="1:20" s="16" customFormat="1" ht="15.6" customHeight="1">
      <c r="A57" s="317"/>
      <c r="B57" s="49"/>
      <c r="C57" s="312" t="s">
        <v>138</v>
      </c>
      <c r="D57" s="32" t="s">
        <v>18</v>
      </c>
      <c r="E57" s="153">
        <v>1095780</v>
      </c>
      <c r="F57" s="32"/>
      <c r="G57" s="153">
        <v>1120497</v>
      </c>
      <c r="H57" s="32"/>
      <c r="I57" s="153">
        <v>1311924</v>
      </c>
      <c r="J57" s="32"/>
      <c r="K57" s="153">
        <v>1406272</v>
      </c>
      <c r="L57" s="32"/>
      <c r="M57" s="153">
        <f t="shared" si="42"/>
        <v>-310492</v>
      </c>
      <c r="N57" s="166">
        <f t="shared" si="43"/>
        <v>-0.22079085696081557</v>
      </c>
      <c r="O57" s="32"/>
      <c r="P57" s="153">
        <f t="shared" si="44"/>
        <v>-216144</v>
      </c>
      <c r="Q57" s="166">
        <f t="shared" si="45"/>
        <v>-0.16475344608376707</v>
      </c>
      <c r="R57" s="32"/>
      <c r="S57" s="153">
        <f t="shared" si="46"/>
        <v>-24717</v>
      </c>
      <c r="T57" s="166">
        <f t="shared" si="47"/>
        <v>-2.2058961335907235E-2</v>
      </c>
    </row>
    <row r="58" spans="1:20" s="37" customFormat="1" ht="15.6" customHeight="1">
      <c r="A58" s="49"/>
      <c r="B58" s="49"/>
      <c r="C58" s="318" t="s">
        <v>124</v>
      </c>
      <c r="D58" s="39"/>
      <c r="E58" s="188"/>
      <c r="F58" s="39"/>
      <c r="G58" s="189"/>
      <c r="H58" s="39"/>
      <c r="I58" s="189"/>
      <c r="J58" s="42"/>
      <c r="K58" s="189"/>
      <c r="L58" s="42"/>
      <c r="M58" s="41"/>
      <c r="N58" s="12"/>
      <c r="O58" s="305"/>
      <c r="P58" s="41"/>
      <c r="Q58" s="12"/>
      <c r="R58" s="305"/>
      <c r="S58" s="41"/>
      <c r="T58" s="12"/>
    </row>
    <row r="59" spans="1:20" s="37" customFormat="1" ht="15.6" customHeight="1">
      <c r="A59" s="317"/>
      <c r="B59" s="49"/>
      <c r="C59" s="319" t="s">
        <v>139</v>
      </c>
      <c r="D59" s="39"/>
      <c r="E59" s="40">
        <v>84884</v>
      </c>
      <c r="F59" s="39"/>
      <c r="G59" s="41">
        <v>90861</v>
      </c>
      <c r="H59" s="39"/>
      <c r="I59" s="41">
        <v>205922</v>
      </c>
      <c r="J59" s="42"/>
      <c r="K59" s="41">
        <v>258149.99999999997</v>
      </c>
      <c r="L59" s="42"/>
      <c r="M59" s="41">
        <f t="shared" ref="M59" si="48">$E59-K59</f>
        <v>-173265.99999999997</v>
      </c>
      <c r="N59" s="12">
        <f t="shared" ref="N59" si="49">IF(AND(K59=0,E59=0),0,IF(AND(K59=0,E59&gt;0),1,E59/K59-1))</f>
        <v>-0.671183420491962</v>
      </c>
      <c r="O59" s="305"/>
      <c r="P59" s="41">
        <f t="shared" ref="P59" si="50">$E59-I59</f>
        <v>-121038</v>
      </c>
      <c r="Q59" s="12">
        <f t="shared" ref="Q59" si="51">IF(AND(I59=0,E59=0),0,IF(AND(I59=0,E59&gt;0),1,E59/I59-1))</f>
        <v>-0.58778566641738128</v>
      </c>
      <c r="R59" s="305"/>
      <c r="S59" s="41">
        <f t="shared" ref="S59" si="52">$E59-G59</f>
        <v>-5977</v>
      </c>
      <c r="T59" s="12">
        <f t="shared" ref="T59" si="53">IF(AND(G59=0,E59=0),0,IF(AND(G59=0,E59&gt;0),1,E59/G59-1))</f>
        <v>-6.5781798571444283E-2</v>
      </c>
    </row>
    <row r="61" spans="1:20" ht="18.75">
      <c r="C61" s="302" t="s">
        <v>213</v>
      </c>
      <c r="E61" s="17"/>
      <c r="G61" s="17"/>
      <c r="I61" s="17"/>
      <c r="K61" s="17"/>
      <c r="M61" s="17"/>
      <c r="N61" s="17"/>
      <c r="P61" s="17"/>
      <c r="Q61" s="17"/>
      <c r="S61" s="17"/>
      <c r="T61" s="17"/>
    </row>
    <row r="62" spans="1:20" ht="6" customHeight="1">
      <c r="C62" s="177"/>
      <c r="D62" s="82"/>
      <c r="E62" s="156"/>
      <c r="F62" s="82"/>
      <c r="G62" s="156"/>
      <c r="H62" s="82"/>
      <c r="I62" s="156"/>
      <c r="J62" s="82"/>
      <c r="K62" s="156"/>
      <c r="L62" s="82"/>
      <c r="M62" s="156"/>
      <c r="N62" s="155"/>
      <c r="O62" s="82"/>
      <c r="P62" s="156"/>
      <c r="Q62" s="155"/>
      <c r="R62" s="82"/>
      <c r="S62" s="156"/>
      <c r="T62" s="155"/>
    </row>
    <row r="63" spans="1:20" s="49" customFormat="1" ht="15.6" customHeight="1">
      <c r="A63" s="314"/>
      <c r="B63" s="315"/>
      <c r="C63" s="157" t="s">
        <v>150</v>
      </c>
      <c r="D63" s="186"/>
      <c r="E63" s="40">
        <v>536013</v>
      </c>
      <c r="F63" s="186"/>
      <c r="G63" s="41">
        <v>563738</v>
      </c>
      <c r="H63" s="186"/>
      <c r="I63" s="41">
        <v>748518</v>
      </c>
      <c r="J63" s="307"/>
      <c r="K63" s="41">
        <v>801815</v>
      </c>
      <c r="L63" s="307"/>
      <c r="M63" s="41">
        <f t="shared" ref="M63:M65" si="54">$E63-K63</f>
        <v>-265802</v>
      </c>
      <c r="N63" s="12">
        <f t="shared" ref="N63:N65" si="55">IF(AND(K63=0,E63=0),0,IF(AND(K63=0,E63&gt;0),1,E63/K63-1))</f>
        <v>-0.33150040844833284</v>
      </c>
      <c r="O63" s="307"/>
      <c r="P63" s="41">
        <f t="shared" ref="P63:P65" si="56">$E63-I63</f>
        <v>-212505</v>
      </c>
      <c r="Q63" s="12">
        <f t="shared" ref="Q63:Q65" si="57">IF(AND(I63=0,E63=0),0,IF(AND(I63=0,E63&gt;0),1,E63/I63-1))</f>
        <v>-0.28390098835298549</v>
      </c>
      <c r="R63" s="307"/>
      <c r="S63" s="41">
        <f t="shared" ref="S63:S65" si="58">$E63-G63</f>
        <v>-27725</v>
      </c>
      <c r="T63" s="12">
        <f t="shared" ref="T63:T65" si="59">IF(AND(G63=0,E63=0),0,IF(AND(G63=0,E63&gt;0),1,E63/G63-1))</f>
        <v>-4.918064774771258E-2</v>
      </c>
    </row>
    <row r="64" spans="1:20" s="49" customFormat="1" ht="15.6" customHeight="1">
      <c r="A64" s="314"/>
      <c r="B64" s="315"/>
      <c r="C64" s="157" t="s">
        <v>151</v>
      </c>
      <c r="D64" s="186"/>
      <c r="E64" s="40">
        <v>993280</v>
      </c>
      <c r="F64" s="186"/>
      <c r="G64" s="41">
        <v>1010505</v>
      </c>
      <c r="H64" s="186"/>
      <c r="I64" s="41">
        <v>1051563</v>
      </c>
      <c r="J64" s="307"/>
      <c r="K64" s="41">
        <v>949818</v>
      </c>
      <c r="L64" s="307"/>
      <c r="M64" s="41">
        <f t="shared" si="54"/>
        <v>43462</v>
      </c>
      <c r="N64" s="12">
        <f t="shared" si="55"/>
        <v>4.5758239999662997E-2</v>
      </c>
      <c r="O64" s="307"/>
      <c r="P64" s="41">
        <f t="shared" si="56"/>
        <v>-58283</v>
      </c>
      <c r="Q64" s="12">
        <f t="shared" si="57"/>
        <v>-5.5425114805294551E-2</v>
      </c>
      <c r="R64" s="307"/>
      <c r="S64" s="41">
        <f t="shared" si="58"/>
        <v>-17225</v>
      </c>
      <c r="T64" s="12">
        <f t="shared" si="59"/>
        <v>-1.7045932479304859E-2</v>
      </c>
    </row>
    <row r="65" spans="1:20" s="16" customFormat="1" ht="15.6" customHeight="1">
      <c r="A65" s="314"/>
      <c r="B65" s="49"/>
      <c r="C65" s="312" t="s">
        <v>142</v>
      </c>
      <c r="D65" s="32"/>
      <c r="E65" s="153">
        <v>1529293</v>
      </c>
      <c r="F65" s="32"/>
      <c r="G65" s="153">
        <v>1574243</v>
      </c>
      <c r="H65" s="32"/>
      <c r="I65" s="153">
        <v>1800081</v>
      </c>
      <c r="J65" s="32"/>
      <c r="K65" s="153">
        <v>1751633</v>
      </c>
      <c r="L65" s="32"/>
      <c r="M65" s="153">
        <f t="shared" si="54"/>
        <v>-222340</v>
      </c>
      <c r="N65" s="166">
        <f t="shared" si="55"/>
        <v>-0.12693298196597114</v>
      </c>
      <c r="O65" s="32"/>
      <c r="P65" s="153">
        <f t="shared" si="56"/>
        <v>-270788</v>
      </c>
      <c r="Q65" s="166">
        <f t="shared" si="57"/>
        <v>-0.15043100838240053</v>
      </c>
      <c r="R65" s="32"/>
      <c r="S65" s="153">
        <f t="shared" si="58"/>
        <v>-44950</v>
      </c>
      <c r="T65" s="166">
        <f t="shared" si="59"/>
        <v>-2.8553406303855278E-2</v>
      </c>
    </row>
    <row r="66" spans="1:20" ht="17.649999999999999" customHeight="1"/>
    <row r="67" spans="1:20" ht="18.75">
      <c r="A67" s="317"/>
      <c r="C67" s="302" t="s">
        <v>216</v>
      </c>
      <c r="E67" s="17"/>
      <c r="G67" s="17"/>
      <c r="I67" s="17"/>
      <c r="K67" s="17"/>
      <c r="M67" s="17"/>
      <c r="N67" s="17"/>
      <c r="P67" s="17"/>
      <c r="Q67" s="17"/>
      <c r="S67" s="17"/>
      <c r="T67" s="17"/>
    </row>
    <row r="68" spans="1:20" ht="6" customHeight="1">
      <c r="A68" s="317"/>
      <c r="C68" s="177"/>
      <c r="D68" s="82"/>
      <c r="E68" s="156"/>
      <c r="F68" s="82"/>
      <c r="G68" s="156"/>
      <c r="H68" s="82"/>
      <c r="I68" s="156"/>
      <c r="J68" s="82"/>
      <c r="K68" s="156"/>
      <c r="L68" s="82"/>
      <c r="M68" s="156"/>
      <c r="N68" s="155"/>
      <c r="O68" s="82"/>
      <c r="P68" s="156"/>
      <c r="Q68" s="155"/>
      <c r="R68" s="82"/>
      <c r="S68" s="156"/>
      <c r="T68" s="155"/>
    </row>
    <row r="69" spans="1:20" s="16" customFormat="1" ht="15.6" customHeight="1">
      <c r="A69" s="140"/>
      <c r="B69" s="49"/>
      <c r="C69" s="312" t="s">
        <v>218</v>
      </c>
      <c r="D69" s="32" t="s">
        <v>18</v>
      </c>
      <c r="E69" s="153">
        <v>1868919.9571199983</v>
      </c>
      <c r="F69" s="32"/>
      <c r="G69" s="153">
        <v>1924338.4046199932</v>
      </c>
      <c r="H69" s="32"/>
      <c r="I69" s="153">
        <v>2103106.6244008979</v>
      </c>
      <c r="J69" s="32"/>
      <c r="K69" s="153">
        <v>2660742.6503880322</v>
      </c>
      <c r="L69" s="32"/>
      <c r="M69" s="153">
        <f t="shared" ref="M69:M73" si="60">$E69-K69</f>
        <v>-791822.69326803391</v>
      </c>
      <c r="N69" s="166">
        <f t="shared" ref="N69:N73" si="61">IF(AND(K69=0,E69=0),0,IF(AND(K69=0,E69&gt;0),1,E69/K69-1))</f>
        <v>-0.29759461823658806</v>
      </c>
      <c r="O69" s="32"/>
      <c r="P69" s="153">
        <f t="shared" ref="P69:P73" si="62">$E69-I69</f>
        <v>-234186.66728089959</v>
      </c>
      <c r="Q69" s="166">
        <f t="shared" ref="Q69:Q73" si="63">IF(AND(I69=0,E69=0),0,IF(AND(I69=0,E69&gt;0),1,E69/I69-1))</f>
        <v>-0.11135273150861347</v>
      </c>
      <c r="R69" s="32"/>
      <c r="S69" s="153">
        <f t="shared" ref="S69:S73" si="64">$E69-G69</f>
        <v>-55418.447499994887</v>
      </c>
      <c r="T69" s="166">
        <f t="shared" ref="T69:T73" si="65">IF(AND(G69=0,E69=0),0,IF(AND(G69=0,E69&gt;0),1,E69/G69-1))</f>
        <v>-2.8798701604117571E-2</v>
      </c>
    </row>
    <row r="70" spans="1:20" s="307" customFormat="1" ht="15.6" customHeight="1">
      <c r="A70" s="320"/>
      <c r="B70" s="186"/>
      <c r="C70" s="321" t="s">
        <v>153</v>
      </c>
      <c r="D70" s="187"/>
      <c r="E70" s="188">
        <f>E71+E72</f>
        <v>1668806.2618099982</v>
      </c>
      <c r="F70" s="187"/>
      <c r="G70" s="189">
        <f>G71+G72</f>
        <v>1719267.3322699931</v>
      </c>
      <c r="H70" s="187"/>
      <c r="I70" s="189">
        <f>I71+I72</f>
        <v>1867938.032040898</v>
      </c>
      <c r="J70" s="190"/>
      <c r="K70" s="189">
        <f>K71+K72</f>
        <v>2338531.8600882012</v>
      </c>
      <c r="L70" s="190"/>
      <c r="M70" s="189">
        <f t="shared" si="60"/>
        <v>-669725.59827820305</v>
      </c>
      <c r="N70" s="244">
        <f t="shared" si="61"/>
        <v>-0.28638720288931341</v>
      </c>
      <c r="O70" s="322"/>
      <c r="P70" s="189">
        <f t="shared" si="62"/>
        <v>-199131.7702308998</v>
      </c>
      <c r="Q70" s="244">
        <f t="shared" si="63"/>
        <v>-0.10660512651660592</v>
      </c>
      <c r="R70" s="322"/>
      <c r="S70" s="189">
        <f t="shared" si="64"/>
        <v>-50461.070459994953</v>
      </c>
      <c r="T70" s="244">
        <f t="shared" si="65"/>
        <v>-2.9350334013134471E-2</v>
      </c>
    </row>
    <row r="71" spans="1:20" s="37" customFormat="1" ht="15.6" customHeight="1">
      <c r="A71" s="314"/>
      <c r="B71" s="49"/>
      <c r="C71" s="323" t="s">
        <v>204</v>
      </c>
      <c r="D71" s="39" t="s">
        <v>18</v>
      </c>
      <c r="E71" s="40">
        <v>235881.01879000099</v>
      </c>
      <c r="F71" s="39"/>
      <c r="G71" s="41">
        <v>248284.40856999572</v>
      </c>
      <c r="H71" s="39"/>
      <c r="I71" s="41">
        <v>272691.05438000109</v>
      </c>
      <c r="J71" s="42"/>
      <c r="K71" s="41">
        <v>429032.41440954892</v>
      </c>
      <c r="L71" s="42"/>
      <c r="M71" s="41">
        <f t="shared" si="60"/>
        <v>-193151.39561954793</v>
      </c>
      <c r="N71" s="12">
        <f t="shared" si="61"/>
        <v>-0.45020233700842949</v>
      </c>
      <c r="O71" s="305"/>
      <c r="P71" s="41">
        <f t="shared" si="62"/>
        <v>-36810.035590000101</v>
      </c>
      <c r="Q71" s="12">
        <f t="shared" si="63"/>
        <v>-0.13498805699252781</v>
      </c>
      <c r="R71" s="305"/>
      <c r="S71" s="41">
        <f t="shared" si="64"/>
        <v>-12403.38977999473</v>
      </c>
      <c r="T71" s="12">
        <f t="shared" si="65"/>
        <v>-4.9956378056248307E-2</v>
      </c>
    </row>
    <row r="72" spans="1:20" s="37" customFormat="1" ht="15.6" customHeight="1">
      <c r="A72" s="314"/>
      <c r="B72" s="49"/>
      <c r="C72" s="323" t="s">
        <v>205</v>
      </c>
      <c r="D72" s="39" t="s">
        <v>18</v>
      </c>
      <c r="E72" s="40">
        <v>1432925.2430199971</v>
      </c>
      <c r="F72" s="39"/>
      <c r="G72" s="41">
        <v>1470982.9236999974</v>
      </c>
      <c r="H72" s="39"/>
      <c r="I72" s="41">
        <v>1595246.977660897</v>
      </c>
      <c r="J72" s="42"/>
      <c r="K72" s="41">
        <v>1909499.4456786523</v>
      </c>
      <c r="L72" s="42"/>
      <c r="M72" s="41">
        <f t="shared" si="60"/>
        <v>-476574.20265865512</v>
      </c>
      <c r="N72" s="12">
        <f t="shared" si="61"/>
        <v>-0.24958069704454755</v>
      </c>
      <c r="O72" s="305"/>
      <c r="P72" s="41">
        <f t="shared" si="62"/>
        <v>-162321.73464089981</v>
      </c>
      <c r="Q72" s="12">
        <f t="shared" si="63"/>
        <v>-0.10175335663629426</v>
      </c>
      <c r="R72" s="305"/>
      <c r="S72" s="41">
        <f t="shared" si="64"/>
        <v>-38057.680680000223</v>
      </c>
      <c r="T72" s="12">
        <f t="shared" si="65"/>
        <v>-2.5872279050169311E-2</v>
      </c>
    </row>
    <row r="73" spans="1:20" s="307" customFormat="1" ht="15.6" customHeight="1">
      <c r="A73" s="320"/>
      <c r="B73" s="186"/>
      <c r="C73" s="321" t="s">
        <v>206</v>
      </c>
      <c r="D73" s="187" t="s">
        <v>20</v>
      </c>
      <c r="E73" s="188">
        <v>200113.69531000016</v>
      </c>
      <c r="F73" s="187"/>
      <c r="G73" s="189">
        <v>205071.07235000003</v>
      </c>
      <c r="H73" s="187"/>
      <c r="I73" s="189">
        <v>235168.59235999995</v>
      </c>
      <c r="J73" s="190"/>
      <c r="K73" s="189">
        <v>322210.79029983107</v>
      </c>
      <c r="L73" s="190"/>
      <c r="M73" s="189">
        <f t="shared" si="60"/>
        <v>-122097.09498983092</v>
      </c>
      <c r="N73" s="244">
        <f t="shared" si="61"/>
        <v>-0.37893546295024538</v>
      </c>
      <c r="O73" s="322"/>
      <c r="P73" s="189">
        <f t="shared" si="62"/>
        <v>-35054.897049999796</v>
      </c>
      <c r="Q73" s="244">
        <f t="shared" si="63"/>
        <v>-0.14906283487183181</v>
      </c>
      <c r="R73" s="322"/>
      <c r="S73" s="189">
        <f t="shared" si="64"/>
        <v>-4957.3770399998757</v>
      </c>
      <c r="T73" s="244">
        <f t="shared" si="65"/>
        <v>-2.4173946052903017E-2</v>
      </c>
    </row>
    <row r="74" spans="1:20" ht="6" customHeight="1">
      <c r="A74" s="325"/>
      <c r="C74" s="177"/>
      <c r="D74" s="82"/>
      <c r="E74" s="156"/>
      <c r="F74" s="82"/>
      <c r="G74" s="156"/>
      <c r="H74" s="82"/>
      <c r="I74" s="156"/>
      <c r="J74" s="82"/>
      <c r="K74" s="156"/>
      <c r="L74" s="82"/>
      <c r="M74" s="156"/>
      <c r="N74" s="155"/>
      <c r="O74" s="82"/>
      <c r="P74" s="156"/>
      <c r="Q74" s="155"/>
      <c r="R74" s="82"/>
      <c r="S74" s="156"/>
      <c r="T74" s="155"/>
    </row>
    <row r="75" spans="1:20" s="16" customFormat="1" ht="15.6" customHeight="1">
      <c r="A75" s="140"/>
      <c r="B75" s="49"/>
      <c r="C75" s="312" t="s">
        <v>219</v>
      </c>
      <c r="D75" s="32" t="s">
        <v>18</v>
      </c>
      <c r="E75" s="153">
        <v>1124584.1094934985</v>
      </c>
      <c r="F75" s="32"/>
      <c r="G75" s="153">
        <v>1144361.6996218918</v>
      </c>
      <c r="H75" s="32"/>
      <c r="I75" s="153">
        <v>1181048.5102454983</v>
      </c>
      <c r="J75" s="32"/>
      <c r="K75" s="153">
        <v>1487707.8445581177</v>
      </c>
      <c r="L75" s="32"/>
      <c r="M75" s="153">
        <f t="shared" ref="M75:M79" si="66">$E75-K75</f>
        <v>-363123.73506461922</v>
      </c>
      <c r="N75" s="166">
        <f t="shared" ref="N75:N79" si="67">IF(AND(K75=0,E75=0),0,IF(AND(K75=0,E75&gt;0),1,E75/K75-1))</f>
        <v>-0.24408269163390417</v>
      </c>
      <c r="O75" s="32"/>
      <c r="P75" s="153">
        <f t="shared" ref="P75:P79" si="68">$E75-I75</f>
        <v>-56464.400751999812</v>
      </c>
      <c r="Q75" s="166">
        <f t="shared" ref="Q75:Q79" si="69">IF(AND(I75=0,E75=0),0,IF(AND(I75=0,E75&gt;0),1,E75/I75-1))</f>
        <v>-4.7808705791655304E-2</v>
      </c>
      <c r="R75" s="32"/>
      <c r="S75" s="153">
        <f t="shared" ref="S75:S79" si="70">$E75-G75</f>
        <v>-19777.590128393378</v>
      </c>
      <c r="T75" s="166">
        <f t="shared" ref="T75:T79" si="71">IF(AND(G75=0,E75=0),0,IF(AND(G75=0,E75&gt;0),1,E75/G75-1))</f>
        <v>-1.7282638989864929E-2</v>
      </c>
    </row>
    <row r="76" spans="1:20" s="307" customFormat="1" ht="15.6" customHeight="1">
      <c r="A76" s="320"/>
      <c r="B76" s="186"/>
      <c r="C76" s="321" t="s">
        <v>153</v>
      </c>
      <c r="D76" s="187"/>
      <c r="E76" s="188">
        <f>E77+E78</f>
        <v>1020220.9420150983</v>
      </c>
      <c r="F76" s="187"/>
      <c r="G76" s="189">
        <f>G77+G78</f>
        <v>1037897.7709919917</v>
      </c>
      <c r="H76" s="187"/>
      <c r="I76" s="189">
        <f>I77+I78</f>
        <v>1069132.5340786984</v>
      </c>
      <c r="J76" s="190"/>
      <c r="K76" s="189">
        <f>K77+K78</f>
        <v>1336934.1497639786</v>
      </c>
      <c r="L76" s="190"/>
      <c r="M76" s="189">
        <f t="shared" si="66"/>
        <v>-316713.20774888026</v>
      </c>
      <c r="N76" s="244">
        <f t="shared" si="67"/>
        <v>-0.23689514386687827</v>
      </c>
      <c r="O76" s="322"/>
      <c r="P76" s="189">
        <f t="shared" si="68"/>
        <v>-48911.592063600081</v>
      </c>
      <c r="Q76" s="244">
        <f t="shared" si="69"/>
        <v>-4.5748857606085824E-2</v>
      </c>
      <c r="R76" s="322"/>
      <c r="S76" s="189">
        <f t="shared" si="70"/>
        <v>-17676.828976893448</v>
      </c>
      <c r="T76" s="244">
        <f t="shared" si="71"/>
        <v>-1.7031377724222696E-2</v>
      </c>
    </row>
    <row r="77" spans="1:20" s="37" customFormat="1" ht="15.6" customHeight="1">
      <c r="A77" s="314"/>
      <c r="B77" s="49"/>
      <c r="C77" s="323" t="s">
        <v>204</v>
      </c>
      <c r="D77" s="39" t="s">
        <v>18</v>
      </c>
      <c r="E77" s="40">
        <v>132243.64016980107</v>
      </c>
      <c r="F77" s="39"/>
      <c r="G77" s="41">
        <v>137913.125967195</v>
      </c>
      <c r="H77" s="39"/>
      <c r="I77" s="41">
        <v>146658.18362700148</v>
      </c>
      <c r="J77" s="42"/>
      <c r="K77" s="41">
        <v>243280.83670242529</v>
      </c>
      <c r="L77" s="42"/>
      <c r="M77" s="41">
        <f t="shared" si="66"/>
        <v>-111037.19653262422</v>
      </c>
      <c r="N77" s="12">
        <f t="shared" si="67"/>
        <v>-0.45641571295827954</v>
      </c>
      <c r="O77" s="305"/>
      <c r="P77" s="41">
        <f t="shared" si="68"/>
        <v>-14414.543457200401</v>
      </c>
      <c r="Q77" s="12">
        <f t="shared" si="69"/>
        <v>-9.8286662910411993E-2</v>
      </c>
      <c r="R77" s="305"/>
      <c r="S77" s="41">
        <f t="shared" si="70"/>
        <v>-5669.4857973939215</v>
      </c>
      <c r="T77" s="12">
        <f t="shared" si="71"/>
        <v>-4.1109109503779218E-2</v>
      </c>
    </row>
    <row r="78" spans="1:20" s="37" customFormat="1" ht="15.6" customHeight="1">
      <c r="A78" s="314"/>
      <c r="B78" s="49"/>
      <c r="C78" s="323" t="s">
        <v>205</v>
      </c>
      <c r="D78" s="39" t="s">
        <v>18</v>
      </c>
      <c r="E78" s="40">
        <v>887977.30184529722</v>
      </c>
      <c r="F78" s="39"/>
      <c r="G78" s="41">
        <v>899984.64502479672</v>
      </c>
      <c r="H78" s="39"/>
      <c r="I78" s="41">
        <v>922474.3504516969</v>
      </c>
      <c r="J78" s="42"/>
      <c r="K78" s="41">
        <v>1093653.3130615533</v>
      </c>
      <c r="L78" s="42"/>
      <c r="M78" s="41">
        <f t="shared" si="66"/>
        <v>-205676.01121625607</v>
      </c>
      <c r="N78" s="12">
        <f t="shared" si="67"/>
        <v>-0.18806326352223113</v>
      </c>
      <c r="O78" s="305"/>
      <c r="P78" s="41">
        <f t="shared" si="68"/>
        <v>-34497.04860639968</v>
      </c>
      <c r="Q78" s="12">
        <f t="shared" si="69"/>
        <v>-3.7396214419954221E-2</v>
      </c>
      <c r="R78" s="305"/>
      <c r="S78" s="41">
        <f t="shared" si="70"/>
        <v>-12007.343179499498</v>
      </c>
      <c r="T78" s="12">
        <f t="shared" si="71"/>
        <v>-1.3341720045866645E-2</v>
      </c>
    </row>
    <row r="79" spans="1:20" s="307" customFormat="1" ht="15.6" customHeight="1">
      <c r="A79" s="320"/>
      <c r="B79" s="186"/>
      <c r="C79" s="321" t="s">
        <v>206</v>
      </c>
      <c r="D79" s="187" t="s">
        <v>20</v>
      </c>
      <c r="E79" s="188">
        <v>104363.16747840012</v>
      </c>
      <c r="F79" s="187"/>
      <c r="G79" s="189">
        <v>106463.92862989999</v>
      </c>
      <c r="H79" s="187"/>
      <c r="I79" s="189">
        <v>111915.97616679978</v>
      </c>
      <c r="J79" s="190"/>
      <c r="K79" s="189">
        <v>150773.69479413907</v>
      </c>
      <c r="L79" s="190"/>
      <c r="M79" s="189">
        <f t="shared" si="66"/>
        <v>-46410.527315738946</v>
      </c>
      <c r="N79" s="244">
        <f t="shared" si="67"/>
        <v>-0.30781581216210296</v>
      </c>
      <c r="O79" s="322"/>
      <c r="P79" s="189">
        <f t="shared" si="68"/>
        <v>-7552.8086883996584</v>
      </c>
      <c r="Q79" s="244">
        <f t="shared" si="69"/>
        <v>-6.7486421037358801E-2</v>
      </c>
      <c r="R79" s="322"/>
      <c r="S79" s="189">
        <f t="shared" si="70"/>
        <v>-2100.7611514998716</v>
      </c>
      <c r="T79" s="244">
        <f t="shared" si="71"/>
        <v>-1.9732140064103176E-2</v>
      </c>
    </row>
    <row r="80" spans="1:20" ht="6.75" customHeight="1">
      <c r="A80" s="325"/>
      <c r="C80" s="324"/>
    </row>
    <row r="81" spans="1:20" s="16" customFormat="1" ht="15.6" customHeight="1">
      <c r="A81" s="140"/>
      <c r="B81" s="49"/>
      <c r="C81" s="312" t="s">
        <v>237</v>
      </c>
      <c r="D81" s="32" t="s">
        <v>18</v>
      </c>
      <c r="E81" s="153">
        <v>744335.84762649983</v>
      </c>
      <c r="F81" s="32"/>
      <c r="G81" s="153">
        <v>779976.70499810146</v>
      </c>
      <c r="H81" s="32"/>
      <c r="I81" s="153">
        <v>922058.11415539996</v>
      </c>
      <c r="J81" s="32"/>
      <c r="K81" s="153">
        <v>1173034.8058299145</v>
      </c>
      <c r="L81" s="32"/>
      <c r="M81" s="153">
        <f t="shared" ref="M81:M85" si="72">$E81-K81</f>
        <v>-428698.95820341469</v>
      </c>
      <c r="N81" s="166">
        <f t="shared" ref="N81:N85" si="73">IF(AND(K81=0,E81=0),0,IF(AND(K81=0,E81&gt;0),1,E81/K81-1))</f>
        <v>-0.36546141348304917</v>
      </c>
      <c r="O81" s="32"/>
      <c r="P81" s="153">
        <f t="shared" ref="P81:P85" si="74">$E81-I81</f>
        <v>-177722.26652890013</v>
      </c>
      <c r="Q81" s="166">
        <f t="shared" ref="Q81:Q85" si="75">IF(AND(I81=0,E81=0),0,IF(AND(I81=0,E81&gt;0),1,E81/I81-1))</f>
        <v>-0.19274519013554015</v>
      </c>
      <c r="R81" s="32"/>
      <c r="S81" s="153">
        <f t="shared" ref="S81:S85" si="76">$E81-G81</f>
        <v>-35640.857371601625</v>
      </c>
      <c r="T81" s="166">
        <f t="shared" ref="T81:T85" si="77">IF(AND(G81=0,E81=0),0,IF(AND(G81=0,E81&gt;0),1,E81/G81-1))</f>
        <v>-4.5694771578708049E-2</v>
      </c>
    </row>
    <row r="82" spans="1:20" s="307" customFormat="1" ht="15.6" customHeight="1">
      <c r="A82" s="320"/>
      <c r="B82" s="186"/>
      <c r="C82" s="321" t="s">
        <v>153</v>
      </c>
      <c r="D82" s="187"/>
      <c r="E82" s="188">
        <f>E83+E84</f>
        <v>648585.31979489978</v>
      </c>
      <c r="F82" s="187"/>
      <c r="G82" s="189">
        <f>G83+G84</f>
        <v>681369.56127800141</v>
      </c>
      <c r="H82" s="187"/>
      <c r="I82" s="189">
        <f>I83+I84</f>
        <v>798805.49796219985</v>
      </c>
      <c r="J82" s="190"/>
      <c r="K82" s="189">
        <f>K83+K84</f>
        <v>1001597.7103242225</v>
      </c>
      <c r="L82" s="190"/>
      <c r="M82" s="189">
        <f t="shared" si="72"/>
        <v>-353012.39052932267</v>
      </c>
      <c r="N82" s="244">
        <f t="shared" si="73"/>
        <v>-0.35244927867801401</v>
      </c>
      <c r="O82" s="322"/>
      <c r="P82" s="189">
        <f t="shared" si="74"/>
        <v>-150220.17816730007</v>
      </c>
      <c r="Q82" s="244">
        <f t="shared" si="75"/>
        <v>-0.18805601432453911</v>
      </c>
      <c r="R82" s="322"/>
      <c r="S82" s="189">
        <f t="shared" si="76"/>
        <v>-32784.241483101621</v>
      </c>
      <c r="T82" s="244">
        <f t="shared" si="77"/>
        <v>-4.811521286863818E-2</v>
      </c>
    </row>
    <row r="83" spans="1:20" s="37" customFormat="1" ht="15.6" customHeight="1">
      <c r="A83" s="314"/>
      <c r="B83" s="49"/>
      <c r="C83" s="323" t="s">
        <v>204</v>
      </c>
      <c r="D83" s="39" t="s">
        <v>18</v>
      </c>
      <c r="E83" s="40">
        <v>103637.3786201999</v>
      </c>
      <c r="F83" s="39"/>
      <c r="G83" s="41">
        <v>110371.28260280074</v>
      </c>
      <c r="H83" s="39"/>
      <c r="I83" s="41">
        <v>126032.87075299962</v>
      </c>
      <c r="J83" s="42"/>
      <c r="K83" s="41">
        <v>185751.57770712362</v>
      </c>
      <c r="L83" s="42"/>
      <c r="M83" s="41">
        <f t="shared" si="72"/>
        <v>-82114.19908692372</v>
      </c>
      <c r="N83" s="12">
        <f t="shared" si="73"/>
        <v>-0.44206461178162371</v>
      </c>
      <c r="O83" s="305"/>
      <c r="P83" s="41">
        <f t="shared" si="74"/>
        <v>-22395.492132799714</v>
      </c>
      <c r="Q83" s="12">
        <f t="shared" si="75"/>
        <v>-0.17769564399346749</v>
      </c>
      <c r="R83" s="305"/>
      <c r="S83" s="41">
        <f t="shared" si="76"/>
        <v>-6733.9039826008375</v>
      </c>
      <c r="T83" s="12">
        <f t="shared" si="77"/>
        <v>-6.1011377450731596E-2</v>
      </c>
    </row>
    <row r="84" spans="1:20" s="37" customFormat="1" ht="15.6" customHeight="1">
      <c r="A84" s="314"/>
      <c r="B84" s="49"/>
      <c r="C84" s="323" t="s">
        <v>205</v>
      </c>
      <c r="D84" s="39" t="s">
        <v>18</v>
      </c>
      <c r="E84" s="40">
        <v>544947.94117469992</v>
      </c>
      <c r="F84" s="39"/>
      <c r="G84" s="41">
        <v>570998.27867520065</v>
      </c>
      <c r="H84" s="39"/>
      <c r="I84" s="41">
        <v>672772.62720920017</v>
      </c>
      <c r="J84" s="42"/>
      <c r="K84" s="41">
        <v>815846.13261709886</v>
      </c>
      <c r="L84" s="42"/>
      <c r="M84" s="41">
        <f t="shared" si="72"/>
        <v>-270898.19144239894</v>
      </c>
      <c r="N84" s="12">
        <f t="shared" si="73"/>
        <v>-0.33204568926913036</v>
      </c>
      <c r="O84" s="305"/>
      <c r="P84" s="41">
        <f t="shared" si="74"/>
        <v>-127824.68603450025</v>
      </c>
      <c r="Q84" s="12">
        <f t="shared" si="75"/>
        <v>-0.18999685906476826</v>
      </c>
      <c r="R84" s="305"/>
      <c r="S84" s="41">
        <f t="shared" si="76"/>
        <v>-26050.337500500726</v>
      </c>
      <c r="T84" s="12">
        <f t="shared" si="77"/>
        <v>-4.5622444888873015E-2</v>
      </c>
    </row>
    <row r="85" spans="1:20" s="307" customFormat="1" ht="15.6" customHeight="1">
      <c r="A85" s="320"/>
      <c r="B85" s="186"/>
      <c r="C85" s="321" t="s">
        <v>206</v>
      </c>
      <c r="D85" s="187" t="s">
        <v>20</v>
      </c>
      <c r="E85" s="188">
        <v>95750.527831600048</v>
      </c>
      <c r="F85" s="187"/>
      <c r="G85" s="189">
        <v>98607.143720100023</v>
      </c>
      <c r="H85" s="187"/>
      <c r="I85" s="189">
        <v>123252.61619320016</v>
      </c>
      <c r="J85" s="190"/>
      <c r="K85" s="189">
        <v>171437.09550569201</v>
      </c>
      <c r="L85" s="190"/>
      <c r="M85" s="189">
        <f t="shared" si="72"/>
        <v>-75686.567674091959</v>
      </c>
      <c r="N85" s="244">
        <f t="shared" si="73"/>
        <v>-0.44148302589260235</v>
      </c>
      <c r="O85" s="322"/>
      <c r="P85" s="189">
        <f t="shared" si="74"/>
        <v>-27502.088361600108</v>
      </c>
      <c r="Q85" s="244">
        <f t="shared" si="75"/>
        <v>-0.22313593991782055</v>
      </c>
      <c r="R85" s="322"/>
      <c r="S85" s="189">
        <f t="shared" si="76"/>
        <v>-2856.615888499975</v>
      </c>
      <c r="T85" s="244">
        <f t="shared" si="77"/>
        <v>-2.8969664678743623E-2</v>
      </c>
    </row>
    <row r="86" spans="1:20" ht="6" customHeight="1">
      <c r="A86" s="325"/>
      <c r="C86" s="177"/>
      <c r="D86" s="82"/>
      <c r="E86" s="156"/>
      <c r="F86" s="82"/>
      <c r="G86" s="156"/>
      <c r="H86" s="82"/>
      <c r="I86" s="156"/>
      <c r="J86" s="82"/>
      <c r="K86" s="156"/>
      <c r="L86" s="82"/>
      <c r="M86" s="156"/>
      <c r="N86" s="155"/>
      <c r="O86" s="82"/>
      <c r="P86" s="156"/>
      <c r="Q86" s="155"/>
      <c r="R86" s="82"/>
      <c r="S86" s="156"/>
      <c r="T86" s="155"/>
    </row>
    <row r="87" spans="1:20" s="16" customFormat="1" ht="15.6" customHeight="1">
      <c r="A87" s="140"/>
      <c r="B87" s="49"/>
      <c r="C87" s="312" t="s">
        <v>220</v>
      </c>
      <c r="D87" s="32" t="s">
        <v>18</v>
      </c>
      <c r="E87" s="326">
        <v>0.6017294134022092</v>
      </c>
      <c r="F87" s="327"/>
      <c r="G87" s="326">
        <v>0.59467799264125454</v>
      </c>
      <c r="H87" s="327"/>
      <c r="I87" s="326">
        <v>0.5615732918828773</v>
      </c>
      <c r="J87" s="327"/>
      <c r="K87" s="326">
        <v>0.55913255810033191</v>
      </c>
      <c r="L87" s="32"/>
      <c r="M87" s="193">
        <f>($E87-K87)*100</f>
        <v>4.2596855301877294</v>
      </c>
      <c r="N87" s="328"/>
      <c r="O87" s="329"/>
      <c r="P87" s="193">
        <f>($E87-I87)*100</f>
        <v>4.0156121519331904</v>
      </c>
      <c r="Q87" s="166"/>
      <c r="R87" s="329"/>
      <c r="S87" s="193">
        <f>($E87-G87)*100</f>
        <v>0.70514207609546631</v>
      </c>
      <c r="T87" s="166"/>
    </row>
    <row r="88" spans="1:20" s="307" customFormat="1" ht="15.6" customHeight="1">
      <c r="A88" s="331"/>
      <c r="B88" s="186"/>
      <c r="C88" s="321" t="s">
        <v>153</v>
      </c>
      <c r="D88" s="187"/>
      <c r="E88" s="287">
        <f>E76/E70</f>
        <v>0.61134774321170149</v>
      </c>
      <c r="F88" s="332"/>
      <c r="G88" s="288">
        <f>G76/G70</f>
        <v>0.60368608855123684</v>
      </c>
      <c r="H88" s="332"/>
      <c r="I88" s="288">
        <f>I76/I70</f>
        <v>0.57235974413485791</v>
      </c>
      <c r="J88" s="333"/>
      <c r="K88" s="288">
        <f>K76/K70</f>
        <v>0.57169806945181156</v>
      </c>
      <c r="L88" s="190"/>
      <c r="M88" s="334">
        <f>($E88-K88)*100</f>
        <v>3.9649673759889925</v>
      </c>
      <c r="N88" s="335"/>
      <c r="O88" s="336"/>
      <c r="P88" s="334">
        <f>($E88-I88)*100</f>
        <v>3.8987999076843582</v>
      </c>
      <c r="Q88" s="244"/>
      <c r="R88" s="336"/>
      <c r="S88" s="334">
        <f>($E88-G88)*100</f>
        <v>0.76616546604646452</v>
      </c>
      <c r="T88" s="244"/>
    </row>
    <row r="89" spans="1:20" s="37" customFormat="1" ht="15.6" customHeight="1">
      <c r="A89" s="314"/>
      <c r="B89" s="49"/>
      <c r="C89" s="323" t="s">
        <v>204</v>
      </c>
      <c r="D89" s="39" t="s">
        <v>18</v>
      </c>
      <c r="E89" s="167">
        <v>0.5606370569712279</v>
      </c>
      <c r="F89" s="337"/>
      <c r="G89" s="168">
        <v>0.55546430306079764</v>
      </c>
      <c r="H89" s="337"/>
      <c r="I89" s="168">
        <v>0.53781809586841089</v>
      </c>
      <c r="J89" s="338"/>
      <c r="K89" s="168">
        <v>0.56704535259238587</v>
      </c>
      <c r="L89" s="42"/>
      <c r="M89" s="54">
        <f t="shared" ref="M89:M91" si="78">($E89-K89)*100</f>
        <v>-0.64082956211579667</v>
      </c>
      <c r="N89" s="339"/>
      <c r="O89" s="340"/>
      <c r="P89" s="54">
        <f t="shared" ref="P89:P91" si="79">($E89-I89)*100</f>
        <v>2.2818961102817004</v>
      </c>
      <c r="Q89" s="12"/>
      <c r="R89" s="340"/>
      <c r="S89" s="54">
        <f>($E89-G89)*100</f>
        <v>0.51727539104302611</v>
      </c>
      <c r="T89" s="12"/>
    </row>
    <row r="90" spans="1:20" s="37" customFormat="1" ht="15.6" customHeight="1">
      <c r="A90" s="314"/>
      <c r="B90" s="49"/>
      <c r="C90" s="323" t="s">
        <v>205</v>
      </c>
      <c r="D90" s="39" t="s">
        <v>18</v>
      </c>
      <c r="E90" s="167">
        <v>0.61969548388569007</v>
      </c>
      <c r="F90" s="337"/>
      <c r="G90" s="168">
        <v>0.61182535196332843</v>
      </c>
      <c r="H90" s="337"/>
      <c r="I90" s="168">
        <v>0.57826428344300429</v>
      </c>
      <c r="J90" s="338"/>
      <c r="K90" s="168">
        <v>0.57274345668786497</v>
      </c>
      <c r="L90" s="42"/>
      <c r="M90" s="54">
        <f t="shared" si="78"/>
        <v>4.6952027197825092</v>
      </c>
      <c r="N90" s="339"/>
      <c r="O90" s="340"/>
      <c r="P90" s="54">
        <f t="shared" si="79"/>
        <v>4.1431200442685778</v>
      </c>
      <c r="Q90" s="12"/>
      <c r="R90" s="340"/>
      <c r="S90" s="54">
        <f>($E90-G90)*100</f>
        <v>0.78701319223616339</v>
      </c>
      <c r="T90" s="12"/>
    </row>
    <row r="91" spans="1:20" s="307" customFormat="1" ht="15.6" customHeight="1">
      <c r="A91" s="320"/>
      <c r="B91" s="186"/>
      <c r="C91" s="321" t="s">
        <v>206</v>
      </c>
      <c r="D91" s="187" t="s">
        <v>20</v>
      </c>
      <c r="E91" s="287">
        <v>0.52151936586213676</v>
      </c>
      <c r="F91" s="332"/>
      <c r="G91" s="288">
        <v>0.5191562486599538</v>
      </c>
      <c r="H91" s="332"/>
      <c r="I91" s="288">
        <v>0.47589678129925173</v>
      </c>
      <c r="J91" s="333"/>
      <c r="K91" s="288">
        <v>0.46793496472864121</v>
      </c>
      <c r="L91" s="190"/>
      <c r="M91" s="334">
        <f t="shared" si="78"/>
        <v>5.3584401133495554</v>
      </c>
      <c r="N91" s="335"/>
      <c r="O91" s="336"/>
      <c r="P91" s="334">
        <f t="shared" si="79"/>
        <v>4.5622584562885038</v>
      </c>
      <c r="Q91" s="244"/>
      <c r="R91" s="336"/>
      <c r="S91" s="334">
        <f>($E91-G91)*100</f>
        <v>0.23631172021829627</v>
      </c>
      <c r="T91" s="244"/>
    </row>
    <row r="92" spans="1:20" ht="14.25">
      <c r="C92" s="294" t="s">
        <v>233</v>
      </c>
    </row>
    <row r="93" spans="1:20" ht="17.100000000000001" customHeight="1">
      <c r="C93" s="294"/>
      <c r="D93" s="294"/>
      <c r="E93" s="40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65"/>
      <c r="R93" s="294"/>
      <c r="S93" s="294"/>
      <c r="T93" s="65" t="s">
        <v>162</v>
      </c>
    </row>
    <row r="94" spans="1:20">
      <c r="C94" s="324"/>
    </row>
    <row r="95" spans="1:20" ht="17.649999999999999" customHeight="1">
      <c r="C95" s="341"/>
      <c r="D95" s="341"/>
      <c r="E95" s="397"/>
      <c r="F95" s="341"/>
      <c r="G95" s="397"/>
      <c r="H95" s="341"/>
      <c r="I95" s="397"/>
      <c r="J95" s="341"/>
      <c r="K95" s="397"/>
      <c r="L95" s="341"/>
      <c r="M95" s="341"/>
      <c r="N95" s="341"/>
    </row>
    <row r="96" spans="1:20">
      <c r="E96" s="397"/>
      <c r="F96" s="341"/>
      <c r="G96" s="397"/>
      <c r="H96" s="341"/>
      <c r="I96" s="397"/>
      <c r="J96" s="341"/>
      <c r="K96" s="397"/>
    </row>
    <row r="100" spans="5:19">
      <c r="E100" s="342"/>
      <c r="G100" s="342"/>
      <c r="I100" s="342"/>
      <c r="K100" s="342"/>
      <c r="M100" s="342"/>
    </row>
    <row r="101" spans="5:19">
      <c r="E101" s="342"/>
      <c r="G101" s="342"/>
      <c r="I101" s="342"/>
      <c r="K101" s="342"/>
    </row>
    <row r="102" spans="5:19">
      <c r="E102" s="342"/>
      <c r="G102" s="342"/>
      <c r="I102" s="342"/>
      <c r="K102" s="342"/>
    </row>
    <row r="103" spans="5:19">
      <c r="E103" s="342"/>
      <c r="G103" s="342"/>
      <c r="I103" s="342"/>
      <c r="K103" s="342"/>
    </row>
    <row r="104" spans="5:19">
      <c r="E104" s="342"/>
      <c r="G104" s="342"/>
      <c r="I104" s="342"/>
      <c r="K104" s="342"/>
    </row>
    <row r="105" spans="5:19">
      <c r="E105" s="342"/>
      <c r="G105" s="342"/>
      <c r="I105" s="342"/>
      <c r="K105" s="342"/>
    </row>
    <row r="107" spans="5:19">
      <c r="E107" s="342"/>
      <c r="G107" s="342"/>
      <c r="I107" s="342"/>
      <c r="K107" s="342"/>
    </row>
    <row r="108" spans="5:19">
      <c r="E108" s="342"/>
      <c r="G108" s="342"/>
      <c r="I108" s="342"/>
      <c r="K108" s="342"/>
    </row>
    <row r="109" spans="5:19">
      <c r="E109" s="342"/>
      <c r="G109" s="342"/>
      <c r="I109" s="342"/>
      <c r="K109" s="342"/>
    </row>
    <row r="110" spans="5:19">
      <c r="E110" s="342"/>
      <c r="G110" s="342"/>
      <c r="I110" s="342"/>
      <c r="K110" s="342"/>
    </row>
    <row r="111" spans="5:19">
      <c r="E111" s="210"/>
      <c r="G111" s="343"/>
      <c r="I111" s="210"/>
      <c r="K111" s="210"/>
      <c r="M111" s="343"/>
      <c r="P111" s="343"/>
      <c r="S111" s="343"/>
    </row>
    <row r="112" spans="5:19">
      <c r="E112" s="210"/>
      <c r="F112" s="162"/>
      <c r="G112" s="343"/>
      <c r="H112" s="162"/>
      <c r="I112" s="210"/>
      <c r="J112" s="162"/>
      <c r="K112" s="210"/>
      <c r="L112" s="162"/>
      <c r="M112" s="343"/>
      <c r="N112" s="207"/>
      <c r="O112" s="162"/>
      <c r="P112" s="343"/>
      <c r="R112" s="162"/>
      <c r="S112" s="343"/>
    </row>
    <row r="113" spans="5:19">
      <c r="E113" s="210"/>
      <c r="G113" s="210"/>
      <c r="I113" s="210"/>
      <c r="K113" s="210"/>
      <c r="M113" s="210"/>
      <c r="P113" s="210"/>
      <c r="S113" s="210"/>
    </row>
    <row r="115" spans="5:19">
      <c r="E115" s="210"/>
      <c r="G115" s="210"/>
      <c r="I115" s="210"/>
      <c r="K115" s="210"/>
      <c r="M115" s="210"/>
    </row>
    <row r="116" spans="5:19">
      <c r="E116" s="210"/>
      <c r="G116" s="210"/>
      <c r="I116" s="210"/>
      <c r="K116" s="210"/>
      <c r="M116" s="210"/>
    </row>
    <row r="117" spans="5:19">
      <c r="E117" s="210"/>
      <c r="G117" s="210"/>
      <c r="I117" s="210"/>
      <c r="K117" s="210"/>
      <c r="M117" s="210"/>
    </row>
    <row r="118" spans="5:19">
      <c r="E118" s="210"/>
      <c r="G118" s="210"/>
      <c r="I118" s="210"/>
      <c r="K118" s="210"/>
      <c r="M118" s="210"/>
    </row>
    <row r="119" spans="5:19">
      <c r="E119" s="210"/>
      <c r="G119" s="210"/>
      <c r="I119" s="210"/>
      <c r="K119" s="210"/>
      <c r="M119" s="210"/>
    </row>
    <row r="120" spans="5:19">
      <c r="E120" s="210"/>
    </row>
    <row r="121" spans="5:19">
      <c r="E121" s="343"/>
      <c r="G121" s="343"/>
      <c r="I121" s="343"/>
      <c r="K121" s="343"/>
      <c r="M121" s="343"/>
      <c r="P121" s="343"/>
      <c r="S121" s="343"/>
    </row>
    <row r="122" spans="5:19">
      <c r="E122" s="343"/>
      <c r="G122" s="343"/>
      <c r="I122" s="343"/>
      <c r="K122" s="343"/>
      <c r="M122" s="343"/>
      <c r="P122" s="343"/>
      <c r="S122" s="343"/>
    </row>
    <row r="123" spans="5:19">
      <c r="E123" s="343"/>
      <c r="G123" s="343"/>
      <c r="I123" s="343"/>
      <c r="K123" s="343"/>
      <c r="M123" s="343"/>
      <c r="P123" s="343"/>
      <c r="S123" s="343"/>
    </row>
    <row r="124" spans="5:19">
      <c r="E124" s="343"/>
      <c r="G124" s="343"/>
      <c r="I124" s="343"/>
      <c r="K124" s="343"/>
      <c r="M124" s="343"/>
      <c r="P124" s="343"/>
      <c r="S124" s="343"/>
    </row>
    <row r="125" spans="5:19">
      <c r="E125" s="343"/>
      <c r="G125" s="343"/>
      <c r="I125" s="343"/>
      <c r="K125" s="343"/>
      <c r="M125" s="343"/>
      <c r="P125" s="343"/>
      <c r="S125" s="343"/>
    </row>
    <row r="132" spans="8:12">
      <c r="H132" s="20"/>
    </row>
    <row r="133" spans="8:12">
      <c r="L133" s="20"/>
    </row>
  </sheetData>
  <mergeCells count="8">
    <mergeCell ref="S7:T7"/>
    <mergeCell ref="M6:O6"/>
    <mergeCell ref="M7:N7"/>
    <mergeCell ref="E7:E8"/>
    <mergeCell ref="K7:K8"/>
    <mergeCell ref="I7:I8"/>
    <mergeCell ref="P7:Q7"/>
    <mergeCell ref="G7:G8"/>
  </mergeCells>
  <phoneticPr fontId="6" type="noConversion"/>
  <pageMargins left="0.38" right="0.23622047244094491" top="0.15748031496062992" bottom="0.15748031496062992" header="0" footer="0"/>
  <pageSetup paperSize="9" scale="57" orientation="portrait" r:id="rId1"/>
  <headerFooter alignWithMargins="0"/>
  <ignoredErrors>
    <ignoredError sqref="M24:Q24 M26:Q33 M25:O25 Q25 M19:Q19 E86 G86:Q86 G70:L70 E70 E82:K82 G74:Q74 E74 O15:T15 F15 H71:H73 J71:J73 L71:L73 E76 G76:L76 H75 J75 L75 H77:H79 J77:J79 L77:L79 E88 G88:Q88 H87 J87 L87:Q87 H89:H91 J89:J91 L89:Q91 M16:Q16 J15 H15 L15:N15" formula="1"/>
    <ignoredError sqref="H59 J59 L59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80"/>
  <sheetViews>
    <sheetView showGridLines="0" zoomScale="99" zoomScaleNormal="99" workbookViewId="0">
      <selection activeCell="O32" sqref="O32"/>
    </sheetView>
  </sheetViews>
  <sheetFormatPr baseColWidth="10" defaultColWidth="11.42578125" defaultRowHeight="12.75"/>
  <cols>
    <col min="1" max="1" width="10.5703125" style="218" bestFit="1" customWidth="1"/>
    <col min="2" max="2" width="3.42578125" style="218" customWidth="1"/>
    <col min="3" max="3" width="42.42578125" style="216" customWidth="1"/>
    <col min="4" max="4" width="1.5703125" style="216" customWidth="1"/>
    <col min="5" max="5" width="13.5703125" style="217" customWidth="1"/>
    <col min="6" max="6" width="1.5703125" style="216" customWidth="1"/>
    <col min="7" max="7" width="13.7109375" style="217" customWidth="1"/>
    <col min="8" max="8" width="1.5703125" style="216" customWidth="1"/>
    <col min="9" max="9" width="13.7109375" style="217" customWidth="1"/>
    <col min="10" max="10" width="1.5703125" style="216" customWidth="1"/>
    <col min="11" max="11" width="13.5703125" style="217" customWidth="1"/>
    <col min="12" max="12" width="1.5703125" style="216" customWidth="1"/>
    <col min="13" max="13" width="10.7109375" style="217" customWidth="1"/>
    <col min="14" max="14" width="7.5703125" style="217" customWidth="1"/>
    <col min="15" max="15" width="1.5703125" style="216" customWidth="1"/>
    <col min="16" max="16" width="10.7109375" style="217" customWidth="1"/>
    <col min="17" max="17" width="7.5703125" style="217" customWidth="1"/>
    <col min="18" max="18" width="1.5703125" style="216" customWidth="1"/>
    <col min="19" max="19" width="10.7109375" style="217" customWidth="1"/>
    <col min="20" max="20" width="7.5703125" style="217" customWidth="1"/>
    <col min="21" max="16384" width="11.42578125" style="216"/>
  </cols>
  <sheetData>
    <row r="1" spans="1:20" s="213" customFormat="1">
      <c r="A1" s="211"/>
      <c r="B1" s="212"/>
      <c r="E1" s="6"/>
      <c r="F1" s="5"/>
      <c r="G1" s="6"/>
      <c r="H1" s="5"/>
      <c r="I1" s="6"/>
      <c r="J1" s="5"/>
      <c r="K1" s="6"/>
      <c r="M1" s="214"/>
      <c r="N1" s="214"/>
      <c r="P1" s="214"/>
      <c r="Q1" s="214"/>
      <c r="S1" s="214"/>
      <c r="T1" s="214"/>
    </row>
    <row r="2" spans="1:20">
      <c r="A2" s="211"/>
      <c r="B2" s="215"/>
    </row>
    <row r="3" spans="1:20" s="220" customFormat="1" ht="66" customHeight="1">
      <c r="A3" s="218"/>
      <c r="B3" s="211"/>
      <c r="C3" s="219"/>
      <c r="E3" s="221"/>
      <c r="G3" s="221"/>
      <c r="I3" s="221"/>
      <c r="K3" s="221"/>
      <c r="M3" s="221"/>
      <c r="N3" s="222"/>
      <c r="P3" s="221"/>
      <c r="Q3" s="222"/>
      <c r="S3" s="221"/>
      <c r="T3" s="222"/>
    </row>
    <row r="4" spans="1:20" s="223" customFormat="1" ht="8.65" customHeight="1">
      <c r="A4" s="211"/>
      <c r="B4" s="211"/>
      <c r="E4" s="224"/>
      <c r="G4" s="224"/>
      <c r="I4" s="224"/>
      <c r="K4" s="224"/>
      <c r="M4" s="224"/>
      <c r="N4" s="224"/>
      <c r="P4" s="224"/>
      <c r="Q4" s="224"/>
      <c r="S4" s="224"/>
      <c r="T4" s="224"/>
    </row>
    <row r="5" spans="1:20" s="105" customFormat="1" ht="26.25">
      <c r="A5" s="4"/>
      <c r="B5" s="211"/>
      <c r="C5" s="225" t="s">
        <v>231</v>
      </c>
      <c r="D5" s="226"/>
      <c r="E5" s="227"/>
      <c r="F5" s="228"/>
      <c r="G5" s="229"/>
      <c r="H5" s="228"/>
      <c r="I5" s="229"/>
      <c r="J5" s="229"/>
      <c r="K5" s="229"/>
      <c r="L5" s="229"/>
      <c r="M5" s="229"/>
      <c r="N5" s="229"/>
      <c r="O5" s="229"/>
      <c r="P5" s="223"/>
      <c r="Q5" s="223"/>
      <c r="R5" s="229"/>
      <c r="S5" s="223"/>
      <c r="T5" s="223"/>
    </row>
    <row r="6" spans="1:20" s="105" customFormat="1" ht="16.5" customHeight="1">
      <c r="A6" s="230"/>
      <c r="B6" s="211"/>
      <c r="C6" s="81" t="s">
        <v>22</v>
      </c>
      <c r="D6" s="231"/>
      <c r="E6" s="232"/>
      <c r="F6" s="232"/>
      <c r="G6" s="232"/>
      <c r="H6" s="232"/>
      <c r="I6" s="232"/>
      <c r="J6" s="232"/>
      <c r="K6" s="232"/>
      <c r="L6" s="232"/>
      <c r="M6" s="416"/>
      <c r="N6" s="416"/>
      <c r="O6" s="416"/>
      <c r="P6" s="223"/>
      <c r="Q6" s="223"/>
      <c r="R6" s="223"/>
      <c r="S6" s="223"/>
      <c r="T6" s="223"/>
    </row>
    <row r="7" spans="1:20" s="235" customFormat="1" ht="15" customHeight="1">
      <c r="A7" s="230"/>
      <c r="B7" s="218"/>
      <c r="C7" s="233"/>
      <c r="D7" s="234"/>
      <c r="E7" s="413">
        <v>44834</v>
      </c>
      <c r="F7" s="27"/>
      <c r="G7" s="413">
        <v>44742</v>
      </c>
      <c r="H7" s="27"/>
      <c r="I7" s="413">
        <v>44561</v>
      </c>
      <c r="J7" s="27"/>
      <c r="K7" s="413">
        <v>44469</v>
      </c>
      <c r="L7" s="234"/>
      <c r="M7" s="412" t="s">
        <v>45</v>
      </c>
      <c r="N7" s="412"/>
      <c r="O7" s="27"/>
      <c r="P7" s="412" t="s">
        <v>47</v>
      </c>
      <c r="Q7" s="412"/>
      <c r="R7" s="16"/>
      <c r="S7" s="412" t="s">
        <v>196</v>
      </c>
      <c r="T7" s="412"/>
    </row>
    <row r="8" spans="1:20" s="235" customFormat="1" ht="15" customHeight="1">
      <c r="A8" s="218"/>
      <c r="B8" s="218"/>
      <c r="C8" s="236"/>
      <c r="D8" s="234"/>
      <c r="E8" s="414"/>
      <c r="F8" s="27"/>
      <c r="G8" s="414"/>
      <c r="H8" s="27"/>
      <c r="I8" s="414"/>
      <c r="J8" s="27"/>
      <c r="K8" s="414"/>
      <c r="L8" s="234"/>
      <c r="M8" s="392" t="s">
        <v>49</v>
      </c>
      <c r="N8" s="393" t="s">
        <v>19</v>
      </c>
      <c r="O8" s="27"/>
      <c r="P8" s="392" t="s">
        <v>49</v>
      </c>
      <c r="Q8" s="394" t="s">
        <v>19</v>
      </c>
      <c r="R8" s="16"/>
      <c r="S8" s="392" t="s">
        <v>49</v>
      </c>
      <c r="T8" s="394" t="s">
        <v>19</v>
      </c>
    </row>
    <row r="9" spans="1:20" ht="5.65" customHeight="1">
      <c r="E9" s="216"/>
      <c r="G9" s="216"/>
      <c r="I9" s="216"/>
      <c r="K9" s="216"/>
      <c r="M9" s="216"/>
      <c r="N9" s="216"/>
      <c r="P9" s="216"/>
      <c r="Q9" s="216"/>
      <c r="S9" s="216"/>
      <c r="T9" s="216"/>
    </row>
    <row r="10" spans="1:20" s="246" customFormat="1" ht="15" customHeight="1">
      <c r="A10" s="237"/>
      <c r="B10" s="238"/>
      <c r="C10" s="239" t="s">
        <v>169</v>
      </c>
      <c r="D10" s="240"/>
      <c r="E10" s="241">
        <v>1668806.2618100026</v>
      </c>
      <c r="F10" s="242"/>
      <c r="G10" s="243">
        <v>1719267.3322699959</v>
      </c>
      <c r="H10" s="242"/>
      <c r="I10" s="243">
        <v>1867938.0320408992</v>
      </c>
      <c r="J10" s="242"/>
      <c r="K10" s="243">
        <v>2338531.8600881998</v>
      </c>
      <c r="L10" s="242"/>
      <c r="M10" s="243">
        <f t="shared" ref="M10:M12" si="0">$E10-K10</f>
        <v>-669725.59827819723</v>
      </c>
      <c r="N10" s="244">
        <f t="shared" ref="N10:N12" si="1">IF(AND(K10=0,E10=0),0,IF(AND(K10=0,E10&gt;0),1,E10/K10-1))</f>
        <v>-0.28638720288931108</v>
      </c>
      <c r="O10" s="245"/>
      <c r="P10" s="243">
        <f t="shared" ref="P10:P12" si="2">$E10-I10</f>
        <v>-199131.77023089654</v>
      </c>
      <c r="Q10" s="244">
        <f t="shared" ref="Q10:Q12" si="3">IF(AND(I10=0,E10=0),0,IF(AND(I10=0,E10&gt;0),1,E10/I10-1))</f>
        <v>-0.10660512651660414</v>
      </c>
      <c r="R10" s="245"/>
      <c r="S10" s="243">
        <f t="shared" ref="S10:S12" si="4">$E10-G10</f>
        <v>-50461.070459993323</v>
      </c>
      <c r="T10" s="244">
        <f t="shared" ref="T10:T12" si="5">IF(AND(G10=0,E10=0),0,IF(AND(G10=0,E10&gt;0),1,E10/G10-1))</f>
        <v>-2.9350334013133472E-2</v>
      </c>
    </row>
    <row r="11" spans="1:20" s="246" customFormat="1" ht="15" customHeight="1">
      <c r="A11" s="247"/>
      <c r="B11" s="238"/>
      <c r="C11" s="248" t="s">
        <v>217</v>
      </c>
      <c r="D11" s="7"/>
      <c r="E11" s="150">
        <f>E12-E10</f>
        <v>-1020220.9420151022</v>
      </c>
      <c r="F11" s="8"/>
      <c r="G11" s="151">
        <f>G12-G10</f>
        <v>-1037897.7709919957</v>
      </c>
      <c r="H11" s="8"/>
      <c r="I11" s="151">
        <f>I12-I10</f>
        <v>-1069132.5340786998</v>
      </c>
      <c r="J11" s="8"/>
      <c r="K11" s="151">
        <f>K12-K10</f>
        <v>-1336934.1497639818</v>
      </c>
      <c r="L11" s="8"/>
      <c r="M11" s="151">
        <f t="shared" si="0"/>
        <v>316713.20774887956</v>
      </c>
      <c r="N11" s="12">
        <f t="shared" si="1"/>
        <v>-0.23689514386687716</v>
      </c>
      <c r="O11" s="249"/>
      <c r="P11" s="151">
        <f t="shared" si="2"/>
        <v>48911.59206359752</v>
      </c>
      <c r="Q11" s="12">
        <f t="shared" si="3"/>
        <v>-4.5748857606083382E-2</v>
      </c>
      <c r="R11" s="249"/>
      <c r="S11" s="151">
        <f t="shared" si="4"/>
        <v>17676.828976893448</v>
      </c>
      <c r="T11" s="12">
        <f t="shared" si="5"/>
        <v>-1.7031377724222696E-2</v>
      </c>
    </row>
    <row r="12" spans="1:20" s="246" customFormat="1" ht="15" customHeight="1">
      <c r="A12" s="237"/>
      <c r="B12" s="238"/>
      <c r="C12" s="239" t="s">
        <v>168</v>
      </c>
      <c r="D12" s="240"/>
      <c r="E12" s="241">
        <v>648585.31979490037</v>
      </c>
      <c r="F12" s="242"/>
      <c r="G12" s="243">
        <v>681369.56127800024</v>
      </c>
      <c r="H12" s="242"/>
      <c r="I12" s="243">
        <v>798805.49796219938</v>
      </c>
      <c r="J12" s="242"/>
      <c r="K12" s="243">
        <v>1001597.710324218</v>
      </c>
      <c r="L12" s="242"/>
      <c r="M12" s="243">
        <f t="shared" si="0"/>
        <v>-353012.39052931766</v>
      </c>
      <c r="N12" s="244">
        <f t="shared" si="1"/>
        <v>-0.35244927867801057</v>
      </c>
      <c r="O12" s="245"/>
      <c r="P12" s="243">
        <f t="shared" si="2"/>
        <v>-150220.17816729902</v>
      </c>
      <c r="Q12" s="244">
        <f t="shared" si="3"/>
        <v>-0.18805601432453789</v>
      </c>
      <c r="R12" s="245"/>
      <c r="S12" s="243">
        <f t="shared" si="4"/>
        <v>-32784.241483099875</v>
      </c>
      <c r="T12" s="244">
        <f t="shared" si="5"/>
        <v>-4.8115212868635626E-2</v>
      </c>
    </row>
    <row r="13" spans="1:20" s="10" customFormat="1" ht="4.3499999999999996" customHeight="1">
      <c r="A13" s="250"/>
      <c r="B13" s="251"/>
      <c r="C13" s="252"/>
      <c r="D13" s="8"/>
      <c r="E13" s="151"/>
      <c r="F13" s="8"/>
      <c r="G13" s="151"/>
      <c r="H13" s="8"/>
      <c r="I13" s="151"/>
      <c r="J13" s="8"/>
      <c r="K13" s="151"/>
      <c r="L13" s="8"/>
      <c r="M13" s="151"/>
      <c r="N13" s="12"/>
      <c r="O13" s="249"/>
      <c r="P13" s="151"/>
      <c r="Q13" s="12"/>
      <c r="R13" s="249"/>
      <c r="S13" s="151"/>
      <c r="T13" s="12"/>
    </row>
    <row r="14" spans="1:20" ht="15" customHeight="1">
      <c r="C14" s="253" t="s">
        <v>208</v>
      </c>
      <c r="D14" s="254"/>
      <c r="E14" s="255">
        <v>0.61134774321170227</v>
      </c>
      <c r="F14" s="254"/>
      <c r="G14" s="255">
        <v>0.60368608855123806</v>
      </c>
      <c r="H14" s="254"/>
      <c r="I14" s="255">
        <v>0.57235974413485824</v>
      </c>
      <c r="J14" s="254"/>
      <c r="K14" s="255">
        <v>0.57169806945181334</v>
      </c>
      <c r="L14" s="254"/>
      <c r="M14" s="193">
        <f>($E14-K14)*100</f>
        <v>3.9649673759888926</v>
      </c>
      <c r="N14" s="193"/>
      <c r="O14" s="254"/>
      <c r="P14" s="193">
        <f>($E14-I14)*100</f>
        <v>3.8987999076844027</v>
      </c>
      <c r="Q14" s="193"/>
      <c r="R14" s="254"/>
      <c r="S14" s="193">
        <f>($E14-G14)*100</f>
        <v>0.76616546604642011</v>
      </c>
      <c r="T14" s="193"/>
    </row>
    <row r="15" spans="1:20" ht="15" customHeight="1">
      <c r="C15" s="256" t="s">
        <v>232</v>
      </c>
      <c r="D15" s="257"/>
      <c r="E15" s="258">
        <v>0.65743505339661856</v>
      </c>
      <c r="F15" s="257"/>
      <c r="G15" s="258">
        <v>0.6481643207165414</v>
      </c>
      <c r="H15" s="257"/>
      <c r="I15" s="258">
        <v>0.61676329417044173</v>
      </c>
      <c r="J15" s="257"/>
      <c r="K15" s="258">
        <v>0.61772414390409125</v>
      </c>
      <c r="L15" s="257"/>
      <c r="M15" s="259">
        <f>($E15-K15)*100</f>
        <v>3.9710909492527313</v>
      </c>
      <c r="N15" s="259"/>
      <c r="O15" s="257"/>
      <c r="P15" s="259">
        <f>($E15-I15)*100</f>
        <v>4.0671759226176825</v>
      </c>
      <c r="Q15" s="259"/>
      <c r="R15" s="257"/>
      <c r="S15" s="259">
        <f>($E15-G15)*100</f>
        <v>0.9270732680077165</v>
      </c>
      <c r="T15" s="259"/>
    </row>
    <row r="16" spans="1:20" ht="5.0999999999999996" customHeight="1">
      <c r="C16" s="261"/>
      <c r="D16" s="262"/>
      <c r="E16" s="263"/>
      <c r="F16" s="262"/>
      <c r="G16" s="264"/>
      <c r="H16" s="262"/>
      <c r="I16" s="264"/>
      <c r="J16" s="262"/>
      <c r="K16" s="264"/>
      <c r="L16" s="262"/>
      <c r="M16" s="264"/>
      <c r="N16" s="265"/>
      <c r="O16" s="262"/>
      <c r="P16" s="264"/>
      <c r="Q16" s="266"/>
      <c r="R16" s="262"/>
      <c r="S16" s="264"/>
      <c r="T16" s="266"/>
    </row>
    <row r="17" spans="1:20">
      <c r="C17" s="261"/>
      <c r="D17" s="262"/>
      <c r="E17" s="263"/>
      <c r="F17" s="262"/>
      <c r="G17" s="264"/>
      <c r="H17" s="262"/>
      <c r="I17" s="264"/>
      <c r="J17" s="262"/>
      <c r="K17" s="264"/>
      <c r="L17" s="262"/>
      <c r="M17" s="264"/>
      <c r="N17" s="265"/>
      <c r="O17" s="262"/>
      <c r="P17" s="264"/>
      <c r="Q17" s="266"/>
      <c r="R17" s="262"/>
      <c r="S17" s="264"/>
      <c r="T17" s="266"/>
    </row>
    <row r="18" spans="1:20" ht="18.75">
      <c r="C18" s="267" t="s">
        <v>207</v>
      </c>
      <c r="D18" s="266"/>
      <c r="E18" s="265"/>
      <c r="F18" s="266"/>
      <c r="G18" s="265"/>
      <c r="H18" s="266"/>
      <c r="I18" s="265"/>
      <c r="J18" s="266"/>
      <c r="K18" s="265"/>
      <c r="L18" s="266"/>
      <c r="M18" s="265"/>
      <c r="N18" s="265"/>
      <c r="O18" s="266"/>
      <c r="P18" s="265"/>
      <c r="Q18" s="265"/>
      <c r="R18" s="266"/>
      <c r="S18" s="265"/>
      <c r="T18" s="265"/>
    </row>
    <row r="19" spans="1:20" s="223" customFormat="1" ht="4.5" customHeight="1">
      <c r="A19" s="218"/>
      <c r="B19" s="218"/>
      <c r="C19" s="268"/>
      <c r="D19" s="254"/>
      <c r="E19" s="269"/>
      <c r="F19" s="254"/>
      <c r="G19" s="269"/>
      <c r="H19" s="254"/>
      <c r="I19" s="269"/>
      <c r="J19" s="254"/>
      <c r="K19" s="269"/>
      <c r="L19" s="254"/>
      <c r="M19" s="270"/>
      <c r="N19" s="270"/>
      <c r="O19" s="254"/>
      <c r="P19" s="270"/>
      <c r="Q19" s="270"/>
      <c r="R19" s="254"/>
      <c r="S19" s="270"/>
      <c r="T19" s="270"/>
    </row>
    <row r="20" spans="1:20" s="275" customFormat="1">
      <c r="A20" s="218"/>
      <c r="B20" s="218"/>
      <c r="C20" s="271" t="s">
        <v>169</v>
      </c>
      <c r="D20" s="254"/>
      <c r="E20" s="272">
        <v>1668806.2618100026</v>
      </c>
      <c r="F20" s="273"/>
      <c r="G20" s="272">
        <v>1719267.3322699959</v>
      </c>
      <c r="H20" s="273"/>
      <c r="I20" s="272">
        <v>1867938.0320408992</v>
      </c>
      <c r="J20" s="273"/>
      <c r="K20" s="272">
        <v>2338531.8600881998</v>
      </c>
      <c r="L20" s="273"/>
      <c r="M20" s="274">
        <f t="shared" ref="M20:M28" si="6">$E20-K20</f>
        <v>-669725.59827819723</v>
      </c>
      <c r="N20" s="154">
        <f t="shared" ref="N20:N28" si="7">IF(AND(K20=0,E20=0),0,IF(AND(K20=0,E20&gt;0),1,E20/K20-1))</f>
        <v>-0.28638720288931108</v>
      </c>
      <c r="O20" s="273"/>
      <c r="P20" s="153">
        <f t="shared" ref="P20:P28" si="8">$E20-I20</f>
        <v>-199131.77023089654</v>
      </c>
      <c r="Q20" s="154">
        <f t="shared" ref="Q20:Q28" si="9">IF(AND(I20=0,E20=0),0,IF(AND(I20=0,E20&gt;0),1,E20/I20-1))</f>
        <v>-0.10660512651660414</v>
      </c>
      <c r="R20" s="273"/>
      <c r="S20" s="153">
        <f t="shared" ref="S20:S28" si="10">$E20-G20</f>
        <v>-50461.070459993323</v>
      </c>
      <c r="T20" s="154">
        <f t="shared" ref="T20:T28" si="11">IF(AND(G20=0,E20=0),0,IF(AND(G20=0,E20&gt;0),1,E20/G20-1))</f>
        <v>-2.9350334013133472E-2</v>
      </c>
    </row>
    <row r="21" spans="1:20" s="275" customFormat="1" ht="15" customHeight="1">
      <c r="A21" s="218"/>
      <c r="B21" s="218"/>
      <c r="C21" s="276" t="s">
        <v>221</v>
      </c>
      <c r="D21" s="277"/>
      <c r="E21" s="278">
        <v>626970.08796999964</v>
      </c>
      <c r="F21" s="277"/>
      <c r="G21" s="243">
        <v>660279.04130000016</v>
      </c>
      <c r="H21" s="277"/>
      <c r="I21" s="243">
        <v>694617.6977499997</v>
      </c>
      <c r="J21" s="277"/>
      <c r="K21" s="243">
        <v>1036931.7479522281</v>
      </c>
      <c r="L21" s="277"/>
      <c r="M21" s="243">
        <f t="shared" si="6"/>
        <v>-409961.65998222842</v>
      </c>
      <c r="N21" s="244">
        <f t="shared" si="7"/>
        <v>-0.39536031256814752</v>
      </c>
      <c r="O21" s="277"/>
      <c r="P21" s="243">
        <f t="shared" si="8"/>
        <v>-67647.609780000057</v>
      </c>
      <c r="Q21" s="244">
        <f t="shared" si="9"/>
        <v>-9.7388261196228787E-2</v>
      </c>
      <c r="R21" s="277"/>
      <c r="S21" s="243">
        <f t="shared" si="10"/>
        <v>-33308.953330000513</v>
      </c>
      <c r="T21" s="244">
        <f t="shared" si="11"/>
        <v>-5.0446782718439276E-2</v>
      </c>
    </row>
    <row r="22" spans="1:20" s="275" customFormat="1" ht="13.35" customHeight="1">
      <c r="A22" s="218"/>
      <c r="B22" s="218"/>
      <c r="C22" s="279" t="s">
        <v>224</v>
      </c>
      <c r="D22" s="277"/>
      <c r="E22" s="280">
        <v>178909.63689000005</v>
      </c>
      <c r="F22" s="277"/>
      <c r="G22" s="281">
        <v>188173.53139000025</v>
      </c>
      <c r="H22" s="277"/>
      <c r="I22" s="281">
        <v>185375.06327000033</v>
      </c>
      <c r="J22" s="277"/>
      <c r="K22" s="281">
        <v>203207.79448227509</v>
      </c>
      <c r="L22" s="277"/>
      <c r="M22" s="281">
        <f t="shared" si="6"/>
        <v>-24298.157592275034</v>
      </c>
      <c r="N22" s="12">
        <f t="shared" si="7"/>
        <v>-0.11957296054603095</v>
      </c>
      <c r="O22" s="277"/>
      <c r="P22" s="151">
        <f t="shared" si="8"/>
        <v>-6465.4263800002809</v>
      </c>
      <c r="Q22" s="12">
        <f t="shared" si="9"/>
        <v>-3.4877541056227868E-2</v>
      </c>
      <c r="R22" s="277"/>
      <c r="S22" s="151">
        <f t="shared" si="10"/>
        <v>-9263.8945000001986</v>
      </c>
      <c r="T22" s="12">
        <f t="shared" si="11"/>
        <v>-4.9230592802131379E-2</v>
      </c>
    </row>
    <row r="23" spans="1:20" s="275" customFormat="1" ht="15" customHeight="1">
      <c r="A23" s="218"/>
      <c r="B23" s="218"/>
      <c r="C23" s="276" t="s">
        <v>222</v>
      </c>
      <c r="D23" s="277"/>
      <c r="E23" s="278">
        <v>1025572.7297400009</v>
      </c>
      <c r="F23" s="277"/>
      <c r="G23" s="243">
        <v>1051239.2365900003</v>
      </c>
      <c r="H23" s="277"/>
      <c r="I23" s="243">
        <v>1162727.4394400008</v>
      </c>
      <c r="J23" s="277"/>
      <c r="K23" s="243">
        <v>1292844.2409503995</v>
      </c>
      <c r="L23" s="277"/>
      <c r="M23" s="243">
        <f t="shared" si="6"/>
        <v>-267271.51121039863</v>
      </c>
      <c r="N23" s="244">
        <f t="shared" si="7"/>
        <v>-0.20673140873793205</v>
      </c>
      <c r="O23" s="277"/>
      <c r="P23" s="243">
        <f t="shared" si="8"/>
        <v>-137154.70969999989</v>
      </c>
      <c r="Q23" s="244">
        <f t="shared" si="9"/>
        <v>-0.11795946758258069</v>
      </c>
      <c r="R23" s="277"/>
      <c r="S23" s="243">
        <f t="shared" si="10"/>
        <v>-25666.506849999423</v>
      </c>
      <c r="T23" s="244">
        <f t="shared" si="11"/>
        <v>-2.4415476474466624E-2</v>
      </c>
    </row>
    <row r="24" spans="1:20" s="275" customFormat="1" ht="13.35" customHeight="1">
      <c r="A24" s="218"/>
      <c r="B24" s="218"/>
      <c r="C24" s="279" t="s">
        <v>227</v>
      </c>
      <c r="D24" s="277"/>
      <c r="E24" s="280">
        <v>37590.569379999986</v>
      </c>
      <c r="F24" s="277"/>
      <c r="G24" s="281">
        <v>36976.830269999991</v>
      </c>
      <c r="H24" s="277"/>
      <c r="I24" s="281">
        <v>39412.398929999996</v>
      </c>
      <c r="J24" s="277"/>
      <c r="K24" s="281">
        <v>41285.697676527998</v>
      </c>
      <c r="L24" s="277"/>
      <c r="M24" s="281">
        <f t="shared" si="6"/>
        <v>-3695.1282965280116</v>
      </c>
      <c r="N24" s="12">
        <f t="shared" si="7"/>
        <v>-8.9501413430849941E-2</v>
      </c>
      <c r="O24" s="277"/>
      <c r="P24" s="151">
        <f t="shared" si="8"/>
        <v>-1821.8295500000095</v>
      </c>
      <c r="Q24" s="12">
        <f t="shared" si="9"/>
        <v>-4.6224782034601453E-2</v>
      </c>
      <c r="R24" s="277"/>
      <c r="S24" s="151">
        <f t="shared" si="10"/>
        <v>613.73910999999498</v>
      </c>
      <c r="T24" s="12">
        <f t="shared" si="11"/>
        <v>1.6597937289879905E-2</v>
      </c>
    </row>
    <row r="25" spans="1:20" s="275" customFormat="1" ht="13.35" customHeight="1">
      <c r="A25" s="218"/>
      <c r="B25" s="218"/>
      <c r="C25" s="279" t="s">
        <v>224</v>
      </c>
      <c r="D25" s="277"/>
      <c r="E25" s="280">
        <v>1289.7262900000001</v>
      </c>
      <c r="F25" s="277"/>
      <c r="G25" s="281">
        <v>1358.3333499999999</v>
      </c>
      <c r="H25" s="277"/>
      <c r="I25" s="281">
        <v>1828.2185599999998</v>
      </c>
      <c r="J25" s="277"/>
      <c r="K25" s="281">
        <v>1887.3547340779999</v>
      </c>
      <c r="L25" s="277"/>
      <c r="M25" s="281">
        <f t="shared" si="6"/>
        <v>-597.6284440779998</v>
      </c>
      <c r="N25" s="12">
        <f t="shared" si="7"/>
        <v>-0.31664871117614779</v>
      </c>
      <c r="O25" s="277"/>
      <c r="P25" s="151">
        <f t="shared" si="8"/>
        <v>-538.49226999999973</v>
      </c>
      <c r="Q25" s="12">
        <f t="shared" si="9"/>
        <v>-0.29454479993901816</v>
      </c>
      <c r="R25" s="277"/>
      <c r="S25" s="151">
        <f t="shared" si="10"/>
        <v>-68.607059999999819</v>
      </c>
      <c r="T25" s="12">
        <f t="shared" si="11"/>
        <v>-5.0508264410941361E-2</v>
      </c>
    </row>
    <row r="26" spans="1:20" s="275" customFormat="1" ht="13.35" customHeight="1">
      <c r="A26" s="218"/>
      <c r="B26" s="218"/>
      <c r="C26" s="279" t="s">
        <v>225</v>
      </c>
      <c r="D26" s="277"/>
      <c r="E26" s="280">
        <v>775898.30764000094</v>
      </c>
      <c r="F26" s="277"/>
      <c r="G26" s="281">
        <v>795147.81276000047</v>
      </c>
      <c r="H26" s="277"/>
      <c r="I26" s="281">
        <v>899143.67242000089</v>
      </c>
      <c r="J26" s="277"/>
      <c r="K26" s="281">
        <v>961710.67300158995</v>
      </c>
      <c r="L26" s="277"/>
      <c r="M26" s="281">
        <f t="shared" si="6"/>
        <v>-185812.36536158901</v>
      </c>
      <c r="N26" s="12">
        <f t="shared" si="7"/>
        <v>-0.19321025603433417</v>
      </c>
      <c r="O26" s="277"/>
      <c r="P26" s="151">
        <f t="shared" si="8"/>
        <v>-123245.36477999995</v>
      </c>
      <c r="Q26" s="12">
        <f t="shared" si="9"/>
        <v>-0.13706971261699608</v>
      </c>
      <c r="R26" s="277"/>
      <c r="S26" s="151">
        <f t="shared" si="10"/>
        <v>-19249.505119999521</v>
      </c>
      <c r="T26" s="12">
        <f t="shared" si="11"/>
        <v>-2.420871290984683E-2</v>
      </c>
    </row>
    <row r="27" spans="1:20" s="275" customFormat="1" ht="13.35" customHeight="1">
      <c r="A27" s="218"/>
      <c r="B27" s="218"/>
      <c r="C27" s="279" t="s">
        <v>226</v>
      </c>
      <c r="D27" s="277"/>
      <c r="E27" s="280">
        <v>7340.3340599999983</v>
      </c>
      <c r="F27" s="277"/>
      <c r="G27" s="281">
        <v>7429.1178300000001</v>
      </c>
      <c r="H27" s="277"/>
      <c r="I27" s="281">
        <v>8151.3551000000016</v>
      </c>
      <c r="J27" s="277"/>
      <c r="K27" s="281">
        <v>10073.754553491002</v>
      </c>
      <c r="L27" s="277"/>
      <c r="M27" s="281">
        <f t="shared" si="6"/>
        <v>-2733.420493491004</v>
      </c>
      <c r="N27" s="12">
        <f t="shared" si="7"/>
        <v>-0.27134078748660329</v>
      </c>
      <c r="O27" s="277"/>
      <c r="P27" s="151">
        <f t="shared" si="8"/>
        <v>-811.02104000000327</v>
      </c>
      <c r="Q27" s="12">
        <f t="shared" si="9"/>
        <v>-9.9495240981466115E-2</v>
      </c>
      <c r="R27" s="277"/>
      <c r="S27" s="151">
        <f t="shared" si="10"/>
        <v>-88.783770000001823</v>
      </c>
      <c r="T27" s="12">
        <f t="shared" si="11"/>
        <v>-1.1950782317851849E-2</v>
      </c>
    </row>
    <row r="28" spans="1:20" s="275" customFormat="1">
      <c r="A28" s="218"/>
      <c r="B28" s="218"/>
      <c r="C28" s="276" t="s">
        <v>223</v>
      </c>
      <c r="D28" s="277"/>
      <c r="E28" s="278">
        <v>16263.444100000896</v>
      </c>
      <c r="F28" s="277"/>
      <c r="G28" s="243">
        <v>7749.0543799956795</v>
      </c>
      <c r="H28" s="277"/>
      <c r="I28" s="243">
        <v>10592.894850901122</v>
      </c>
      <c r="J28" s="277"/>
      <c r="K28" s="243">
        <v>8755.8711855723523</v>
      </c>
      <c r="L28" s="277"/>
      <c r="M28" s="243">
        <f t="shared" si="6"/>
        <v>7507.5729144285433</v>
      </c>
      <c r="N28" s="244">
        <f t="shared" si="7"/>
        <v>0.85743300184672488</v>
      </c>
      <c r="O28" s="277"/>
      <c r="P28" s="243">
        <f t="shared" si="8"/>
        <v>5670.5492490997731</v>
      </c>
      <c r="Q28" s="244">
        <f t="shared" si="9"/>
        <v>0.53531629728368224</v>
      </c>
      <c r="R28" s="277"/>
      <c r="S28" s="243">
        <f t="shared" si="10"/>
        <v>8514.3897200052161</v>
      </c>
      <c r="T28" s="244">
        <f t="shared" si="11"/>
        <v>1.0987649979570748</v>
      </c>
    </row>
    <row r="29" spans="1:20">
      <c r="C29" s="261"/>
      <c r="D29" s="262"/>
      <c r="E29" s="263"/>
      <c r="F29" s="262"/>
      <c r="G29" s="264"/>
      <c r="H29" s="262"/>
      <c r="I29" s="264"/>
      <c r="J29" s="262"/>
      <c r="K29" s="264"/>
      <c r="L29" s="262"/>
      <c r="M29" s="264"/>
      <c r="N29" s="265"/>
      <c r="O29" s="262"/>
      <c r="P29" s="264"/>
      <c r="Q29" s="266"/>
      <c r="R29" s="262"/>
      <c r="S29" s="264"/>
      <c r="T29" s="266"/>
    </row>
    <row r="30" spans="1:20" s="275" customFormat="1">
      <c r="A30" s="218"/>
      <c r="B30" s="218"/>
      <c r="C30" s="271" t="s">
        <v>170</v>
      </c>
      <c r="D30" s="254"/>
      <c r="E30" s="282">
        <f>E41-E20</f>
        <v>-1020220.9420151022</v>
      </c>
      <c r="F30" s="273"/>
      <c r="G30" s="282">
        <f>G41-G20</f>
        <v>-1037897.7709919957</v>
      </c>
      <c r="H30" s="273"/>
      <c r="I30" s="282">
        <f>I41-I20</f>
        <v>-1069132.5340786998</v>
      </c>
      <c r="J30" s="273"/>
      <c r="K30" s="282">
        <f>K41-K20</f>
        <v>-1336934.1497639818</v>
      </c>
      <c r="L30" s="273"/>
      <c r="M30" s="274">
        <f t="shared" ref="M30:M38" si="12">$E30-K30</f>
        <v>316713.20774887956</v>
      </c>
      <c r="N30" s="154">
        <f t="shared" ref="N30:N38" si="13">IF(AND(K30=0,E30=0),0,IF(AND(K30=0,E30&gt;0),1,E30/K30-1))</f>
        <v>-0.23689514386687716</v>
      </c>
      <c r="O30" s="273"/>
      <c r="P30" s="153">
        <f t="shared" ref="P30:P38" si="14">$E30-I30</f>
        <v>48911.59206359752</v>
      </c>
      <c r="Q30" s="154">
        <f t="shared" ref="Q30:Q38" si="15">IF(AND(I30=0,E30=0),0,IF(AND(I30=0,E30&gt;0),1,E30/I30-1))</f>
        <v>-4.5748857606083382E-2</v>
      </c>
      <c r="R30" s="273"/>
      <c r="S30" s="153">
        <f t="shared" ref="S30:S38" si="16">$E30-G30</f>
        <v>17676.828976893448</v>
      </c>
      <c r="T30" s="154">
        <f t="shared" ref="T30:T38" si="17">IF(AND(G30=0,E30=0),0,IF(AND(G30=0,E30&gt;0),1,E30/G30-1))</f>
        <v>-1.7031377724222696E-2</v>
      </c>
    </row>
    <row r="31" spans="1:20" s="275" customFormat="1">
      <c r="A31" s="218"/>
      <c r="B31" s="218"/>
      <c r="C31" s="276" t="s">
        <v>221</v>
      </c>
      <c r="D31" s="277"/>
      <c r="E31" s="278">
        <f>E42-E21</f>
        <v>-331338.86987199937</v>
      </c>
      <c r="F31" s="277"/>
      <c r="G31" s="243">
        <f t="shared" ref="G31" si="18">G42-G21</f>
        <v>-336345.83073330013</v>
      </c>
      <c r="H31" s="277"/>
      <c r="I31" s="243">
        <f t="shared" ref="E31:I38" si="19">I42-I21</f>
        <v>-332580.15798773943</v>
      </c>
      <c r="J31" s="277"/>
      <c r="K31" s="243">
        <f t="shared" ref="K31" si="20">K42-K21</f>
        <v>-529306.80377553403</v>
      </c>
      <c r="L31" s="277"/>
      <c r="M31" s="243">
        <f t="shared" si="12"/>
        <v>197967.93390353466</v>
      </c>
      <c r="N31" s="244">
        <f t="shared" si="13"/>
        <v>-0.37401358246565819</v>
      </c>
      <c r="O31" s="277"/>
      <c r="P31" s="243">
        <f t="shared" si="14"/>
        <v>1241.2881157400552</v>
      </c>
      <c r="Q31" s="244">
        <f t="shared" si="15"/>
        <v>-3.732297570758325E-3</v>
      </c>
      <c r="R31" s="277"/>
      <c r="S31" s="243">
        <f t="shared" si="16"/>
        <v>5006.9608613007586</v>
      </c>
      <c r="T31" s="244">
        <f t="shared" si="17"/>
        <v>-1.4886347335968497E-2</v>
      </c>
    </row>
    <row r="32" spans="1:20" s="275" customFormat="1" ht="13.35" customHeight="1">
      <c r="A32" s="218"/>
      <c r="B32" s="218"/>
      <c r="C32" s="279" t="s">
        <v>224</v>
      </c>
      <c r="D32" s="277"/>
      <c r="E32" s="280">
        <f t="shared" si="19"/>
        <v>-108574.81119519989</v>
      </c>
      <c r="F32" s="277"/>
      <c r="G32" s="281">
        <f t="shared" ref="G32" si="21">G43-G22</f>
        <v>-110875.84763160005</v>
      </c>
      <c r="H32" s="277"/>
      <c r="I32" s="281">
        <f t="shared" si="19"/>
        <v>-99569.79860835112</v>
      </c>
      <c r="J32" s="277"/>
      <c r="K32" s="281">
        <f t="shared" ref="K32" si="22">K43-K22</f>
        <v>-108136.59818087611</v>
      </c>
      <c r="L32" s="277"/>
      <c r="M32" s="281">
        <f t="shared" si="12"/>
        <v>-438.21301432377368</v>
      </c>
      <c r="N32" s="12">
        <f t="shared" si="13"/>
        <v>4.0524024400212522E-3</v>
      </c>
      <c r="O32" s="277"/>
      <c r="P32" s="151">
        <f t="shared" si="14"/>
        <v>-9005.0125868487667</v>
      </c>
      <c r="Q32" s="12">
        <f t="shared" si="15"/>
        <v>9.0439196550644585E-2</v>
      </c>
      <c r="R32" s="277"/>
      <c r="S32" s="151">
        <f t="shared" si="16"/>
        <v>2301.036436400158</v>
      </c>
      <c r="T32" s="12">
        <f t="shared" si="17"/>
        <v>-2.0753270306854033E-2</v>
      </c>
    </row>
    <row r="33" spans="1:20" s="275" customFormat="1">
      <c r="A33" s="218"/>
      <c r="B33" s="218"/>
      <c r="C33" s="276" t="s">
        <v>222</v>
      </c>
      <c r="D33" s="277"/>
      <c r="E33" s="278">
        <f t="shared" si="19"/>
        <v>-682984.41553860088</v>
      </c>
      <c r="F33" s="277"/>
      <c r="G33" s="243">
        <f t="shared" ref="G33" si="23">G44-G23</f>
        <v>-699280.65733510011</v>
      </c>
      <c r="H33" s="277"/>
      <c r="I33" s="243">
        <f t="shared" si="19"/>
        <v>-733225.055987461</v>
      </c>
      <c r="J33" s="277"/>
      <c r="K33" s="243">
        <f t="shared" ref="K33" si="24">K44-K23</f>
        <v>-803643.81634538458</v>
      </c>
      <c r="L33" s="277"/>
      <c r="M33" s="243">
        <f t="shared" si="12"/>
        <v>120659.4008067837</v>
      </c>
      <c r="N33" s="244">
        <f t="shared" si="13"/>
        <v>-0.15014039597229667</v>
      </c>
      <c r="O33" s="277"/>
      <c r="P33" s="243">
        <f t="shared" si="14"/>
        <v>50240.640448860126</v>
      </c>
      <c r="Q33" s="244">
        <f t="shared" si="15"/>
        <v>-6.852008130191245E-2</v>
      </c>
      <c r="R33" s="277"/>
      <c r="S33" s="243">
        <f t="shared" si="16"/>
        <v>16296.241796499235</v>
      </c>
      <c r="T33" s="244">
        <f t="shared" si="17"/>
        <v>-2.330429367030229E-2</v>
      </c>
    </row>
    <row r="34" spans="1:20" s="275" customFormat="1" ht="13.35" customHeight="1">
      <c r="A34" s="218"/>
      <c r="B34" s="218"/>
      <c r="C34" s="279" t="s">
        <v>227</v>
      </c>
      <c r="D34" s="277"/>
      <c r="E34" s="280">
        <f t="shared" si="19"/>
        <v>-22868.813067899991</v>
      </c>
      <c r="F34" s="277"/>
      <c r="G34" s="281">
        <f t="shared" ref="G34" si="25">G45-G24</f>
        <v>-22345.929480599996</v>
      </c>
      <c r="H34" s="277"/>
      <c r="I34" s="281">
        <f t="shared" si="19"/>
        <v>-20346.518159200001</v>
      </c>
      <c r="J34" s="277"/>
      <c r="K34" s="281">
        <f t="shared" ref="K34" si="26">K45-K24</f>
        <v>-22005.120023455002</v>
      </c>
      <c r="L34" s="277"/>
      <c r="M34" s="281">
        <f t="shared" si="12"/>
        <v>-863.69304444498994</v>
      </c>
      <c r="N34" s="12">
        <f t="shared" si="13"/>
        <v>3.9249640243924633E-2</v>
      </c>
      <c r="O34" s="277"/>
      <c r="P34" s="151">
        <f t="shared" si="14"/>
        <v>-2522.2949086999906</v>
      </c>
      <c r="Q34" s="12">
        <f t="shared" si="15"/>
        <v>0.12396690622761386</v>
      </c>
      <c r="R34" s="277"/>
      <c r="S34" s="151">
        <f t="shared" si="16"/>
        <v>-522.88358729999527</v>
      </c>
      <c r="T34" s="12">
        <f t="shared" si="17"/>
        <v>2.3399500466245726E-2</v>
      </c>
    </row>
    <row r="35" spans="1:20" s="275" customFormat="1" ht="13.35" customHeight="1">
      <c r="A35" s="218"/>
      <c r="B35" s="218"/>
      <c r="C35" s="279" t="s">
        <v>224</v>
      </c>
      <c r="D35" s="277"/>
      <c r="E35" s="280">
        <f t="shared" si="19"/>
        <v>-594.43867890000001</v>
      </c>
      <c r="F35" s="277"/>
      <c r="G35" s="281">
        <f t="shared" ref="G35" si="27">G46-G25</f>
        <v>-631.47775919999981</v>
      </c>
      <c r="H35" s="277"/>
      <c r="I35" s="281">
        <f t="shared" si="19"/>
        <v>-764.24684919999982</v>
      </c>
      <c r="J35" s="277"/>
      <c r="K35" s="281">
        <f t="shared" ref="K35" si="28">K46-K25</f>
        <v>-786.09980139499999</v>
      </c>
      <c r="L35" s="277"/>
      <c r="M35" s="281">
        <f t="shared" si="12"/>
        <v>191.66112249499997</v>
      </c>
      <c r="N35" s="12">
        <f t="shared" si="13"/>
        <v>-0.24381270947388778</v>
      </c>
      <c r="O35" s="277"/>
      <c r="P35" s="151">
        <f t="shared" si="14"/>
        <v>169.8081702999998</v>
      </c>
      <c r="Q35" s="12">
        <f t="shared" si="15"/>
        <v>-0.22219021311995202</v>
      </c>
      <c r="R35" s="277"/>
      <c r="S35" s="151">
        <f t="shared" si="16"/>
        <v>37.039080299999796</v>
      </c>
      <c r="T35" s="12">
        <f t="shared" si="17"/>
        <v>-5.865460779952647E-2</v>
      </c>
    </row>
    <row r="36" spans="1:20" s="275" customFormat="1" ht="13.35" customHeight="1">
      <c r="A36" s="218"/>
      <c r="B36" s="218"/>
      <c r="C36" s="279" t="s">
        <v>225</v>
      </c>
      <c r="D36" s="277"/>
      <c r="E36" s="280">
        <f t="shared" si="19"/>
        <v>-554692.04782290105</v>
      </c>
      <c r="F36" s="277"/>
      <c r="G36" s="281">
        <f t="shared" ref="G36" si="29">G47-G26</f>
        <v>-570587.48872270028</v>
      </c>
      <c r="H36" s="277"/>
      <c r="I36" s="281">
        <f t="shared" si="19"/>
        <v>-610877.55126476102</v>
      </c>
      <c r="J36" s="277"/>
      <c r="K36" s="281">
        <f t="shared" ref="K36" si="30">K47-K26</f>
        <v>-638415.12655796693</v>
      </c>
      <c r="L36" s="277"/>
      <c r="M36" s="281">
        <f t="shared" si="12"/>
        <v>83723.078735065879</v>
      </c>
      <c r="N36" s="12">
        <f t="shared" si="13"/>
        <v>-0.13114206611372325</v>
      </c>
      <c r="O36" s="277"/>
      <c r="P36" s="151">
        <f t="shared" si="14"/>
        <v>56185.503441859968</v>
      </c>
      <c r="Q36" s="12">
        <f t="shared" si="15"/>
        <v>-9.1975066566996055E-2</v>
      </c>
      <c r="R36" s="277"/>
      <c r="S36" s="151">
        <f t="shared" si="16"/>
        <v>15895.440899799229</v>
      </c>
      <c r="T36" s="12">
        <f t="shared" si="17"/>
        <v>-2.785802565594675E-2</v>
      </c>
    </row>
    <row r="37" spans="1:20" s="275" customFormat="1" ht="13.35" customHeight="1">
      <c r="A37" s="218"/>
      <c r="B37" s="218"/>
      <c r="C37" s="279" t="s">
        <v>226</v>
      </c>
      <c r="D37" s="277"/>
      <c r="E37" s="280">
        <f t="shared" si="19"/>
        <v>-5073.143523499999</v>
      </c>
      <c r="F37" s="277"/>
      <c r="G37" s="281">
        <f t="shared" ref="G37" si="31">G48-G27</f>
        <v>-5101.4065335000005</v>
      </c>
      <c r="H37" s="277"/>
      <c r="I37" s="281">
        <f t="shared" si="19"/>
        <v>-5635.4300103000023</v>
      </c>
      <c r="J37" s="277"/>
      <c r="K37" s="281">
        <f t="shared" ref="K37" si="32">K48-K27</f>
        <v>-7252.6096938670034</v>
      </c>
      <c r="L37" s="277"/>
      <c r="M37" s="281">
        <f t="shared" si="12"/>
        <v>2179.4661703670045</v>
      </c>
      <c r="N37" s="12">
        <f t="shared" si="13"/>
        <v>-0.30050785336070385</v>
      </c>
      <c r="O37" s="277"/>
      <c r="P37" s="151">
        <f t="shared" si="14"/>
        <v>562.28648680000333</v>
      </c>
      <c r="Q37" s="12">
        <f t="shared" si="15"/>
        <v>-9.9777033122991465E-2</v>
      </c>
      <c r="R37" s="277"/>
      <c r="S37" s="151">
        <f t="shared" si="16"/>
        <v>28.263010000001486</v>
      </c>
      <c r="T37" s="12">
        <f t="shared" si="17"/>
        <v>-5.540238719342061E-3</v>
      </c>
    </row>
    <row r="38" spans="1:20" s="275" customFormat="1">
      <c r="A38" s="218"/>
      <c r="B38" s="218"/>
      <c r="C38" s="276" t="s">
        <v>223</v>
      </c>
      <c r="D38" s="277"/>
      <c r="E38" s="278">
        <f t="shared" si="19"/>
        <v>-5897.6566045009531</v>
      </c>
      <c r="F38" s="277"/>
      <c r="G38" s="243">
        <f>G49-G28</f>
        <v>-2271.2829235949321</v>
      </c>
      <c r="H38" s="277"/>
      <c r="I38" s="243">
        <f>I49-I28</f>
        <v>-3327.3201035015691</v>
      </c>
      <c r="J38" s="277"/>
      <c r="K38" s="243">
        <f>K49-K28</f>
        <v>-3983.5296430622693</v>
      </c>
      <c r="L38" s="277"/>
      <c r="M38" s="243">
        <f t="shared" si="12"/>
        <v>-1914.1269614386838</v>
      </c>
      <c r="N38" s="244">
        <f t="shared" si="13"/>
        <v>0.48051028433347676</v>
      </c>
      <c r="O38" s="277"/>
      <c r="P38" s="243">
        <f t="shared" si="14"/>
        <v>-2570.336500999384</v>
      </c>
      <c r="Q38" s="244">
        <f t="shared" si="15"/>
        <v>0.77249450640304818</v>
      </c>
      <c r="R38" s="277"/>
      <c r="S38" s="243">
        <f t="shared" si="16"/>
        <v>-3626.373680906021</v>
      </c>
      <c r="T38" s="244">
        <f t="shared" si="17"/>
        <v>1.5966190927752337</v>
      </c>
    </row>
    <row r="39" spans="1:20" ht="9.75" customHeight="1">
      <c r="C39" s="261"/>
      <c r="D39" s="262"/>
      <c r="E39" s="263"/>
      <c r="F39" s="262"/>
      <c r="G39" s="264"/>
      <c r="H39" s="262"/>
      <c r="I39" s="264"/>
      <c r="J39" s="262"/>
      <c r="K39" s="264"/>
      <c r="L39" s="262"/>
      <c r="M39" s="264"/>
      <c r="N39" s="265"/>
      <c r="O39" s="262"/>
      <c r="P39" s="264"/>
      <c r="Q39" s="266"/>
      <c r="R39" s="262"/>
      <c r="S39" s="264"/>
      <c r="T39" s="266"/>
    </row>
    <row r="40" spans="1:20" s="223" customFormat="1" ht="4.3499999999999996" customHeight="1">
      <c r="A40" s="218"/>
      <c r="B40" s="218"/>
      <c r="C40" s="268"/>
      <c r="D40" s="254"/>
      <c r="E40" s="269"/>
      <c r="F40" s="254"/>
      <c r="G40" s="269"/>
      <c r="H40" s="254"/>
      <c r="I40" s="269"/>
      <c r="J40" s="254"/>
      <c r="K40" s="269"/>
      <c r="L40" s="254"/>
      <c r="M40" s="270"/>
      <c r="N40" s="270"/>
      <c r="O40" s="254"/>
      <c r="P40" s="270"/>
      <c r="Q40" s="270"/>
      <c r="R40" s="254"/>
      <c r="S40" s="270"/>
      <c r="T40" s="270"/>
    </row>
    <row r="41" spans="1:20" s="275" customFormat="1" ht="15" customHeight="1">
      <c r="A41" s="218"/>
      <c r="B41" s="218"/>
      <c r="C41" s="271" t="s">
        <v>168</v>
      </c>
      <c r="D41" s="254"/>
      <c r="E41" s="272">
        <v>648585.31979490037</v>
      </c>
      <c r="F41" s="273"/>
      <c r="G41" s="272">
        <v>681369.56127800024</v>
      </c>
      <c r="H41" s="273"/>
      <c r="I41" s="272">
        <v>798805.49796219938</v>
      </c>
      <c r="J41" s="273"/>
      <c r="K41" s="272">
        <v>1001597.710324218</v>
      </c>
      <c r="L41" s="273"/>
      <c r="M41" s="274">
        <f t="shared" ref="M41:M49" si="33">$E41-K41</f>
        <v>-353012.39052931766</v>
      </c>
      <c r="N41" s="154">
        <f t="shared" ref="N41:N49" si="34">IF(AND(K41=0,E41=0),0,IF(AND(K41=0,E41&gt;0),1,E41/K41-1))</f>
        <v>-0.35244927867801057</v>
      </c>
      <c r="O41" s="273"/>
      <c r="P41" s="153">
        <f t="shared" ref="P41:P49" si="35">$E41-I41</f>
        <v>-150220.17816729902</v>
      </c>
      <c r="Q41" s="154">
        <f t="shared" ref="Q41:Q49" si="36">IF(AND(I41=0,E41=0),0,IF(AND(I41=0,E41&gt;0),1,E41/I41-1))</f>
        <v>-0.18805601432453789</v>
      </c>
      <c r="R41" s="273"/>
      <c r="S41" s="153">
        <f t="shared" ref="S41:S49" si="37">$E41-G41</f>
        <v>-32784.241483099875</v>
      </c>
      <c r="T41" s="154">
        <f t="shared" ref="T41:T49" si="38">IF(AND(G41=0,E41=0),0,IF(AND(G41=0,E41&gt;0),1,E41/G41-1))</f>
        <v>-4.8115212868635626E-2</v>
      </c>
    </row>
    <row r="42" spans="1:20" s="275" customFormat="1" ht="15" customHeight="1">
      <c r="A42" s="218"/>
      <c r="B42" s="218"/>
      <c r="C42" s="276" t="s">
        <v>221</v>
      </c>
      <c r="D42" s="277"/>
      <c r="E42" s="278">
        <v>295631.21809800027</v>
      </c>
      <c r="F42" s="277"/>
      <c r="G42" s="243">
        <v>323933.21056670003</v>
      </c>
      <c r="H42" s="277"/>
      <c r="I42" s="243">
        <v>362037.53976226028</v>
      </c>
      <c r="J42" s="277"/>
      <c r="K42" s="243">
        <v>507624.94417669409</v>
      </c>
      <c r="L42" s="277"/>
      <c r="M42" s="243">
        <f t="shared" si="33"/>
        <v>-211993.72607869381</v>
      </c>
      <c r="N42" s="244">
        <f t="shared" si="34"/>
        <v>-0.41761881190161343</v>
      </c>
      <c r="O42" s="277"/>
      <c r="P42" s="243">
        <f t="shared" si="35"/>
        <v>-66406.321664260002</v>
      </c>
      <c r="Q42" s="244">
        <f t="shared" si="36"/>
        <v>-0.1834238562881273</v>
      </c>
      <c r="R42" s="277"/>
      <c r="S42" s="243">
        <f t="shared" si="37"/>
        <v>-28301.992468699755</v>
      </c>
      <c r="T42" s="244">
        <f t="shared" si="38"/>
        <v>-8.7369839045484898E-2</v>
      </c>
    </row>
    <row r="43" spans="1:20" s="275" customFormat="1" ht="13.35" customHeight="1">
      <c r="A43" s="218"/>
      <c r="B43" s="218"/>
      <c r="C43" s="279" t="s">
        <v>224</v>
      </c>
      <c r="D43" s="277"/>
      <c r="E43" s="280">
        <v>70334.825694800165</v>
      </c>
      <c r="F43" s="277"/>
      <c r="G43" s="281">
        <v>77297.683758400206</v>
      </c>
      <c r="H43" s="277"/>
      <c r="I43" s="281">
        <v>85805.264661649213</v>
      </c>
      <c r="J43" s="277"/>
      <c r="K43" s="281">
        <v>95071.196301398973</v>
      </c>
      <c r="L43" s="277"/>
      <c r="M43" s="281">
        <f t="shared" si="33"/>
        <v>-24736.370606598808</v>
      </c>
      <c r="N43" s="12">
        <f t="shared" si="34"/>
        <v>-0.26018785467028793</v>
      </c>
      <c r="O43" s="277"/>
      <c r="P43" s="151">
        <f t="shared" si="35"/>
        <v>-15470.438966849048</v>
      </c>
      <c r="Q43" s="12">
        <f t="shared" si="36"/>
        <v>-0.18029708349310158</v>
      </c>
      <c r="R43" s="277"/>
      <c r="S43" s="151">
        <f t="shared" si="37"/>
        <v>-6962.8580636000406</v>
      </c>
      <c r="T43" s="12">
        <f t="shared" si="38"/>
        <v>-9.0078482627797496E-2</v>
      </c>
    </row>
    <row r="44" spans="1:20" s="275" customFormat="1" ht="15" customHeight="1">
      <c r="A44" s="218"/>
      <c r="B44" s="218"/>
      <c r="C44" s="276" t="s">
        <v>222</v>
      </c>
      <c r="D44" s="277"/>
      <c r="E44" s="278">
        <v>342588.31420139997</v>
      </c>
      <c r="F44" s="277"/>
      <c r="G44" s="243">
        <v>351958.57925490022</v>
      </c>
      <c r="H44" s="277"/>
      <c r="I44" s="243">
        <v>429502.38345253986</v>
      </c>
      <c r="J44" s="277"/>
      <c r="K44" s="243">
        <v>489200.42460501491</v>
      </c>
      <c r="L44" s="277"/>
      <c r="M44" s="243">
        <f t="shared" si="33"/>
        <v>-146612.11040361493</v>
      </c>
      <c r="N44" s="244">
        <f t="shared" si="34"/>
        <v>-0.29969743080658806</v>
      </c>
      <c r="O44" s="277"/>
      <c r="P44" s="243">
        <f t="shared" si="35"/>
        <v>-86914.069251139881</v>
      </c>
      <c r="Q44" s="244">
        <f t="shared" si="36"/>
        <v>-0.20235992301715344</v>
      </c>
      <c r="R44" s="277"/>
      <c r="S44" s="243">
        <f t="shared" si="37"/>
        <v>-9370.2650535002467</v>
      </c>
      <c r="T44" s="244">
        <f t="shared" si="38"/>
        <v>-2.6623203995587152E-2</v>
      </c>
    </row>
    <row r="45" spans="1:20" s="275" customFormat="1" ht="13.35" customHeight="1">
      <c r="A45" s="218"/>
      <c r="B45" s="218"/>
      <c r="C45" s="279" t="s">
        <v>227</v>
      </c>
      <c r="D45" s="277"/>
      <c r="E45" s="280">
        <v>14721.756312099995</v>
      </c>
      <c r="F45" s="277"/>
      <c r="G45" s="281">
        <v>14630.900789399995</v>
      </c>
      <c r="H45" s="277"/>
      <c r="I45" s="281">
        <v>19065.880770799995</v>
      </c>
      <c r="J45" s="277"/>
      <c r="K45" s="281">
        <v>19280.577653072996</v>
      </c>
      <c r="L45" s="277"/>
      <c r="M45" s="281">
        <f t="shared" si="33"/>
        <v>-4558.8213409730015</v>
      </c>
      <c r="N45" s="12">
        <f t="shared" si="34"/>
        <v>-0.23644630482564422</v>
      </c>
      <c r="O45" s="277"/>
      <c r="P45" s="151">
        <f t="shared" si="35"/>
        <v>-4344.1244587000001</v>
      </c>
      <c r="Q45" s="12">
        <f t="shared" si="36"/>
        <v>-0.22784808690051006</v>
      </c>
      <c r="R45" s="277"/>
      <c r="S45" s="151">
        <f t="shared" si="37"/>
        <v>90.85552269999971</v>
      </c>
      <c r="T45" s="12">
        <f t="shared" si="38"/>
        <v>6.209837931907991E-3</v>
      </c>
    </row>
    <row r="46" spans="1:20" s="275" customFormat="1" ht="13.35" customHeight="1">
      <c r="A46" s="218"/>
      <c r="B46" s="218"/>
      <c r="C46" s="279" t="s">
        <v>224</v>
      </c>
      <c r="D46" s="277"/>
      <c r="E46" s="280">
        <v>695.28761110000005</v>
      </c>
      <c r="F46" s="277"/>
      <c r="G46" s="281">
        <v>726.85559080000007</v>
      </c>
      <c r="H46" s="277"/>
      <c r="I46" s="281">
        <v>1063.9717108</v>
      </c>
      <c r="J46" s="277"/>
      <c r="K46" s="281">
        <v>1101.2549326829999</v>
      </c>
      <c r="L46" s="277"/>
      <c r="M46" s="281">
        <f t="shared" si="33"/>
        <v>-405.96732158299983</v>
      </c>
      <c r="N46" s="12">
        <f t="shared" si="34"/>
        <v>-0.36864063854310014</v>
      </c>
      <c r="O46" s="277"/>
      <c r="P46" s="151">
        <f t="shared" si="35"/>
        <v>-368.68409969999993</v>
      </c>
      <c r="Q46" s="12">
        <f t="shared" si="36"/>
        <v>-0.34651682554866658</v>
      </c>
      <c r="R46" s="277"/>
      <c r="S46" s="151">
        <f t="shared" si="37"/>
        <v>-31.567979700000024</v>
      </c>
      <c r="T46" s="12">
        <f t="shared" si="38"/>
        <v>-4.3430882419512429E-2</v>
      </c>
    </row>
    <row r="47" spans="1:20" s="275" customFormat="1" ht="13.35" customHeight="1">
      <c r="A47" s="218"/>
      <c r="B47" s="218"/>
      <c r="C47" s="279" t="s">
        <v>225</v>
      </c>
      <c r="D47" s="277"/>
      <c r="E47" s="280">
        <v>221206.25981709996</v>
      </c>
      <c r="F47" s="277"/>
      <c r="G47" s="281">
        <v>224560.32403730019</v>
      </c>
      <c r="H47" s="277"/>
      <c r="I47" s="281">
        <v>288266.12115523993</v>
      </c>
      <c r="J47" s="277"/>
      <c r="K47" s="281">
        <v>323295.54644362297</v>
      </c>
      <c r="L47" s="277"/>
      <c r="M47" s="281">
        <f t="shared" si="33"/>
        <v>-102089.28662652301</v>
      </c>
      <c r="N47" s="12">
        <f t="shared" si="34"/>
        <v>-0.31577696553368884</v>
      </c>
      <c r="O47" s="277"/>
      <c r="P47" s="151">
        <f t="shared" si="35"/>
        <v>-67059.861338139977</v>
      </c>
      <c r="Q47" s="12">
        <f t="shared" si="36"/>
        <v>-0.23263178159609754</v>
      </c>
      <c r="R47" s="277"/>
      <c r="S47" s="151">
        <f t="shared" si="37"/>
        <v>-3354.0642202002346</v>
      </c>
      <c r="T47" s="12">
        <f t="shared" si="38"/>
        <v>-1.4936139028919104E-2</v>
      </c>
    </row>
    <row r="48" spans="1:20" s="275" customFormat="1" ht="13.35" customHeight="1">
      <c r="A48" s="218"/>
      <c r="B48" s="218"/>
      <c r="C48" s="279" t="s">
        <v>226</v>
      </c>
      <c r="D48" s="277"/>
      <c r="E48" s="280">
        <v>2267.1905364999998</v>
      </c>
      <c r="F48" s="277"/>
      <c r="G48" s="281">
        <v>2327.7112964999997</v>
      </c>
      <c r="H48" s="277"/>
      <c r="I48" s="281">
        <v>2515.9250896999993</v>
      </c>
      <c r="J48" s="277"/>
      <c r="K48" s="281">
        <v>2821.1448596239984</v>
      </c>
      <c r="L48" s="277"/>
      <c r="M48" s="281">
        <f t="shared" si="33"/>
        <v>-553.95432312399862</v>
      </c>
      <c r="N48" s="12">
        <f t="shared" si="34"/>
        <v>-0.19635798609711574</v>
      </c>
      <c r="O48" s="277"/>
      <c r="P48" s="151">
        <f t="shared" si="35"/>
        <v>-248.73455319999948</v>
      </c>
      <c r="Q48" s="12">
        <f t="shared" si="36"/>
        <v>-9.8864053710620903E-2</v>
      </c>
      <c r="R48" s="277"/>
      <c r="S48" s="151">
        <f t="shared" si="37"/>
        <v>-60.520759999999882</v>
      </c>
      <c r="T48" s="12">
        <f t="shared" si="38"/>
        <v>-2.6000114400355545E-2</v>
      </c>
    </row>
    <row r="49" spans="1:20" s="275" customFormat="1">
      <c r="A49" s="218"/>
      <c r="B49" s="218"/>
      <c r="C49" s="276" t="s">
        <v>223</v>
      </c>
      <c r="D49" s="277"/>
      <c r="E49" s="278">
        <v>10365.787495499942</v>
      </c>
      <c r="F49" s="277"/>
      <c r="G49" s="243">
        <v>5477.7714564007474</v>
      </c>
      <c r="H49" s="277"/>
      <c r="I49" s="243">
        <v>7265.5747473995534</v>
      </c>
      <c r="J49" s="277"/>
      <c r="K49" s="243">
        <v>4772.3415425100829</v>
      </c>
      <c r="L49" s="277"/>
      <c r="M49" s="243">
        <f t="shared" si="33"/>
        <v>5593.4459529898595</v>
      </c>
      <c r="N49" s="244">
        <f t="shared" si="34"/>
        <v>1.1720548295141309</v>
      </c>
      <c r="O49" s="277"/>
      <c r="P49" s="243">
        <f t="shared" si="35"/>
        <v>3100.212748100389</v>
      </c>
      <c r="Q49" s="244">
        <f t="shared" si="36"/>
        <v>0.4266988993830112</v>
      </c>
      <c r="R49" s="277"/>
      <c r="S49" s="243">
        <f t="shared" si="37"/>
        <v>4888.016039099195</v>
      </c>
      <c r="T49" s="244">
        <f t="shared" si="38"/>
        <v>0.89233661499104233</v>
      </c>
    </row>
    <row r="50" spans="1:20" ht="9.75" customHeight="1">
      <c r="C50" s="261"/>
      <c r="D50" s="262"/>
      <c r="E50" s="263"/>
      <c r="F50" s="262"/>
      <c r="G50" s="264"/>
      <c r="H50" s="262"/>
      <c r="I50" s="264"/>
      <c r="J50" s="262"/>
      <c r="K50" s="264"/>
      <c r="L50" s="262"/>
      <c r="M50" s="264"/>
      <c r="N50" s="265"/>
      <c r="O50" s="262"/>
      <c r="P50" s="264"/>
      <c r="Q50" s="266"/>
      <c r="R50" s="262"/>
      <c r="S50" s="264"/>
      <c r="T50" s="266"/>
    </row>
    <row r="51" spans="1:20" s="223" customFormat="1" ht="4.5" customHeight="1">
      <c r="A51" s="218"/>
      <c r="B51" s="218"/>
      <c r="C51" s="268"/>
      <c r="D51" s="254"/>
      <c r="E51" s="269"/>
      <c r="F51" s="254"/>
      <c r="G51" s="269"/>
      <c r="H51" s="254"/>
      <c r="I51" s="269"/>
      <c r="J51" s="254"/>
      <c r="K51" s="269"/>
      <c r="L51" s="254"/>
      <c r="M51" s="270"/>
      <c r="N51" s="270"/>
      <c r="O51" s="254"/>
      <c r="P51" s="270"/>
      <c r="Q51" s="270"/>
      <c r="R51" s="254"/>
      <c r="S51" s="270"/>
      <c r="T51" s="270"/>
    </row>
    <row r="52" spans="1:20" s="275" customFormat="1" ht="15" customHeight="1">
      <c r="A52" s="218"/>
      <c r="B52" s="218"/>
      <c r="C52" s="271" t="s">
        <v>146</v>
      </c>
      <c r="D52" s="254"/>
      <c r="E52" s="255">
        <v>0.61134774321170227</v>
      </c>
      <c r="F52" s="283"/>
      <c r="G52" s="255">
        <v>0.60368608855123806</v>
      </c>
      <c r="H52" s="283"/>
      <c r="I52" s="255">
        <v>0.57235974413485824</v>
      </c>
      <c r="J52" s="283"/>
      <c r="K52" s="255">
        <v>0.57169806945181334</v>
      </c>
      <c r="L52" s="283"/>
      <c r="M52" s="284">
        <f>($E52-K52)*100</f>
        <v>3.9649673759888926</v>
      </c>
      <c r="N52" s="284"/>
      <c r="O52" s="285"/>
      <c r="P52" s="284">
        <f t="shared" ref="P52:P60" si="39">($E52-I52)*100</f>
        <v>3.8987999076844027</v>
      </c>
      <c r="Q52" s="286"/>
      <c r="R52" s="285"/>
      <c r="S52" s="284">
        <f t="shared" ref="S52:S60" si="40">($E52-G52)*100</f>
        <v>0.76616546604642011</v>
      </c>
      <c r="T52" s="286"/>
    </row>
    <row r="53" spans="1:20" s="275" customFormat="1" ht="15" customHeight="1">
      <c r="A53" s="218"/>
      <c r="B53" s="218"/>
      <c r="C53" s="276" t="s">
        <v>221</v>
      </c>
      <c r="D53" s="277"/>
      <c r="E53" s="287">
        <v>0.52847635992461228</v>
      </c>
      <c r="F53" s="277"/>
      <c r="G53" s="288">
        <v>0.50939952610199557</v>
      </c>
      <c r="H53" s="277"/>
      <c r="I53" s="288">
        <v>0.47879597520338241</v>
      </c>
      <c r="J53" s="277"/>
      <c r="K53" s="288">
        <v>0.51045481519958191</v>
      </c>
      <c r="L53" s="277"/>
      <c r="M53" s="289">
        <f t="shared" ref="M53:M56" si="41">($E53-K53)*100</f>
        <v>1.802154472503037</v>
      </c>
      <c r="N53" s="290"/>
      <c r="O53" s="291"/>
      <c r="P53" s="289">
        <f t="shared" si="39"/>
        <v>4.9680384721229878</v>
      </c>
      <c r="Q53" s="244"/>
      <c r="R53" s="291"/>
      <c r="S53" s="289">
        <f t="shared" si="40"/>
        <v>1.9076833822616712</v>
      </c>
      <c r="T53" s="244"/>
    </row>
    <row r="54" spans="1:20" s="275" customFormat="1" ht="13.35" customHeight="1">
      <c r="A54" s="218"/>
      <c r="B54" s="218"/>
      <c r="C54" s="279" t="s">
        <v>224</v>
      </c>
      <c r="D54" s="277"/>
      <c r="E54" s="167">
        <v>0.60686955204070703</v>
      </c>
      <c r="F54" s="277"/>
      <c r="G54" s="168">
        <v>0.58922127258059265</v>
      </c>
      <c r="H54" s="277"/>
      <c r="I54" s="168">
        <v>0.53712617464263168</v>
      </c>
      <c r="J54" s="277"/>
      <c r="K54" s="168">
        <v>0.53214788564770521</v>
      </c>
      <c r="L54" s="277"/>
      <c r="M54" s="292">
        <f t="shared" si="41"/>
        <v>7.4721666393001822</v>
      </c>
      <c r="N54" s="293"/>
      <c r="O54" s="291"/>
      <c r="P54" s="292">
        <f t="shared" si="39"/>
        <v>6.9743377398075346</v>
      </c>
      <c r="Q54" s="12"/>
      <c r="R54" s="291"/>
      <c r="S54" s="292">
        <f t="shared" si="40"/>
        <v>1.764827946011438</v>
      </c>
      <c r="T54" s="12"/>
    </row>
    <row r="55" spans="1:20" s="275" customFormat="1" ht="15" customHeight="1">
      <c r="A55" s="218"/>
      <c r="B55" s="218"/>
      <c r="C55" s="276" t="s">
        <v>222</v>
      </c>
      <c r="D55" s="277"/>
      <c r="E55" s="287">
        <v>0.66595415004038605</v>
      </c>
      <c r="F55" s="277"/>
      <c r="G55" s="288">
        <v>0.66519649666370895</v>
      </c>
      <c r="H55" s="277"/>
      <c r="I55" s="288">
        <v>0.63060785452917578</v>
      </c>
      <c r="J55" s="277"/>
      <c r="K55" s="288">
        <v>0.62160915514045811</v>
      </c>
      <c r="L55" s="277"/>
      <c r="M55" s="289">
        <f t="shared" si="41"/>
        <v>4.4344994899927936</v>
      </c>
      <c r="N55" s="290"/>
      <c r="O55" s="291"/>
      <c r="P55" s="289">
        <f t="shared" si="39"/>
        <v>3.5346295511210268</v>
      </c>
      <c r="Q55" s="244"/>
      <c r="R55" s="291"/>
      <c r="S55" s="289">
        <f t="shared" si="40"/>
        <v>7.576533766771032E-2</v>
      </c>
      <c r="T55" s="244"/>
    </row>
    <row r="56" spans="1:20" s="275" customFormat="1" ht="13.35" customHeight="1">
      <c r="A56" s="218"/>
      <c r="B56" s="218"/>
      <c r="C56" s="279" t="s">
        <v>227</v>
      </c>
      <c r="D56" s="277"/>
      <c r="E56" s="167">
        <v>0.6083657003627968</v>
      </c>
      <c r="F56" s="277"/>
      <c r="G56" s="168">
        <v>0.60432247213817236</v>
      </c>
      <c r="H56" s="277"/>
      <c r="I56" s="168">
        <v>0.51624663079599042</v>
      </c>
      <c r="J56" s="277"/>
      <c r="K56" s="168">
        <v>0.53299620115092516</v>
      </c>
      <c r="L56" s="277"/>
      <c r="M56" s="292">
        <f t="shared" si="41"/>
        <v>7.5369499211871638</v>
      </c>
      <c r="N56" s="293"/>
      <c r="O56" s="291"/>
      <c r="P56" s="292">
        <f t="shared" si="39"/>
        <v>9.2119069566806377</v>
      </c>
      <c r="Q56" s="12"/>
      <c r="R56" s="291"/>
      <c r="S56" s="292">
        <f t="shared" si="40"/>
        <v>0.404322822462444</v>
      </c>
      <c r="T56" s="12"/>
    </row>
    <row r="57" spans="1:20" s="275" customFormat="1" ht="13.35" customHeight="1">
      <c r="A57" s="218"/>
      <c r="B57" s="218"/>
      <c r="C57" s="279" t="s">
        <v>224</v>
      </c>
      <c r="D57" s="277"/>
      <c r="E57" s="167">
        <v>0.46090297104822137</v>
      </c>
      <c r="F57" s="277"/>
      <c r="G57" s="168">
        <v>0.46489159616083936</v>
      </c>
      <c r="H57" s="277"/>
      <c r="I57" s="168">
        <v>0.41802816464132159</v>
      </c>
      <c r="J57" s="277"/>
      <c r="K57" s="168">
        <v>0.41650877135135961</v>
      </c>
      <c r="L57" s="277"/>
      <c r="M57" s="292">
        <f t="shared" ref="M57:M60" si="42">($E57-K57)*100</f>
        <v>4.4394199696861758</v>
      </c>
      <c r="N57" s="293"/>
      <c r="O57" s="291"/>
      <c r="P57" s="292">
        <f t="shared" si="39"/>
        <v>4.2874806406899779</v>
      </c>
      <c r="Q57" s="12"/>
      <c r="R57" s="291"/>
      <c r="S57" s="292">
        <f t="shared" si="40"/>
        <v>-0.39886251126179939</v>
      </c>
      <c r="T57" s="12"/>
    </row>
    <row r="58" spans="1:20" s="275" customFormat="1" ht="13.35" customHeight="1">
      <c r="A58" s="218"/>
      <c r="B58" s="218"/>
      <c r="C58" s="279" t="s">
        <v>225</v>
      </c>
      <c r="D58" s="277"/>
      <c r="E58" s="167">
        <v>0.71490302577160081</v>
      </c>
      <c r="F58" s="277"/>
      <c r="G58" s="168">
        <v>0.71758669214238391</v>
      </c>
      <c r="H58" s="277"/>
      <c r="I58" s="168">
        <v>0.67939926621583646</v>
      </c>
      <c r="J58" s="277"/>
      <c r="K58" s="168">
        <v>0.66383283921079195</v>
      </c>
      <c r="L58" s="277"/>
      <c r="M58" s="292">
        <f t="shared" si="42"/>
        <v>5.1070186560808857</v>
      </c>
      <c r="N58" s="293"/>
      <c r="O58" s="291"/>
      <c r="P58" s="292">
        <f t="shared" si="39"/>
        <v>3.5503759555764347</v>
      </c>
      <c r="Q58" s="12"/>
      <c r="R58" s="291"/>
      <c r="S58" s="292">
        <f t="shared" si="40"/>
        <v>-0.26836663707830999</v>
      </c>
      <c r="T58" s="12"/>
    </row>
    <row r="59" spans="1:20" s="275" customFormat="1" ht="13.35" customHeight="1">
      <c r="A59" s="218"/>
      <c r="B59" s="218"/>
      <c r="C59" s="279" t="s">
        <v>226</v>
      </c>
      <c r="D59" s="277"/>
      <c r="E59" s="167">
        <v>0.69113251277558341</v>
      </c>
      <c r="F59" s="277"/>
      <c r="G59" s="168">
        <v>0.68667729469839356</v>
      </c>
      <c r="H59" s="277"/>
      <c r="I59" s="168">
        <v>0.69134885441317617</v>
      </c>
      <c r="J59" s="277"/>
      <c r="K59" s="168">
        <v>0.71995100291118896</v>
      </c>
      <c r="L59" s="277"/>
      <c r="M59" s="292">
        <f t="shared" si="42"/>
        <v>-2.8818490135605557</v>
      </c>
      <c r="N59" s="293"/>
      <c r="O59" s="291"/>
      <c r="P59" s="292">
        <f t="shared" si="39"/>
        <v>-2.1634163759276515E-2</v>
      </c>
      <c r="Q59" s="12"/>
      <c r="R59" s="291"/>
      <c r="S59" s="292">
        <f t="shared" si="40"/>
        <v>0.44552180771898486</v>
      </c>
      <c r="T59" s="12"/>
    </row>
    <row r="60" spans="1:20" s="275" customFormat="1" ht="15" customHeight="1">
      <c r="A60" s="218"/>
      <c r="B60" s="218"/>
      <c r="C60" s="276" t="s">
        <v>223</v>
      </c>
      <c r="D60" s="277"/>
      <c r="E60" s="287">
        <v>0.36263269749244742</v>
      </c>
      <c r="F60" s="277"/>
      <c r="G60" s="288">
        <v>0.29310452762575639</v>
      </c>
      <c r="H60" s="277"/>
      <c r="I60" s="288">
        <v>0.31410866909705221</v>
      </c>
      <c r="J60" s="277"/>
      <c r="K60" s="288">
        <v>0.45495525900680261</v>
      </c>
      <c r="L60" s="277"/>
      <c r="M60" s="289">
        <f t="shared" si="42"/>
        <v>-9.2322561514355197</v>
      </c>
      <c r="N60" s="290"/>
      <c r="O60" s="291"/>
      <c r="P60" s="289">
        <f t="shared" si="39"/>
        <v>4.8524028395395211</v>
      </c>
      <c r="Q60" s="244"/>
      <c r="R60" s="291"/>
      <c r="S60" s="289">
        <f t="shared" si="40"/>
        <v>6.9528169866691023</v>
      </c>
      <c r="T60" s="244"/>
    </row>
    <row r="61" spans="1:20" ht="9.75" customHeight="1">
      <c r="C61" s="261"/>
      <c r="D61" s="262"/>
      <c r="E61" s="263"/>
      <c r="F61" s="262"/>
      <c r="G61" s="264"/>
      <c r="H61" s="262"/>
      <c r="I61" s="264"/>
      <c r="J61" s="262"/>
      <c r="K61" s="264"/>
      <c r="L61" s="262"/>
      <c r="M61" s="264"/>
      <c r="N61" s="265"/>
      <c r="O61" s="262"/>
      <c r="P61" s="264"/>
      <c r="Q61" s="266"/>
      <c r="R61" s="262"/>
      <c r="S61" s="264"/>
      <c r="T61" s="266"/>
    </row>
    <row r="62" spans="1:20" s="223" customFormat="1" ht="4.5" customHeight="1">
      <c r="A62" s="218"/>
      <c r="B62" s="218"/>
      <c r="C62" s="268"/>
      <c r="D62" s="254"/>
      <c r="E62" s="269"/>
      <c r="F62" s="254"/>
      <c r="G62" s="269"/>
      <c r="H62" s="254"/>
      <c r="I62" s="269"/>
      <c r="J62" s="254"/>
      <c r="K62" s="269"/>
      <c r="L62" s="254"/>
      <c r="M62" s="270"/>
      <c r="N62" s="270"/>
      <c r="O62" s="254"/>
      <c r="P62" s="270"/>
      <c r="Q62" s="270"/>
      <c r="R62" s="254"/>
      <c r="S62" s="270"/>
      <c r="T62" s="270"/>
    </row>
    <row r="63" spans="1:20" s="275" customFormat="1" ht="15" customHeight="1">
      <c r="A63" s="218"/>
      <c r="B63" s="218"/>
      <c r="C63" s="271" t="s">
        <v>171</v>
      </c>
      <c r="D63" s="254"/>
      <c r="E63" s="255">
        <v>0.65743505339661856</v>
      </c>
      <c r="F63" s="283"/>
      <c r="G63" s="255">
        <v>0.6481643207165414</v>
      </c>
      <c r="H63" s="283"/>
      <c r="I63" s="255">
        <v>0.61676329417044173</v>
      </c>
      <c r="J63" s="283"/>
      <c r="K63" s="255">
        <v>0.61772414390409125</v>
      </c>
      <c r="L63" s="283"/>
      <c r="M63" s="284">
        <f>M15</f>
        <v>3.9710909492527313</v>
      </c>
      <c r="N63" s="284"/>
      <c r="O63" s="285"/>
      <c r="P63" s="284">
        <f>P15</f>
        <v>4.0671759226176825</v>
      </c>
      <c r="Q63" s="286"/>
      <c r="R63" s="285"/>
      <c r="S63" s="284">
        <f>S15</f>
        <v>0.9270732680077165</v>
      </c>
      <c r="T63" s="286"/>
    </row>
    <row r="64" spans="1:20" s="275" customFormat="1" ht="15" customHeight="1">
      <c r="A64" s="218"/>
      <c r="B64" s="218"/>
      <c r="C64" s="276" t="s">
        <v>221</v>
      </c>
      <c r="D64" s="277"/>
      <c r="E64" s="287">
        <v>0.59217578057400555</v>
      </c>
      <c r="F64" s="277"/>
      <c r="G64" s="288">
        <v>0.57342149457366942</v>
      </c>
      <c r="H64" s="277"/>
      <c r="I64" s="288">
        <v>0.54599825896883059</v>
      </c>
      <c r="J64" s="277"/>
      <c r="K64" s="288">
        <v>0.57041537236174755</v>
      </c>
      <c r="L64" s="277"/>
      <c r="M64" s="289">
        <f t="shared" ref="M64" si="43">($E64-K64)*100</f>
        <v>2.1760408212257998</v>
      </c>
      <c r="N64" s="290"/>
      <c r="O64" s="291"/>
      <c r="P64" s="289">
        <f t="shared" ref="P64:P67" si="44">($E64-I64)*100</f>
        <v>4.6177521605174965</v>
      </c>
      <c r="Q64" s="244"/>
      <c r="R64" s="291"/>
      <c r="S64" s="289">
        <f t="shared" ref="S64:S71" si="45">($E64-G64)*100</f>
        <v>1.8754286000336129</v>
      </c>
      <c r="T64" s="244"/>
    </row>
    <row r="65" spans="1:20" s="275" customFormat="1" ht="13.35" customHeight="1">
      <c r="A65" s="218"/>
      <c r="B65" s="218"/>
      <c r="C65" s="279" t="s">
        <v>224</v>
      </c>
      <c r="D65" s="277"/>
      <c r="E65" s="167">
        <v>1.2980287019942263</v>
      </c>
      <c r="F65" s="277"/>
      <c r="G65" s="168">
        <v>1.2766197568613777</v>
      </c>
      <c r="H65" s="277"/>
      <c r="I65" s="168">
        <v>1.1917888389105316</v>
      </c>
      <c r="J65" s="277"/>
      <c r="K65" s="168">
        <v>1.1654673318573985</v>
      </c>
      <c r="L65" s="277"/>
      <c r="M65" s="292">
        <f t="shared" ref="M65:M71" si="46">($E65-K65)*100</f>
        <v>13.256137013682778</v>
      </c>
      <c r="N65" s="293"/>
      <c r="O65" s="291"/>
      <c r="P65" s="292">
        <f t="shared" si="44"/>
        <v>10.623986308369471</v>
      </c>
      <c r="Q65" s="12"/>
      <c r="R65" s="291"/>
      <c r="S65" s="292">
        <f t="shared" si="45"/>
        <v>2.1408945132848523</v>
      </c>
      <c r="T65" s="12"/>
    </row>
    <row r="66" spans="1:20" s="275" customFormat="1" ht="15" customHeight="1">
      <c r="A66" s="218"/>
      <c r="B66" s="218"/>
      <c r="C66" s="276" t="s">
        <v>222</v>
      </c>
      <c r="D66" s="277"/>
      <c r="E66" s="287">
        <v>0.70265526522455479</v>
      </c>
      <c r="F66" s="277"/>
      <c r="G66" s="288">
        <v>0.69904915928225364</v>
      </c>
      <c r="H66" s="277"/>
      <c r="I66" s="288">
        <v>0.66348812585928596</v>
      </c>
      <c r="J66" s="277"/>
      <c r="K66" s="288">
        <v>0.65782307810990237</v>
      </c>
      <c r="L66" s="277"/>
      <c r="M66" s="289">
        <f t="shared" si="46"/>
        <v>4.4832187114652422</v>
      </c>
      <c r="N66" s="290"/>
      <c r="O66" s="291"/>
      <c r="P66" s="289">
        <f t="shared" si="44"/>
        <v>3.9167139365268833</v>
      </c>
      <c r="Q66" s="244"/>
      <c r="R66" s="291"/>
      <c r="S66" s="289">
        <f t="shared" si="45"/>
        <v>0.36061059423011521</v>
      </c>
      <c r="T66" s="244"/>
    </row>
    <row r="67" spans="1:20" s="275" customFormat="1" ht="13.35" customHeight="1">
      <c r="A67" s="218"/>
      <c r="B67" s="218"/>
      <c r="C67" s="279" t="s">
        <v>227</v>
      </c>
      <c r="D67" s="277"/>
      <c r="E67" s="167">
        <v>0.66444479667329881</v>
      </c>
      <c r="F67" s="277"/>
      <c r="G67" s="168">
        <v>0.65879092576471399</v>
      </c>
      <c r="H67" s="277"/>
      <c r="I67" s="168">
        <v>0.59014444389772691</v>
      </c>
      <c r="J67" s="277"/>
      <c r="K67" s="168">
        <v>0.60318489267941189</v>
      </c>
      <c r="L67" s="277"/>
      <c r="M67" s="292">
        <f t="shared" si="46"/>
        <v>6.1259903993886926</v>
      </c>
      <c r="N67" s="293"/>
      <c r="O67" s="291"/>
      <c r="P67" s="292">
        <f t="shared" si="44"/>
        <v>7.4300352775571898</v>
      </c>
      <c r="Q67" s="12"/>
      <c r="R67" s="291"/>
      <c r="S67" s="292">
        <f t="shared" si="45"/>
        <v>0.56538709085848238</v>
      </c>
      <c r="T67" s="12"/>
    </row>
    <row r="68" spans="1:20" s="275" customFormat="1" ht="13.35" customHeight="1">
      <c r="A68" s="218"/>
      <c r="B68" s="218"/>
      <c r="C68" s="279" t="s">
        <v>224</v>
      </c>
      <c r="D68" s="277"/>
      <c r="E68" s="167">
        <v>0.51589553878406247</v>
      </c>
      <c r="F68" s="277"/>
      <c r="G68" s="168">
        <v>0.51698867973311735</v>
      </c>
      <c r="H68" s="277"/>
      <c r="I68" s="168">
        <v>0.4666584757800768</v>
      </c>
      <c r="J68" s="277"/>
      <c r="K68" s="168">
        <v>0.46386232296496444</v>
      </c>
      <c r="L68" s="277"/>
      <c r="M68" s="292">
        <f t="shared" si="46"/>
        <v>5.2033215819098029</v>
      </c>
      <c r="N68" s="293"/>
      <c r="O68" s="291"/>
      <c r="P68" s="292">
        <f t="shared" ref="P68:P70" si="47">($E68-I68)*100</f>
        <v>4.9237063003985675</v>
      </c>
      <c r="Q68" s="12"/>
      <c r="R68" s="291"/>
      <c r="S68" s="292">
        <f t="shared" si="45"/>
        <v>-0.10931409490548827</v>
      </c>
      <c r="T68" s="12"/>
    </row>
    <row r="69" spans="1:20" s="275" customFormat="1" ht="13.35" customHeight="1">
      <c r="A69" s="218"/>
      <c r="B69" s="218"/>
      <c r="C69" s="279" t="s">
        <v>225</v>
      </c>
      <c r="D69" s="277"/>
      <c r="E69" s="167">
        <v>0.74460878111128026</v>
      </c>
      <c r="F69" s="277"/>
      <c r="G69" s="168">
        <v>0.74406386496951771</v>
      </c>
      <c r="H69" s="277"/>
      <c r="I69" s="168">
        <v>0.70565993216415535</v>
      </c>
      <c r="J69" s="277"/>
      <c r="K69" s="168">
        <v>0.69370301352207986</v>
      </c>
      <c r="L69" s="277"/>
      <c r="M69" s="292">
        <f t="shared" si="46"/>
        <v>5.0905767589200401</v>
      </c>
      <c r="N69" s="293"/>
      <c r="O69" s="291"/>
      <c r="P69" s="292">
        <f t="shared" si="47"/>
        <v>3.8948848947124914</v>
      </c>
      <c r="Q69" s="12"/>
      <c r="R69" s="291"/>
      <c r="S69" s="292">
        <f t="shared" si="45"/>
        <v>5.4491614176255254E-2</v>
      </c>
      <c r="T69" s="12"/>
    </row>
    <row r="70" spans="1:20" s="275" customFormat="1" ht="13.35" customHeight="1">
      <c r="A70" s="218"/>
      <c r="B70" s="218"/>
      <c r="C70" s="279" t="s">
        <v>226</v>
      </c>
      <c r="D70" s="277"/>
      <c r="E70" s="167">
        <v>0.77130867397355618</v>
      </c>
      <c r="F70" s="277"/>
      <c r="G70" s="168">
        <v>0.7646820767477106</v>
      </c>
      <c r="H70" s="277"/>
      <c r="I70" s="168">
        <v>0.73260590754399002</v>
      </c>
      <c r="J70" s="277"/>
      <c r="K70" s="168">
        <v>0.7862445158783905</v>
      </c>
      <c r="L70" s="277"/>
      <c r="M70" s="292">
        <f t="shared" si="46"/>
        <v>-1.4935841904834324</v>
      </c>
      <c r="N70" s="293"/>
      <c r="O70" s="291"/>
      <c r="P70" s="292">
        <f t="shared" si="47"/>
        <v>3.870276642956616</v>
      </c>
      <c r="Q70" s="12"/>
      <c r="R70" s="291"/>
      <c r="S70" s="292">
        <f t="shared" si="45"/>
        <v>0.66265972258455763</v>
      </c>
      <c r="T70" s="12"/>
    </row>
    <row r="71" spans="1:20">
      <c r="C71" s="276" t="s">
        <v>223</v>
      </c>
      <c r="D71" s="266"/>
      <c r="E71" s="287">
        <v>0.36263269749244742</v>
      </c>
      <c r="F71" s="277"/>
      <c r="G71" s="288">
        <v>0.29310452762575639</v>
      </c>
      <c r="H71" s="277"/>
      <c r="I71" s="288">
        <v>0.31410866909705221</v>
      </c>
      <c r="J71" s="277"/>
      <c r="K71" s="288">
        <v>0.45495525900680261</v>
      </c>
      <c r="L71" s="277"/>
      <c r="M71" s="289">
        <f t="shared" si="46"/>
        <v>-9.2322561514355197</v>
      </c>
      <c r="N71" s="290"/>
      <c r="O71" s="266"/>
      <c r="P71" s="289">
        <f t="shared" ref="P71" si="48">($E71-I71)*100</f>
        <v>4.8524028395395211</v>
      </c>
      <c r="Q71" s="244"/>
      <c r="R71" s="266"/>
      <c r="S71" s="289">
        <f t="shared" si="45"/>
        <v>6.9528169866691023</v>
      </c>
      <c r="T71" s="244"/>
    </row>
    <row r="72" spans="1:20" ht="14.25">
      <c r="C72" s="294" t="s">
        <v>233</v>
      </c>
      <c r="Q72" s="65"/>
      <c r="T72" s="65" t="s">
        <v>161</v>
      </c>
    </row>
    <row r="76" spans="1:20">
      <c r="E76" s="398"/>
      <c r="G76" s="398"/>
      <c r="I76" s="398"/>
      <c r="K76" s="398"/>
      <c r="M76" s="398"/>
      <c r="P76" s="398"/>
      <c r="S76" s="398"/>
    </row>
    <row r="77" spans="1:20">
      <c r="E77" s="398"/>
      <c r="G77" s="398"/>
      <c r="I77" s="398"/>
      <c r="K77" s="398"/>
      <c r="M77" s="398"/>
      <c r="P77" s="398"/>
      <c r="S77" s="398"/>
    </row>
    <row r="78" spans="1:20">
      <c r="E78" s="398"/>
      <c r="G78" s="398"/>
      <c r="I78" s="398"/>
      <c r="K78" s="398"/>
      <c r="M78" s="398"/>
      <c r="P78" s="398"/>
      <c r="S78" s="398"/>
    </row>
    <row r="79" spans="1:20">
      <c r="E79" s="399"/>
      <c r="G79" s="399"/>
      <c r="I79" s="399"/>
      <c r="K79" s="399"/>
      <c r="M79" s="399"/>
      <c r="P79" s="399"/>
      <c r="S79" s="399"/>
    </row>
    <row r="80" spans="1:20">
      <c r="E80" s="399"/>
      <c r="G80" s="399"/>
      <c r="I80" s="399"/>
      <c r="K80" s="399"/>
      <c r="M80" s="399"/>
      <c r="P80" s="399"/>
      <c r="S80" s="399"/>
    </row>
  </sheetData>
  <mergeCells count="8">
    <mergeCell ref="P7:Q7"/>
    <mergeCell ref="G7:G8"/>
    <mergeCell ref="S7:T7"/>
    <mergeCell ref="M6:O6"/>
    <mergeCell ref="E7:E8"/>
    <mergeCell ref="I7:I8"/>
    <mergeCell ref="K7:K8"/>
    <mergeCell ref="M7:N7"/>
  </mergeCells>
  <pageMargins left="0.33" right="0.23622047244094491" top="0.15748031496062992" bottom="0.15748031496062992" header="0" footer="0"/>
  <pageSetup paperSize="9" scale="6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83"/>
  <sheetViews>
    <sheetView showGridLines="0" topLeftCell="A25" zoomScaleNormal="100" workbookViewId="0">
      <selection activeCell="O32" sqref="O32"/>
    </sheetView>
  </sheetViews>
  <sheetFormatPr baseColWidth="10" defaultColWidth="11.42578125" defaultRowHeight="12.75"/>
  <cols>
    <col min="1" max="1" width="11.42578125" style="177"/>
    <col min="2" max="2" width="3.42578125" style="17" customWidth="1"/>
    <col min="3" max="3" width="35.42578125" style="17" customWidth="1"/>
    <col min="4" max="4" width="1.5703125" style="178" customWidth="1"/>
    <col min="5" max="5" width="10.5703125" style="20" bestFit="1" customWidth="1"/>
    <col min="6" max="6" width="1.5703125" style="178" customWidth="1"/>
    <col min="7" max="7" width="10.5703125" style="17" customWidth="1"/>
    <col min="8" max="8" width="1.5703125" style="178" customWidth="1"/>
    <col min="9" max="9" width="10.5703125" style="17" customWidth="1"/>
    <col min="10" max="10" width="1.5703125" style="178" customWidth="1"/>
    <col min="11" max="11" width="10.5703125" style="17" customWidth="1"/>
    <col min="12" max="12" width="1.5703125" style="178" customWidth="1"/>
    <col min="13" max="13" width="9.42578125" style="17" customWidth="1"/>
    <col min="14" max="14" width="9.7109375" style="17" customWidth="1"/>
    <col min="15" max="15" width="1.5703125" style="178" customWidth="1"/>
    <col min="16" max="16" width="9.42578125" style="17" customWidth="1"/>
    <col min="17" max="17" width="8.42578125" style="17" customWidth="1"/>
    <col min="18" max="18" width="1.42578125" style="17" customWidth="1"/>
    <col min="19" max="20" width="8.5703125" style="17" bestFit="1" customWidth="1"/>
    <col min="21" max="16384" width="11.42578125" style="17"/>
  </cols>
  <sheetData>
    <row r="1" spans="1:20">
      <c r="D1" s="17"/>
      <c r="E1" s="19"/>
      <c r="F1" s="17"/>
      <c r="G1" s="19"/>
      <c r="H1" s="17"/>
      <c r="I1" s="19"/>
      <c r="J1" s="17"/>
      <c r="K1" s="19"/>
      <c r="L1" s="17"/>
      <c r="O1" s="17"/>
    </row>
    <row r="3" spans="1:20" s="70" customFormat="1" ht="73.5" customHeight="1">
      <c r="A3" s="179"/>
      <c r="C3" s="71"/>
      <c r="D3" s="178"/>
      <c r="E3" s="72"/>
      <c r="F3" s="178"/>
      <c r="H3" s="178"/>
      <c r="J3" s="178"/>
      <c r="L3" s="178"/>
      <c r="O3" s="178"/>
    </row>
    <row r="4" spans="1:20" s="75" customFormat="1">
      <c r="A4" s="179"/>
      <c r="D4" s="144"/>
      <c r="E4" s="400"/>
      <c r="F4" s="144"/>
      <c r="H4" s="144"/>
      <c r="J4" s="144"/>
      <c r="L4" s="144"/>
      <c r="O4" s="144"/>
    </row>
    <row r="5" spans="1:20" s="74" customFormat="1" ht="26.25">
      <c r="B5" s="75"/>
      <c r="C5" s="76" t="s">
        <v>143</v>
      </c>
      <c r="D5" s="77"/>
      <c r="E5" s="70"/>
      <c r="F5" s="79"/>
      <c r="G5" s="80"/>
      <c r="H5" s="79"/>
      <c r="I5" s="80"/>
      <c r="J5" s="80"/>
      <c r="K5" s="80"/>
      <c r="L5" s="80"/>
      <c r="M5" s="80"/>
      <c r="N5" s="80"/>
      <c r="O5" s="80"/>
      <c r="P5" s="75"/>
      <c r="Q5" s="75"/>
      <c r="R5" s="75"/>
      <c r="S5" s="75"/>
      <c r="T5" s="75"/>
    </row>
    <row r="6" spans="1:20" s="74" customFormat="1" ht="16.5" customHeight="1">
      <c r="C6" s="81" t="s">
        <v>22</v>
      </c>
      <c r="D6" s="82"/>
      <c r="E6" s="83"/>
      <c r="F6" s="83"/>
      <c r="G6" s="83"/>
      <c r="H6" s="83"/>
      <c r="I6" s="83"/>
      <c r="J6" s="83"/>
      <c r="K6" s="83"/>
      <c r="L6" s="83"/>
      <c r="M6" s="415"/>
      <c r="N6" s="415"/>
      <c r="O6" s="415"/>
      <c r="P6" s="75"/>
      <c r="Q6" s="75"/>
      <c r="R6" s="75"/>
      <c r="S6" s="75"/>
      <c r="T6" s="75"/>
    </row>
    <row r="7" spans="1:20" s="16" customFormat="1" ht="15" customHeight="1">
      <c r="B7" s="25"/>
      <c r="C7" s="417" t="s">
        <v>144</v>
      </c>
      <c r="D7" s="27" t="s">
        <v>18</v>
      </c>
      <c r="E7" s="413">
        <v>44834</v>
      </c>
      <c r="F7" s="27"/>
      <c r="G7" s="413">
        <v>44742</v>
      </c>
      <c r="H7" s="27"/>
      <c r="I7" s="413">
        <v>44561</v>
      </c>
      <c r="J7" s="27"/>
      <c r="K7" s="413">
        <v>44469</v>
      </c>
      <c r="L7" s="27"/>
      <c r="M7" s="412" t="s">
        <v>45</v>
      </c>
      <c r="N7" s="412"/>
      <c r="O7" s="27"/>
      <c r="P7" s="412" t="s">
        <v>47</v>
      </c>
      <c r="Q7" s="412"/>
      <c r="S7" s="412" t="s">
        <v>196</v>
      </c>
      <c r="T7" s="412"/>
    </row>
    <row r="8" spans="1:20" s="16" customFormat="1" ht="15" customHeight="1">
      <c r="B8" s="25"/>
      <c r="C8" s="417"/>
      <c r="D8" s="27" t="s">
        <v>18</v>
      </c>
      <c r="E8" s="414"/>
      <c r="F8" s="27"/>
      <c r="G8" s="414"/>
      <c r="H8" s="27"/>
      <c r="I8" s="414"/>
      <c r="J8" s="27"/>
      <c r="K8" s="414"/>
      <c r="L8" s="27"/>
      <c r="M8" s="392" t="s">
        <v>49</v>
      </c>
      <c r="N8" s="393" t="s">
        <v>19</v>
      </c>
      <c r="O8" s="27"/>
      <c r="P8" s="392" t="s">
        <v>49</v>
      </c>
      <c r="Q8" s="394" t="s">
        <v>19</v>
      </c>
      <c r="S8" s="392" t="s">
        <v>49</v>
      </c>
      <c r="T8" s="394" t="s">
        <v>19</v>
      </c>
    </row>
    <row r="9" spans="1:20" ht="6" customHeight="1">
      <c r="C9" s="180"/>
      <c r="D9" s="178" t="s">
        <v>18</v>
      </c>
      <c r="G9" s="181"/>
      <c r="I9" s="181"/>
      <c r="K9" s="181"/>
      <c r="M9" s="20"/>
      <c r="N9" s="20"/>
      <c r="P9" s="20"/>
      <c r="Q9" s="20"/>
      <c r="S9" s="20"/>
      <c r="T9" s="20"/>
    </row>
    <row r="10" spans="1:20" s="49" customFormat="1" ht="15" customHeight="1">
      <c r="A10" s="182"/>
      <c r="C10" s="183" t="s">
        <v>40</v>
      </c>
      <c r="D10" s="39" t="s">
        <v>18</v>
      </c>
      <c r="E10" s="40">
        <v>3388645.429</v>
      </c>
      <c r="F10" s="39"/>
      <c r="G10" s="41">
        <v>3347900.1719999998</v>
      </c>
      <c r="H10" s="39"/>
      <c r="I10" s="41">
        <v>3222634.0630000001</v>
      </c>
      <c r="J10" s="42"/>
      <c r="K10" s="41">
        <v>3162406.7760000001</v>
      </c>
      <c r="L10" s="42"/>
      <c r="M10" s="41">
        <f t="shared" ref="M10:M14" si="0">$E10-K10</f>
        <v>226238.65299999993</v>
      </c>
      <c r="N10" s="184">
        <f t="shared" ref="N10:N14" si="1">IF(AND(K10=0,E10=0),0,IF(AND(K10=0,E10&gt;0),1,E10/K10-1))</f>
        <v>7.1540022844929441E-2</v>
      </c>
      <c r="O10" s="42"/>
      <c r="P10" s="41">
        <f t="shared" ref="P10:P14" si="2">$E10-I10</f>
        <v>166011.36599999992</v>
      </c>
      <c r="Q10" s="12">
        <f t="shared" ref="Q10:Q14" si="3">IF(AND(I10=0,E10=0),0,IF(AND(I10=0,E10&gt;0),1,E10/I10-1))</f>
        <v>5.1514184593908663E-2</v>
      </c>
      <c r="S10" s="41">
        <f>$E10-G10</f>
        <v>40745.257000000216</v>
      </c>
      <c r="T10" s="12">
        <f>IF(AND(G10=0,E10=0),0,IF(AND(G10=0,E10&gt;0),1,E10/G10-1))</f>
        <v>1.2170391859581464E-2</v>
      </c>
    </row>
    <row r="11" spans="1:20" s="49" customFormat="1" ht="15" customHeight="1">
      <c r="A11" s="182"/>
      <c r="C11" s="183" t="s">
        <v>243</v>
      </c>
      <c r="D11" s="39" t="s">
        <v>18</v>
      </c>
      <c r="E11" s="40">
        <v>416282.84100000001</v>
      </c>
      <c r="F11" s="39"/>
      <c r="G11" s="41">
        <v>420159.01899999997</v>
      </c>
      <c r="H11" s="39"/>
      <c r="I11" s="41">
        <v>486623.924</v>
      </c>
      <c r="J11" s="42"/>
      <c r="K11" s="41">
        <v>513026.92499999999</v>
      </c>
      <c r="L11" s="42"/>
      <c r="M11" s="41">
        <f t="shared" si="0"/>
        <v>-96744.083999999973</v>
      </c>
      <c r="N11" s="184">
        <f t="shared" si="1"/>
        <v>-0.18857506163053717</v>
      </c>
      <c r="O11" s="42"/>
      <c r="P11" s="41">
        <f t="shared" si="2"/>
        <v>-70341.082999999984</v>
      </c>
      <c r="Q11" s="184">
        <f t="shared" si="3"/>
        <v>-0.14454916729494782</v>
      </c>
      <c r="S11" s="41">
        <f t="shared" ref="S11:S14" si="4">$E11-G11</f>
        <v>-3876.1779999999562</v>
      </c>
      <c r="T11" s="184">
        <f t="shared" ref="T11:T14" si="5">IF(AND(G11=0,E11=0),0,IF(AND(G11=0,E11&gt;0),1,E11/G11-1))</f>
        <v>-9.2255023091625254E-3</v>
      </c>
    </row>
    <row r="12" spans="1:20" s="49" customFormat="1" ht="15" customHeight="1">
      <c r="A12" s="182"/>
      <c r="C12" s="183" t="s">
        <v>202</v>
      </c>
      <c r="D12" s="39"/>
      <c r="E12" s="40">
        <v>-62569.432999999997</v>
      </c>
      <c r="F12" s="39"/>
      <c r="G12" s="41">
        <v>-47006.968999999997</v>
      </c>
      <c r="H12" s="39"/>
      <c r="I12" s="41">
        <v>-3646.1570000000002</v>
      </c>
      <c r="J12" s="42"/>
      <c r="K12" s="41">
        <v>-1862.8230000000001</v>
      </c>
      <c r="L12" s="42"/>
      <c r="M12" s="41">
        <f t="shared" si="0"/>
        <v>-60706.61</v>
      </c>
      <c r="N12" s="184">
        <f t="shared" si="1"/>
        <v>32.588501430355969</v>
      </c>
      <c r="O12" s="42"/>
      <c r="P12" s="41">
        <f t="shared" si="2"/>
        <v>-58923.275999999998</v>
      </c>
      <c r="Q12" s="184">
        <f t="shared" si="3"/>
        <v>16.160378173512548</v>
      </c>
      <c r="S12" s="41">
        <f t="shared" si="4"/>
        <v>-15562.464</v>
      </c>
      <c r="T12" s="184">
        <f t="shared" si="5"/>
        <v>0.33106716580684026</v>
      </c>
    </row>
    <row r="13" spans="1:20" s="49" customFormat="1" ht="15" customHeight="1">
      <c r="A13" s="182"/>
      <c r="C13" s="183" t="s">
        <v>42</v>
      </c>
      <c r="D13" s="39" t="s">
        <v>18</v>
      </c>
      <c r="E13" s="40">
        <v>-459572.592</v>
      </c>
      <c r="F13" s="39"/>
      <c r="G13" s="41">
        <v>-454023.70799999998</v>
      </c>
      <c r="H13" s="39"/>
      <c r="I13" s="41">
        <v>-408212.35399999999</v>
      </c>
      <c r="J13" s="42"/>
      <c r="K13" s="41">
        <v>-395409.04399999999</v>
      </c>
      <c r="L13" s="42"/>
      <c r="M13" s="41">
        <f t="shared" si="0"/>
        <v>-64163.54800000001</v>
      </c>
      <c r="N13" s="184">
        <f t="shared" si="1"/>
        <v>0.16227132123968313</v>
      </c>
      <c r="O13" s="42"/>
      <c r="P13" s="41">
        <f t="shared" si="2"/>
        <v>-51360.238000000012</v>
      </c>
      <c r="Q13" s="184">
        <f t="shared" si="3"/>
        <v>0.12581745137483025</v>
      </c>
      <c r="S13" s="41">
        <f t="shared" si="4"/>
        <v>-5548.88400000002</v>
      </c>
      <c r="T13" s="184">
        <f t="shared" si="5"/>
        <v>1.2221573239959538E-2</v>
      </c>
    </row>
    <row r="14" spans="1:20" s="186" customFormat="1" ht="15" customHeight="1">
      <c r="A14" s="185"/>
      <c r="C14" s="96" t="s">
        <v>43</v>
      </c>
      <c r="D14" s="187" t="s">
        <v>18</v>
      </c>
      <c r="E14" s="188">
        <v>3282786.2450000001</v>
      </c>
      <c r="F14" s="187"/>
      <c r="G14" s="189">
        <v>3267028.514</v>
      </c>
      <c r="H14" s="187"/>
      <c r="I14" s="189">
        <v>3297399.477</v>
      </c>
      <c r="J14" s="190"/>
      <c r="K14" s="189">
        <v>3278161.8339999998</v>
      </c>
      <c r="L14" s="190"/>
      <c r="M14" s="189">
        <f t="shared" si="0"/>
        <v>4624.4110000003129</v>
      </c>
      <c r="N14" s="191">
        <f t="shared" si="1"/>
        <v>1.4106719662334566E-3</v>
      </c>
      <c r="O14" s="190"/>
      <c r="P14" s="189">
        <f t="shared" si="2"/>
        <v>-14613.231999999844</v>
      </c>
      <c r="Q14" s="191">
        <f t="shared" si="3"/>
        <v>-4.4317445010620959E-3</v>
      </c>
      <c r="S14" s="189">
        <f t="shared" si="4"/>
        <v>15757.731000000145</v>
      </c>
      <c r="T14" s="191">
        <f t="shared" si="5"/>
        <v>4.8232609334366572E-3</v>
      </c>
    </row>
    <row r="15" spans="1:20" ht="15.75" customHeight="1">
      <c r="A15" s="17"/>
      <c r="C15" s="15" t="s">
        <v>74</v>
      </c>
      <c r="D15" s="82" t="s">
        <v>18</v>
      </c>
      <c r="E15" s="59">
        <v>0.131212</v>
      </c>
      <c r="F15" s="192"/>
      <c r="G15" s="59">
        <v>0.13222300000000001</v>
      </c>
      <c r="H15" s="192"/>
      <c r="I15" s="59">
        <v>0.132885</v>
      </c>
      <c r="J15" s="192"/>
      <c r="K15" s="59">
        <v>0.13306699999999999</v>
      </c>
      <c r="L15" s="82"/>
      <c r="M15" s="193">
        <f>(E15-K15)*100</f>
        <v>-0.18549999999999955</v>
      </c>
      <c r="N15" s="193"/>
      <c r="O15" s="82"/>
      <c r="P15" s="193">
        <f>(E15-I15)*100</f>
        <v>-0.16730000000000078</v>
      </c>
      <c r="Q15" s="193"/>
      <c r="S15" s="193">
        <f>(E15-G15)*100</f>
        <v>-0.10110000000000119</v>
      </c>
      <c r="T15" s="193"/>
    </row>
    <row r="16" spans="1:20" s="25" customFormat="1" ht="2.25" customHeight="1">
      <c r="A16" s="176"/>
      <c r="C16" s="194"/>
      <c r="D16" s="34"/>
      <c r="E16" s="156"/>
      <c r="F16" s="34"/>
      <c r="G16" s="156"/>
      <c r="H16" s="34"/>
      <c r="I16" s="156"/>
      <c r="J16" s="34"/>
      <c r="K16" s="156"/>
      <c r="L16" s="34"/>
      <c r="M16" s="156"/>
      <c r="N16" s="195"/>
      <c r="O16" s="34"/>
      <c r="P16" s="156"/>
      <c r="Q16" s="195"/>
      <c r="S16" s="156"/>
      <c r="T16" s="195"/>
    </row>
    <row r="17" spans="1:20" s="186" customFormat="1" ht="15" customHeight="1">
      <c r="A17" s="185"/>
      <c r="C17" s="96" t="s">
        <v>52</v>
      </c>
      <c r="D17" s="187" t="s">
        <v>18</v>
      </c>
      <c r="E17" s="188">
        <v>599921</v>
      </c>
      <c r="F17" s="187"/>
      <c r="G17" s="189">
        <v>599919</v>
      </c>
      <c r="H17" s="187"/>
      <c r="I17" s="189">
        <v>599871</v>
      </c>
      <c r="J17" s="190"/>
      <c r="K17" s="189">
        <v>599873</v>
      </c>
      <c r="L17" s="190"/>
      <c r="M17" s="189">
        <f t="shared" ref="M17" si="6">$E17-K17</f>
        <v>48</v>
      </c>
      <c r="N17" s="191">
        <f>IF(AND(K17=0,E17=0),0,IF(AND(K17=0,E17&gt;0),1,E17/K17-1))</f>
        <v>8.001693691839229E-5</v>
      </c>
      <c r="O17" s="190"/>
      <c r="P17" s="189">
        <f t="shared" ref="P17" si="7">$E17-I17</f>
        <v>50</v>
      </c>
      <c r="Q17" s="191">
        <f>IF(AND(I17=0,E17=0),0,IF(AND(I17=0,E17&gt;0),1,E17/I17-1))</f>
        <v>8.3351253852947949E-5</v>
      </c>
      <c r="S17" s="189">
        <f>$E17-G17</f>
        <v>2</v>
      </c>
      <c r="T17" s="191">
        <f>IF(AND(G17=0,E17=0),0,IF(AND(G17=0,E17&gt;0),1,E17/G17-1))</f>
        <v>3.333783394010581E-6</v>
      </c>
    </row>
    <row r="18" spans="1:20" ht="15.75" customHeight="1">
      <c r="A18" s="17"/>
      <c r="C18" s="15" t="s">
        <v>75</v>
      </c>
      <c r="D18" s="82" t="s">
        <v>18</v>
      </c>
      <c r="E18" s="59">
        <v>2.3979E-2</v>
      </c>
      <c r="F18" s="192"/>
      <c r="G18" s="59">
        <v>2.4279999999999999E-2</v>
      </c>
      <c r="H18" s="192"/>
      <c r="I18" s="59">
        <v>2.4174999999999999E-2</v>
      </c>
      <c r="J18" s="192"/>
      <c r="K18" s="59">
        <v>2.435E-2</v>
      </c>
      <c r="L18" s="82"/>
      <c r="M18" s="193">
        <f>(E18-K18)*100</f>
        <v>-3.709999999999998E-2</v>
      </c>
      <c r="N18" s="193"/>
      <c r="O18" s="82"/>
      <c r="P18" s="193">
        <f>(E18-I18)*100</f>
        <v>-1.9599999999999826E-2</v>
      </c>
      <c r="Q18" s="193"/>
      <c r="S18" s="193">
        <f>(E18-G18)*100</f>
        <v>-3.0099999999999918E-2</v>
      </c>
      <c r="T18" s="193"/>
    </row>
    <row r="19" spans="1:20" s="25" customFormat="1" ht="3.75" customHeight="1">
      <c r="A19" s="176"/>
      <c r="C19" s="194"/>
      <c r="D19" s="34"/>
      <c r="E19" s="156"/>
      <c r="F19" s="34"/>
      <c r="G19" s="156"/>
      <c r="H19" s="34"/>
      <c r="I19" s="156"/>
      <c r="J19" s="34"/>
      <c r="K19" s="156"/>
      <c r="L19" s="34"/>
      <c r="M19" s="156"/>
      <c r="N19" s="195"/>
      <c r="O19" s="34"/>
      <c r="P19" s="156"/>
      <c r="Q19" s="195"/>
      <c r="S19" s="156"/>
      <c r="T19" s="195"/>
    </row>
    <row r="20" spans="1:20" s="186" customFormat="1" ht="15" customHeight="1">
      <c r="A20" s="185"/>
      <c r="C20" s="96" t="s">
        <v>51</v>
      </c>
      <c r="D20" s="187" t="s">
        <v>18</v>
      </c>
      <c r="E20" s="188">
        <v>3882706.83</v>
      </c>
      <c r="F20" s="187"/>
      <c r="G20" s="189">
        <v>3866947.48</v>
      </c>
      <c r="H20" s="187"/>
      <c r="I20" s="189">
        <v>3897270.18</v>
      </c>
      <c r="J20" s="190"/>
      <c r="K20" s="189">
        <v>3878034.91</v>
      </c>
      <c r="L20" s="190"/>
      <c r="M20" s="189">
        <f t="shared" ref="M20" si="8">$E20-K20</f>
        <v>4671.9199999999255</v>
      </c>
      <c r="N20" s="191">
        <f>IF(AND(K20=0,E20=0),0,IF(AND(K20=0,E20&gt;0),1,E20/K20-1))</f>
        <v>1.2047132396753035E-3</v>
      </c>
      <c r="O20" s="190"/>
      <c r="P20" s="189">
        <f t="shared" ref="P20" si="9">$E20-I20</f>
        <v>-14563.350000000093</v>
      </c>
      <c r="Q20" s="191">
        <f>IF(AND(I20=0,E20=0),0,IF(AND(I20=0,E20&gt;0),1,E20/I20-1))</f>
        <v>-3.7368079007548127E-3</v>
      </c>
      <c r="S20" s="189">
        <f>$E20-G20</f>
        <v>15759.350000000093</v>
      </c>
      <c r="T20" s="191">
        <f>IF(AND(G20=0,E20=0),0,IF(AND(G20=0,E20&gt;0),1,E20/G20-1))</f>
        <v>4.0753979932512951E-3</v>
      </c>
    </row>
    <row r="21" spans="1:20" ht="15.75" customHeight="1">
      <c r="A21" s="17"/>
      <c r="C21" s="15" t="s">
        <v>80</v>
      </c>
      <c r="D21" s="82" t="s">
        <v>18</v>
      </c>
      <c r="E21" s="59">
        <v>0.15518999999999999</v>
      </c>
      <c r="F21" s="192"/>
      <c r="G21" s="59">
        <v>0.156503</v>
      </c>
      <c r="H21" s="192"/>
      <c r="I21" s="59">
        <v>0.15706000000000001</v>
      </c>
      <c r="J21" s="192"/>
      <c r="K21" s="59">
        <v>0.157417</v>
      </c>
      <c r="L21" s="82"/>
      <c r="M21" s="193">
        <f>(E21-K21)*100</f>
        <v>-0.22270000000000068</v>
      </c>
      <c r="N21" s="193"/>
      <c r="O21" s="82"/>
      <c r="P21" s="193">
        <f>(E21-I21)*100</f>
        <v>-0.18700000000000105</v>
      </c>
      <c r="Q21" s="193"/>
      <c r="R21" s="196"/>
      <c r="S21" s="193">
        <f>(E21-G21)*100</f>
        <v>-0.13130000000000086</v>
      </c>
      <c r="T21" s="193"/>
    </row>
    <row r="22" spans="1:20" s="25" customFormat="1" ht="6" customHeight="1">
      <c r="A22" s="176"/>
      <c r="C22" s="194"/>
      <c r="D22" s="34"/>
      <c r="E22" s="156"/>
      <c r="F22" s="34"/>
      <c r="G22" s="156"/>
      <c r="H22" s="34"/>
      <c r="I22" s="156"/>
      <c r="J22" s="34"/>
      <c r="K22" s="156"/>
      <c r="L22" s="34"/>
      <c r="M22" s="156"/>
      <c r="N22" s="195"/>
      <c r="O22" s="34"/>
      <c r="P22" s="156"/>
      <c r="Q22" s="195"/>
      <c r="S22" s="156"/>
      <c r="T22" s="195"/>
    </row>
    <row r="23" spans="1:20" s="49" customFormat="1" ht="15" customHeight="1">
      <c r="A23" s="182"/>
      <c r="C23" s="197" t="s">
        <v>190</v>
      </c>
      <c r="D23" s="187" t="s">
        <v>18</v>
      </c>
      <c r="E23" s="198">
        <v>25018979</v>
      </c>
      <c r="F23" s="187"/>
      <c r="G23" s="198">
        <v>24708512</v>
      </c>
      <c r="H23" s="187"/>
      <c r="I23" s="198">
        <v>24813847</v>
      </c>
      <c r="J23" s="187"/>
      <c r="K23" s="198">
        <v>24635367</v>
      </c>
      <c r="L23" s="187"/>
      <c r="M23" s="198">
        <f t="shared" ref="M23:M26" si="10">$E23-K23</f>
        <v>383612</v>
      </c>
      <c r="N23" s="199">
        <f>IF(AND(K23=0,E23=0),0,IF(AND(K23=0,E23&gt;0),1,E23/K23-1))</f>
        <v>1.5571596721088099E-2</v>
      </c>
      <c r="O23" s="187"/>
      <c r="P23" s="198">
        <f t="shared" ref="P23:P26" si="11">$E23-I23</f>
        <v>205132</v>
      </c>
      <c r="Q23" s="199">
        <f>IF(AND(I23=0,E23=0),0,IF(AND(I23=0,E23&gt;0),1,E23/I23-1))</f>
        <v>8.2668358517725693E-3</v>
      </c>
      <c r="S23" s="198">
        <f t="shared" ref="S23:S26" si="12">$E23-G23</f>
        <v>310467</v>
      </c>
      <c r="T23" s="199">
        <f t="shared" ref="T23:T26" si="13">IF(AND(G23=0,E23=0),0,IF(AND(G23=0,E23&gt;0),1,E23/G23-1))</f>
        <v>1.2565184014318609E-2</v>
      </c>
    </row>
    <row r="24" spans="1:20" s="49" customFormat="1" ht="15" customHeight="1">
      <c r="A24" s="182"/>
      <c r="C24" s="183" t="s">
        <v>191</v>
      </c>
      <c r="D24" s="39" t="s">
        <v>18</v>
      </c>
      <c r="E24" s="40">
        <v>22995777</v>
      </c>
      <c r="F24" s="39"/>
      <c r="G24" s="41">
        <v>22682168</v>
      </c>
      <c r="H24" s="39"/>
      <c r="I24" s="41">
        <v>22168141</v>
      </c>
      <c r="J24" s="42"/>
      <c r="K24" s="41">
        <v>21907787</v>
      </c>
      <c r="L24" s="42"/>
      <c r="M24" s="41">
        <f t="shared" si="10"/>
        <v>1087990</v>
      </c>
      <c r="N24" s="184">
        <f>IF(AND(K24=0,E24=0),0,IF(AND(K24=0,E24&gt;0),1,E24/K24-1))</f>
        <v>4.9662250230933846E-2</v>
      </c>
      <c r="O24" s="42"/>
      <c r="P24" s="41">
        <f t="shared" si="11"/>
        <v>827636</v>
      </c>
      <c r="Q24" s="184">
        <f>IF(AND(I24=0,E24=0),0,IF(AND(I24=0,E24&gt;0),1,E24/I24-1))</f>
        <v>3.7334479242079777E-2</v>
      </c>
      <c r="S24" s="41">
        <f t="shared" si="12"/>
        <v>313609</v>
      </c>
      <c r="T24" s="184">
        <f t="shared" si="13"/>
        <v>1.3826235657896646E-2</v>
      </c>
    </row>
    <row r="25" spans="1:20" s="49" customFormat="1" ht="15" customHeight="1">
      <c r="A25" s="182"/>
      <c r="C25" s="183" t="s">
        <v>192</v>
      </c>
      <c r="D25" s="39"/>
      <c r="E25" s="40">
        <v>1609118</v>
      </c>
      <c r="F25" s="39"/>
      <c r="G25" s="41">
        <v>1609118</v>
      </c>
      <c r="H25" s="39"/>
      <c r="I25" s="41">
        <v>1609118</v>
      </c>
      <c r="J25" s="42"/>
      <c r="K25" s="41">
        <v>1557390</v>
      </c>
      <c r="L25" s="42"/>
      <c r="M25" s="41">
        <f t="shared" si="10"/>
        <v>51728</v>
      </c>
      <c r="N25" s="184">
        <f>IF(AND(K25=0,E25=0),0,IF(AND(K25=0,E25&gt;0),1,E25/K25-1))</f>
        <v>3.3214544847469218E-2</v>
      </c>
      <c r="O25" s="42"/>
      <c r="P25" s="41">
        <f t="shared" si="11"/>
        <v>0</v>
      </c>
      <c r="Q25" s="184">
        <f>IF(AND(I25=0,E25=0),0,IF(AND(I25=0,E25&gt;0),1,E25/I25-1))</f>
        <v>0</v>
      </c>
      <c r="S25" s="41">
        <f t="shared" si="12"/>
        <v>0</v>
      </c>
      <c r="T25" s="184">
        <f t="shared" si="13"/>
        <v>0</v>
      </c>
    </row>
    <row r="26" spans="1:20" s="49" customFormat="1" ht="15" customHeight="1">
      <c r="A26" s="182"/>
      <c r="C26" s="183" t="s">
        <v>193</v>
      </c>
      <c r="D26" s="39"/>
      <c r="E26" s="40">
        <v>414084</v>
      </c>
      <c r="F26" s="39"/>
      <c r="G26" s="41">
        <v>417226</v>
      </c>
      <c r="H26" s="39"/>
      <c r="I26" s="41">
        <v>1036588</v>
      </c>
      <c r="J26" s="42"/>
      <c r="K26" s="41">
        <v>1170190</v>
      </c>
      <c r="L26" s="42"/>
      <c r="M26" s="41">
        <f t="shared" si="10"/>
        <v>-756106</v>
      </c>
      <c r="N26" s="184">
        <f>IF(AND(K26=0,E26=0),0,IF(AND(K26=0,E26&gt;0),1,E26/K26-1))</f>
        <v>-0.64613951580512574</v>
      </c>
      <c r="O26" s="42"/>
      <c r="P26" s="41">
        <f t="shared" si="11"/>
        <v>-622504</v>
      </c>
      <c r="Q26" s="184">
        <f>IF(AND(I26=0,E26=0),0,IF(AND(I26=0,E26&gt;0),1,E26/I26-1))</f>
        <v>-0.60053174453109626</v>
      </c>
      <c r="S26" s="41">
        <f t="shared" si="12"/>
        <v>-3142</v>
      </c>
      <c r="T26" s="184">
        <f t="shared" si="13"/>
        <v>-7.5306908006691486E-3</v>
      </c>
    </row>
    <row r="27" spans="1:20" s="16" customFormat="1">
      <c r="C27" s="200"/>
      <c r="D27" s="178" t="s">
        <v>18</v>
      </c>
      <c r="E27" s="201"/>
      <c r="F27" s="178"/>
      <c r="G27" s="17"/>
      <c r="H27" s="178"/>
      <c r="I27" s="17"/>
      <c r="J27" s="178"/>
      <c r="K27" s="17"/>
      <c r="L27" s="178"/>
      <c r="M27" s="17"/>
      <c r="N27" s="202"/>
      <c r="O27" s="178"/>
      <c r="P27" s="17"/>
      <c r="S27" s="17"/>
    </row>
    <row r="28" spans="1:20" s="16" customFormat="1" ht="7.35" customHeight="1">
      <c r="B28" s="25"/>
      <c r="C28" s="417" t="s">
        <v>145</v>
      </c>
      <c r="D28" s="27" t="s">
        <v>18</v>
      </c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S28" s="201"/>
      <c r="T28" s="201"/>
    </row>
    <row r="29" spans="1:20" s="16" customFormat="1" ht="14.1" customHeight="1">
      <c r="B29" s="25"/>
      <c r="C29" s="417"/>
      <c r="D29" s="27" t="s">
        <v>18</v>
      </c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3"/>
      <c r="S29" s="201"/>
      <c r="T29" s="201"/>
    </row>
    <row r="30" spans="1:20" ht="6" customHeight="1">
      <c r="C30" s="180"/>
      <c r="D30" s="178" t="s">
        <v>18</v>
      </c>
      <c r="G30" s="181"/>
      <c r="I30" s="181"/>
      <c r="K30" s="181"/>
      <c r="M30" s="20"/>
      <c r="N30" s="20"/>
      <c r="P30" s="20"/>
      <c r="Q30" s="20"/>
      <c r="S30" s="20"/>
      <c r="T30" s="20"/>
    </row>
    <row r="31" spans="1:20" s="49" customFormat="1" ht="15" customHeight="1">
      <c r="A31" s="182"/>
      <c r="C31" s="183" t="s">
        <v>40</v>
      </c>
      <c r="D31" s="39" t="s">
        <v>18</v>
      </c>
      <c r="E31" s="40">
        <v>3388645.429</v>
      </c>
      <c r="F31" s="39"/>
      <c r="G31" s="41">
        <v>3347900.1719999998</v>
      </c>
      <c r="H31" s="39"/>
      <c r="I31" s="41">
        <v>3222634.0630000001</v>
      </c>
      <c r="J31" s="42"/>
      <c r="K31" s="41">
        <v>3162406.7760000001</v>
      </c>
      <c r="L31" s="42"/>
      <c r="M31" s="41">
        <f t="shared" ref="M31:M35" si="14">$E31-K31</f>
        <v>226238.65299999993</v>
      </c>
      <c r="N31" s="184">
        <f t="shared" ref="N31:N35" si="15">IF(AND(K31=0,E31=0),0,IF(AND(K31=0,E31&gt;0),1,E31/K31-1))</f>
        <v>7.1540022844929441E-2</v>
      </c>
      <c r="O31" s="42"/>
      <c r="P31" s="41">
        <f t="shared" ref="P31:P35" si="16">$E31-I31</f>
        <v>166011.36599999992</v>
      </c>
      <c r="Q31" s="184">
        <f t="shared" ref="Q31:Q35" si="17">IF(AND(I31=0,E31=0),0,IF(AND(I31=0,E31&gt;0),1,E31/I31-1))</f>
        <v>5.1514184593908663E-2</v>
      </c>
      <c r="S31" s="41">
        <f t="shared" ref="S31:S35" si="18">$E31-G31</f>
        <v>40745.257000000216</v>
      </c>
      <c r="T31" s="184">
        <f t="shared" ref="T31:T35" si="19">IF(AND(G31=0,E31=0),0,IF(AND(G31=0,E31&gt;0),1,E31/G31-1))</f>
        <v>1.2170391859581464E-2</v>
      </c>
    </row>
    <row r="32" spans="1:20" s="49" customFormat="1" ht="15" customHeight="1">
      <c r="A32" s="182"/>
      <c r="C32" s="183" t="s">
        <v>201</v>
      </c>
      <c r="D32" s="39" t="s">
        <v>18</v>
      </c>
      <c r="E32" s="40">
        <v>357616.77100000001</v>
      </c>
      <c r="F32" s="39"/>
      <c r="G32" s="41">
        <v>358165.34299999999</v>
      </c>
      <c r="H32" s="39"/>
      <c r="I32" s="41">
        <v>356589.88799999998</v>
      </c>
      <c r="J32" s="42"/>
      <c r="K32" s="41">
        <v>354882.21100000001</v>
      </c>
      <c r="L32" s="42"/>
      <c r="M32" s="41">
        <f t="shared" si="14"/>
        <v>2734.5599999999977</v>
      </c>
      <c r="N32" s="184">
        <f t="shared" si="15"/>
        <v>7.7055426145324901E-3</v>
      </c>
      <c r="O32" s="42"/>
      <c r="P32" s="41">
        <f t="shared" si="16"/>
        <v>1026.8830000000307</v>
      </c>
      <c r="Q32" s="184">
        <f t="shared" si="17"/>
        <v>2.8797311268682346E-3</v>
      </c>
      <c r="S32" s="41">
        <f t="shared" si="18"/>
        <v>-548.57199999998556</v>
      </c>
      <c r="T32" s="184">
        <f t="shared" si="19"/>
        <v>-1.5316166422053579E-3</v>
      </c>
    </row>
    <row r="33" spans="1:20" s="49" customFormat="1" ht="15" customHeight="1">
      <c r="A33" s="182"/>
      <c r="C33" s="183" t="s">
        <v>202</v>
      </c>
      <c r="D33" s="39"/>
      <c r="E33" s="40">
        <v>-62569.432999999997</v>
      </c>
      <c r="F33" s="39"/>
      <c r="G33" s="41">
        <v>-47006.968999999997</v>
      </c>
      <c r="H33" s="39"/>
      <c r="I33" s="41">
        <v>-3646.1570000000002</v>
      </c>
      <c r="J33" s="42"/>
      <c r="K33" s="41">
        <v>-1862.8230000000001</v>
      </c>
      <c r="L33" s="42"/>
      <c r="M33" s="41">
        <f t="shared" si="14"/>
        <v>-60706.61</v>
      </c>
      <c r="N33" s="184">
        <f t="shared" si="15"/>
        <v>32.588501430355969</v>
      </c>
      <c r="O33" s="42"/>
      <c r="P33" s="41">
        <f t="shared" si="16"/>
        <v>-58923.275999999998</v>
      </c>
      <c r="Q33" s="184">
        <f t="shared" si="17"/>
        <v>16.160378173512548</v>
      </c>
      <c r="S33" s="41">
        <f t="shared" si="18"/>
        <v>-15562.464</v>
      </c>
      <c r="T33" s="184">
        <f t="shared" si="19"/>
        <v>0.33106716580684026</v>
      </c>
    </row>
    <row r="34" spans="1:20" s="49" customFormat="1" ht="15" customHeight="1">
      <c r="A34" s="182"/>
      <c r="C34" s="183" t="s">
        <v>42</v>
      </c>
      <c r="D34" s="39" t="s">
        <v>18</v>
      </c>
      <c r="E34" s="40">
        <v>-459572.592</v>
      </c>
      <c r="F34" s="39"/>
      <c r="G34" s="41">
        <v>-454023.70799999998</v>
      </c>
      <c r="H34" s="39"/>
      <c r="I34" s="41">
        <v>-408212.35399999999</v>
      </c>
      <c r="J34" s="42"/>
      <c r="K34" s="41">
        <v>-395409.04399999999</v>
      </c>
      <c r="L34" s="42"/>
      <c r="M34" s="41">
        <f t="shared" si="14"/>
        <v>-64163.54800000001</v>
      </c>
      <c r="N34" s="184">
        <f t="shared" si="15"/>
        <v>0.16227132123968313</v>
      </c>
      <c r="O34" s="42"/>
      <c r="P34" s="41">
        <f t="shared" si="16"/>
        <v>-51360.238000000012</v>
      </c>
      <c r="Q34" s="184">
        <f t="shared" si="17"/>
        <v>0.12581745137483025</v>
      </c>
      <c r="S34" s="41">
        <f t="shared" si="18"/>
        <v>-5548.88400000002</v>
      </c>
      <c r="T34" s="184">
        <f t="shared" si="19"/>
        <v>1.2221573239959538E-2</v>
      </c>
    </row>
    <row r="35" spans="1:20" s="186" customFormat="1" ht="15" customHeight="1">
      <c r="A35" s="185"/>
      <c r="C35" s="96" t="s">
        <v>43</v>
      </c>
      <c r="D35" s="187" t="s">
        <v>18</v>
      </c>
      <c r="E35" s="188">
        <v>3224120.1749999998</v>
      </c>
      <c r="F35" s="187"/>
      <c r="G35" s="189">
        <v>3205034.838</v>
      </c>
      <c r="H35" s="187"/>
      <c r="I35" s="189">
        <v>3167365.4410000001</v>
      </c>
      <c r="J35" s="190"/>
      <c r="K35" s="189">
        <v>3120017.1189999999</v>
      </c>
      <c r="L35" s="190"/>
      <c r="M35" s="189">
        <f t="shared" si="14"/>
        <v>104103.05599999987</v>
      </c>
      <c r="N35" s="191">
        <f t="shared" si="15"/>
        <v>3.3366181027034258E-2</v>
      </c>
      <c r="O35" s="190"/>
      <c r="P35" s="189">
        <f t="shared" si="16"/>
        <v>56754.733999999706</v>
      </c>
      <c r="Q35" s="191">
        <f t="shared" si="17"/>
        <v>1.7918593562124885E-2</v>
      </c>
      <c r="S35" s="189">
        <f t="shared" si="18"/>
        <v>19085.336999999825</v>
      </c>
      <c r="T35" s="191">
        <f t="shared" si="19"/>
        <v>5.9547986105228379E-3</v>
      </c>
    </row>
    <row r="36" spans="1:20" ht="15.75" customHeight="1">
      <c r="A36" s="17"/>
      <c r="C36" s="15" t="s">
        <v>74</v>
      </c>
      <c r="D36" s="82" t="s">
        <v>18</v>
      </c>
      <c r="E36" s="59">
        <v>0.12892999999999999</v>
      </c>
      <c r="F36" s="192"/>
      <c r="G36" s="59">
        <v>0.12978300000000001</v>
      </c>
      <c r="H36" s="192"/>
      <c r="I36" s="59">
        <v>0.12782399999999999</v>
      </c>
      <c r="J36" s="192"/>
      <c r="K36" s="59">
        <v>0.12684200000000001</v>
      </c>
      <c r="L36" s="82"/>
      <c r="M36" s="193">
        <f>(E36-K36)*100</f>
        <v>0.20879999999999788</v>
      </c>
      <c r="N36" s="193"/>
      <c r="O36" s="82"/>
      <c r="P36" s="193">
        <f>(E36-I36)*100</f>
        <v>0.11059999999999959</v>
      </c>
      <c r="Q36" s="193"/>
      <c r="S36" s="193">
        <f>(E36-G36)*100</f>
        <v>-8.5300000000002041E-2</v>
      </c>
      <c r="T36" s="193"/>
    </row>
    <row r="37" spans="1:20" s="25" customFormat="1" ht="2.25" customHeight="1">
      <c r="A37" s="176"/>
      <c r="C37" s="194"/>
      <c r="D37" s="34"/>
      <c r="E37" s="156"/>
      <c r="F37" s="34"/>
      <c r="G37" s="156"/>
      <c r="H37" s="34"/>
      <c r="I37" s="156"/>
      <c r="J37" s="34"/>
      <c r="K37" s="156"/>
      <c r="L37" s="34"/>
      <c r="M37" s="156"/>
      <c r="N37" s="195"/>
      <c r="O37" s="34"/>
      <c r="P37" s="156"/>
      <c r="Q37" s="195"/>
      <c r="S37" s="156"/>
      <c r="T37" s="195"/>
    </row>
    <row r="38" spans="1:20" s="186" customFormat="1" ht="15" customHeight="1">
      <c r="A38" s="185"/>
      <c r="C38" s="96" t="s">
        <v>52</v>
      </c>
      <c r="D38" s="187" t="s">
        <v>18</v>
      </c>
      <c r="E38" s="188">
        <v>599921</v>
      </c>
      <c r="F38" s="187"/>
      <c r="G38" s="189">
        <v>599919</v>
      </c>
      <c r="H38" s="187"/>
      <c r="I38" s="189">
        <v>599871</v>
      </c>
      <c r="J38" s="190"/>
      <c r="K38" s="189">
        <v>599873</v>
      </c>
      <c r="L38" s="190"/>
      <c r="M38" s="189">
        <f t="shared" ref="M38" si="20">$E38-K38</f>
        <v>48</v>
      </c>
      <c r="N38" s="191">
        <f>IF(AND(K38=0,E38=0),0,IF(AND(K38=0,E38&gt;0),1,E38/K38-1))</f>
        <v>8.001693691839229E-5</v>
      </c>
      <c r="O38" s="190"/>
      <c r="P38" s="189">
        <f t="shared" ref="P38" si="21">$E38-I38</f>
        <v>50</v>
      </c>
      <c r="Q38" s="191">
        <f>IF(AND(I38=0,E38=0),0,IF(AND(I38=0,E38&gt;0),1,E38/I38-1))</f>
        <v>8.3351253852947949E-5</v>
      </c>
      <c r="S38" s="189">
        <f>$E38-G38</f>
        <v>2</v>
      </c>
      <c r="T38" s="191">
        <f>IF(AND(G38=0,E38=0),0,IF(AND(G38=0,E38&gt;0),1,E38/G38-1))</f>
        <v>3.333783394010581E-6</v>
      </c>
    </row>
    <row r="39" spans="1:20" ht="15.75" customHeight="1">
      <c r="A39" s="17"/>
      <c r="C39" s="15" t="s">
        <v>75</v>
      </c>
      <c r="D39" s="82" t="s">
        <v>18</v>
      </c>
      <c r="E39" s="59">
        <v>2.3990000000000001E-2</v>
      </c>
      <c r="F39" s="192"/>
      <c r="G39" s="59">
        <v>2.4292999999999999E-2</v>
      </c>
      <c r="H39" s="192"/>
      <c r="I39" s="59">
        <v>2.4209000000000001E-2</v>
      </c>
      <c r="J39" s="192"/>
      <c r="K39" s="59">
        <v>2.4386999999999999E-2</v>
      </c>
      <c r="L39" s="82"/>
      <c r="M39" s="193">
        <f>(E39-K39)*100</f>
        <v>-3.9699999999999805E-2</v>
      </c>
      <c r="N39" s="193"/>
      <c r="O39" s="82"/>
      <c r="P39" s="193">
        <f>(E39-I39)*100</f>
        <v>-2.1900000000000044E-2</v>
      </c>
      <c r="Q39" s="193"/>
      <c r="S39" s="193">
        <f>(E39-G39)*100</f>
        <v>-3.0299999999999772E-2</v>
      </c>
      <c r="T39" s="193"/>
    </row>
    <row r="40" spans="1:20" s="25" customFormat="1" ht="3.75" customHeight="1">
      <c r="A40" s="176"/>
      <c r="C40" s="194"/>
      <c r="D40" s="34"/>
      <c r="E40" s="156"/>
      <c r="F40" s="34"/>
      <c r="G40" s="156"/>
      <c r="H40" s="34"/>
      <c r="I40" s="156"/>
      <c r="J40" s="34"/>
      <c r="K40" s="156"/>
      <c r="L40" s="34"/>
      <c r="M40" s="156"/>
      <c r="N40" s="195"/>
      <c r="O40" s="34"/>
      <c r="P40" s="156"/>
      <c r="Q40" s="195"/>
      <c r="S40" s="156"/>
      <c r="T40" s="195"/>
    </row>
    <row r="41" spans="1:20" s="186" customFormat="1" ht="15" customHeight="1">
      <c r="A41" s="185"/>
      <c r="C41" s="96" t="s">
        <v>51</v>
      </c>
      <c r="D41" s="187" t="s">
        <v>18</v>
      </c>
      <c r="E41" s="188">
        <v>3824040.764</v>
      </c>
      <c r="F41" s="187"/>
      <c r="G41" s="189">
        <v>3804954.2990000001</v>
      </c>
      <c r="H41" s="187"/>
      <c r="I41" s="189">
        <v>3767236.145</v>
      </c>
      <c r="J41" s="190"/>
      <c r="K41" s="189">
        <v>3719890.196</v>
      </c>
      <c r="L41" s="190"/>
      <c r="M41" s="189">
        <f t="shared" ref="M41" si="22">$E41-K41</f>
        <v>104150.56799999997</v>
      </c>
      <c r="N41" s="191">
        <f>IF(AND(K41=0,E41=0),0,IF(AND(K41=0,E41&gt;0),1,E41/K41-1))</f>
        <v>2.7998290947403026E-2</v>
      </c>
      <c r="O41" s="190"/>
      <c r="P41" s="189">
        <f t="shared" ref="P41" si="23">$E41-I41</f>
        <v>56804.618999999948</v>
      </c>
      <c r="Q41" s="191">
        <f>IF(AND(I41=0,E41=0),0,IF(AND(I41=0,E41&gt;0),1,E41/I41-1))</f>
        <v>1.507859258448474E-2</v>
      </c>
      <c r="S41" s="189">
        <f>$E41-G41</f>
        <v>19086.464999999851</v>
      </c>
      <c r="T41" s="191">
        <f>IF(AND(G41=0,E41=0),0,IF(AND(G41=0,E41&gt;0),1,E41/G41-1))</f>
        <v>5.016213993691343E-3</v>
      </c>
    </row>
    <row r="42" spans="1:20" ht="15.75" customHeight="1">
      <c r="A42" s="17"/>
      <c r="C42" s="15" t="s">
        <v>80</v>
      </c>
      <c r="D42" s="82" t="s">
        <v>18</v>
      </c>
      <c r="E42" s="59">
        <v>0.15292</v>
      </c>
      <c r="F42" s="192"/>
      <c r="G42" s="59">
        <v>0.15407999999999999</v>
      </c>
      <c r="H42" s="192"/>
      <c r="I42" s="59">
        <v>0.15203</v>
      </c>
      <c r="J42" s="192"/>
      <c r="K42" s="59">
        <v>0.15123</v>
      </c>
      <c r="L42" s="82"/>
      <c r="M42" s="193">
        <f>(E42-K42)*100</f>
        <v>0.16899999999999971</v>
      </c>
      <c r="N42" s="193"/>
      <c r="O42" s="82"/>
      <c r="P42" s="193">
        <f>(E42-I42)*100</f>
        <v>8.900000000000019E-2</v>
      </c>
      <c r="Q42" s="193"/>
      <c r="S42" s="193">
        <f>(E42-G42)*100</f>
        <v>-0.11599999999999944</v>
      </c>
      <c r="T42" s="193"/>
    </row>
    <row r="43" spans="1:20" s="25" customFormat="1" ht="6" customHeight="1">
      <c r="A43" s="176"/>
      <c r="C43" s="194"/>
      <c r="D43" s="34"/>
      <c r="E43" s="156"/>
      <c r="F43" s="34"/>
      <c r="G43" s="156"/>
      <c r="H43" s="34"/>
      <c r="I43" s="156"/>
      <c r="J43" s="34"/>
      <c r="K43" s="156"/>
      <c r="L43" s="34"/>
      <c r="M43" s="156"/>
      <c r="N43" s="195"/>
      <c r="O43" s="34"/>
      <c r="P43" s="156"/>
      <c r="Q43" s="195"/>
      <c r="S43" s="156"/>
      <c r="T43" s="195"/>
    </row>
    <row r="44" spans="1:20" s="49" customFormat="1" ht="15" customHeight="1">
      <c r="A44" s="182"/>
      <c r="C44" s="197" t="s">
        <v>190</v>
      </c>
      <c r="D44" s="187" t="s">
        <v>18</v>
      </c>
      <c r="E44" s="198">
        <v>25006680</v>
      </c>
      <c r="F44" s="187"/>
      <c r="G44" s="198">
        <v>24695413</v>
      </c>
      <c r="H44" s="187"/>
      <c r="I44" s="198">
        <v>24779159</v>
      </c>
      <c r="J44" s="187"/>
      <c r="K44" s="198">
        <v>24597739</v>
      </c>
      <c r="L44" s="187"/>
      <c r="M44" s="198">
        <f t="shared" ref="M44:M46" si="24">$E44-K44</f>
        <v>408941</v>
      </c>
      <c r="N44" s="199">
        <f>IF(AND(K44=0,E44=0),0,IF(AND(K44=0,E44&gt;0),1,E44/K44-1))</f>
        <v>1.6625145912801065E-2</v>
      </c>
      <c r="O44" s="187"/>
      <c r="P44" s="198">
        <f t="shared" ref="P44:P46" si="25">$E44-I44</f>
        <v>227521</v>
      </c>
      <c r="Q44" s="199">
        <f>IF(AND(I44=0,E44=0),0,IF(AND(I44=0,E44&gt;0),1,E44/I44-1))</f>
        <v>9.1819500411616239E-3</v>
      </c>
      <c r="S44" s="198">
        <f t="shared" ref="S44:S46" si="26">$E44-G44</f>
        <v>311267</v>
      </c>
      <c r="T44" s="199">
        <f t="shared" ref="T44:T46" si="27">IF(AND(G44=0,E44=0),0,IF(AND(G44=0,E44&gt;0),1,E44/G44-1))</f>
        <v>1.260424354919687E-2</v>
      </c>
    </row>
    <row r="45" spans="1:20" s="49" customFormat="1" ht="15" customHeight="1">
      <c r="A45" s="182"/>
      <c r="C45" s="183" t="s">
        <v>191</v>
      </c>
      <c r="D45" s="39" t="s">
        <v>18</v>
      </c>
      <c r="E45" s="40">
        <v>22983479</v>
      </c>
      <c r="F45" s="39"/>
      <c r="G45" s="41">
        <v>22669069</v>
      </c>
      <c r="H45" s="39"/>
      <c r="I45" s="41">
        <v>22133452</v>
      </c>
      <c r="J45" s="42"/>
      <c r="K45" s="41">
        <v>21870159</v>
      </c>
      <c r="L45" s="42"/>
      <c r="M45" s="41">
        <f t="shared" si="24"/>
        <v>1113320</v>
      </c>
      <c r="N45" s="184">
        <f>IF(AND(K45=0,E45=0),0,IF(AND(K45=0,E45&gt;0),1,E45/K45-1))</f>
        <v>5.0905894191258572E-2</v>
      </c>
      <c r="O45" s="42"/>
      <c r="P45" s="41">
        <f t="shared" si="25"/>
        <v>850027</v>
      </c>
      <c r="Q45" s="184">
        <f>IF(AND(I45=0,E45=0),0,IF(AND(I45=0,E45&gt;0),1,E45/I45-1))</f>
        <v>3.8404628433016175E-2</v>
      </c>
      <c r="S45" s="41">
        <f t="shared" si="26"/>
        <v>314410</v>
      </c>
      <c r="T45" s="184">
        <f t="shared" si="27"/>
        <v>1.3869559442427848E-2</v>
      </c>
    </row>
    <row r="46" spans="1:20" s="49" customFormat="1" ht="15" customHeight="1">
      <c r="A46" s="182"/>
      <c r="C46" s="183" t="s">
        <v>192</v>
      </c>
      <c r="D46" s="39"/>
      <c r="E46" s="40">
        <v>1609118</v>
      </c>
      <c r="F46" s="39"/>
      <c r="G46" s="41">
        <v>1609118</v>
      </c>
      <c r="H46" s="39"/>
      <c r="I46" s="41">
        <v>1609118</v>
      </c>
      <c r="J46" s="42"/>
      <c r="K46" s="41">
        <v>1557390</v>
      </c>
      <c r="L46" s="42"/>
      <c r="M46" s="41">
        <f t="shared" si="24"/>
        <v>51728</v>
      </c>
      <c r="N46" s="184">
        <f>IF(AND(K46=0,E46=0),0,IF(AND(K46=0,E46&gt;0),1,E46/K46-1))</f>
        <v>3.3214544847469218E-2</v>
      </c>
      <c r="O46" s="42"/>
      <c r="P46" s="41">
        <f t="shared" si="25"/>
        <v>0</v>
      </c>
      <c r="Q46" s="184">
        <f>IF(AND(I46=0,E46=0),0,IF(AND(I46=0,E46&gt;0),1,E46/I46-1))</f>
        <v>0</v>
      </c>
      <c r="S46" s="41">
        <f t="shared" si="26"/>
        <v>0</v>
      </c>
      <c r="T46" s="184">
        <f t="shared" si="27"/>
        <v>0</v>
      </c>
    </row>
    <row r="47" spans="1:20" s="49" customFormat="1" ht="15" customHeight="1">
      <c r="A47" s="182"/>
      <c r="C47" s="183" t="s">
        <v>193</v>
      </c>
      <c r="D47" s="39"/>
      <c r="E47" s="40">
        <v>414084</v>
      </c>
      <c r="F47" s="39"/>
      <c r="G47" s="41">
        <v>417226</v>
      </c>
      <c r="H47" s="39"/>
      <c r="I47" s="41">
        <v>1036588</v>
      </c>
      <c r="J47" s="42"/>
      <c r="K47" s="41">
        <v>1170190</v>
      </c>
      <c r="L47" s="42"/>
      <c r="M47" s="41">
        <v>-756106</v>
      </c>
      <c r="N47" s="184">
        <v>-0.64613951580512574</v>
      </c>
      <c r="O47" s="42"/>
      <c r="P47" s="41">
        <v>-622504</v>
      </c>
      <c r="Q47" s="184">
        <v>-0.60053174453109626</v>
      </c>
      <c r="S47" s="41">
        <v>-3142</v>
      </c>
      <c r="T47" s="184">
        <v>-7.5306908006691486E-3</v>
      </c>
    </row>
    <row r="48" spans="1:20" s="162" customFormat="1">
      <c r="A48" s="204"/>
      <c r="C48" s="205"/>
      <c r="D48" s="206"/>
      <c r="E48" s="207"/>
      <c r="F48" s="206"/>
      <c r="H48" s="206"/>
      <c r="J48" s="206"/>
      <c r="L48" s="206"/>
      <c r="O48" s="206"/>
    </row>
    <row r="49" spans="1:20" s="162" customFormat="1">
      <c r="A49" s="204"/>
      <c r="C49" s="417" t="s">
        <v>245</v>
      </c>
      <c r="D49" s="206"/>
      <c r="E49" s="207"/>
      <c r="F49" s="206"/>
      <c r="H49" s="206"/>
      <c r="J49" s="206"/>
      <c r="L49" s="206"/>
      <c r="O49" s="206"/>
    </row>
    <row r="50" spans="1:20" s="162" customFormat="1" ht="13.9" customHeight="1">
      <c r="A50" s="204"/>
      <c r="C50" s="417"/>
      <c r="D50" s="27" t="s">
        <v>18</v>
      </c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</row>
    <row r="51" spans="1:20" s="162" customFormat="1" ht="13.9" customHeight="1">
      <c r="A51" s="204"/>
      <c r="C51" s="407"/>
      <c r="D51" s="27" t="s">
        <v>18</v>
      </c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</row>
    <row r="52" spans="1:20" s="162" customFormat="1">
      <c r="A52" s="408"/>
      <c r="C52" s="406" t="s">
        <v>246</v>
      </c>
      <c r="D52" s="206"/>
      <c r="E52" s="153">
        <v>5017560.2319999998</v>
      </c>
      <c r="F52" s="206"/>
      <c r="G52" s="153">
        <v>4496822.3169999998</v>
      </c>
      <c r="H52" s="206"/>
      <c r="I52" s="153">
        <v>4527132.1770000001</v>
      </c>
      <c r="J52" s="206"/>
      <c r="K52" s="153">
        <v>4507896.9079999998</v>
      </c>
      <c r="L52" s="206"/>
      <c r="M52" s="153">
        <f t="shared" ref="M52:M57" si="28">$E52-K52</f>
        <v>509663.32400000002</v>
      </c>
      <c r="N52" s="165">
        <f t="shared" ref="N52:N57" si="29">IF(AND(K52=0,E52=0),0,IF(AND(K52=0,E52&gt;0),1,E52/K52-1))</f>
        <v>0.11306011082363465</v>
      </c>
      <c r="O52" s="145"/>
      <c r="P52" s="153">
        <f t="shared" ref="P52:P57" si="30">$E52-I52</f>
        <v>490428.0549999997</v>
      </c>
      <c r="Q52" s="166">
        <f t="shared" ref="Q52:Q57" si="31">IF(AND(I52=0,E52=0),0,IF(AND(I52=0,E52&gt;0),1,E52/I52-1))</f>
        <v>0.10833084518530489</v>
      </c>
      <c r="R52" s="32"/>
      <c r="S52" s="153">
        <f t="shared" ref="S52:S57" si="32">$E52-G52</f>
        <v>520737.91500000004</v>
      </c>
      <c r="T52" s="165">
        <f t="shared" ref="T52:T57" si="33">IF(AND(G52=0,E52=0),0,IF(AND(G52=0,E52&gt;0),1,E52/G52-1))</f>
        <v>0.11580130996756921</v>
      </c>
    </row>
    <row r="53" spans="1:20" s="162" customFormat="1">
      <c r="A53" s="408"/>
      <c r="C53" s="96" t="s">
        <v>51</v>
      </c>
      <c r="D53" s="206"/>
      <c r="E53" s="189">
        <v>3882706.8339999998</v>
      </c>
      <c r="F53" s="206"/>
      <c r="G53" s="189">
        <v>3866947.9759999998</v>
      </c>
      <c r="H53" s="206"/>
      <c r="I53" s="189">
        <v>3897270.18</v>
      </c>
      <c r="J53" s="206"/>
      <c r="K53" s="189">
        <v>3878034.9109999998</v>
      </c>
      <c r="L53" s="206"/>
      <c r="M53" s="189">
        <f t="shared" si="28"/>
        <v>4671.9229999999516</v>
      </c>
      <c r="N53" s="191">
        <f t="shared" si="29"/>
        <v>1.2047140129523015E-3</v>
      </c>
      <c r="O53" s="190"/>
      <c r="P53" s="189">
        <f t="shared" si="30"/>
        <v>-14563.346000000369</v>
      </c>
      <c r="Q53" s="191">
        <f t="shared" si="31"/>
        <v>-3.7368068743954819E-3</v>
      </c>
      <c r="R53" s="186"/>
      <c r="S53" s="189">
        <f t="shared" si="32"/>
        <v>15758.858000000007</v>
      </c>
      <c r="T53" s="191">
        <f t="shared" si="33"/>
        <v>4.0752702383912709E-3</v>
      </c>
    </row>
    <row r="54" spans="1:20" s="162" customFormat="1">
      <c r="A54" s="408"/>
      <c r="C54" s="96" t="s">
        <v>247</v>
      </c>
      <c r="D54" s="206"/>
      <c r="E54" s="189">
        <v>999941.82299999997</v>
      </c>
      <c r="F54" s="206"/>
      <c r="G54" s="189">
        <v>499940.76</v>
      </c>
      <c r="H54" s="206"/>
      <c r="I54" s="189">
        <v>499930.27299999999</v>
      </c>
      <c r="J54" s="206"/>
      <c r="K54" s="189">
        <v>499930.27299999999</v>
      </c>
      <c r="L54" s="206"/>
      <c r="M54" s="189">
        <f t="shared" si="28"/>
        <v>500011.55</v>
      </c>
      <c r="N54" s="191">
        <f t="shared" si="29"/>
        <v>1.0001625766719671</v>
      </c>
      <c r="O54" s="190"/>
      <c r="P54" s="189">
        <f t="shared" si="30"/>
        <v>500011.55</v>
      </c>
      <c r="Q54" s="191">
        <f t="shared" si="31"/>
        <v>1.0001625766719671</v>
      </c>
      <c r="R54" s="186"/>
      <c r="S54" s="189">
        <f t="shared" si="32"/>
        <v>500001.06299999997</v>
      </c>
      <c r="T54" s="191">
        <f t="shared" si="33"/>
        <v>1.0001206202910922</v>
      </c>
    </row>
    <row r="55" spans="1:20" s="162" customFormat="1">
      <c r="A55" s="408"/>
      <c r="C55" s="96" t="s">
        <v>248</v>
      </c>
      <c r="D55" s="206"/>
      <c r="E55" s="189">
        <v>134911.57500000001</v>
      </c>
      <c r="F55" s="206"/>
      <c r="G55" s="189">
        <v>129933.58100000001</v>
      </c>
      <c r="H55" s="206"/>
      <c r="I55" s="189">
        <v>129931.724</v>
      </c>
      <c r="J55" s="206"/>
      <c r="K55" s="189">
        <v>129931.724</v>
      </c>
      <c r="L55" s="206"/>
      <c r="M55" s="189">
        <f t="shared" si="28"/>
        <v>4979.8510000000097</v>
      </c>
      <c r="N55" s="191">
        <f t="shared" si="29"/>
        <v>3.8326675323726356E-2</v>
      </c>
      <c r="O55" s="190"/>
      <c r="P55" s="189">
        <f t="shared" si="30"/>
        <v>4979.8510000000097</v>
      </c>
      <c r="Q55" s="191">
        <f t="shared" si="31"/>
        <v>3.8326675323726356E-2</v>
      </c>
      <c r="R55" s="186"/>
      <c r="S55" s="189">
        <f t="shared" si="32"/>
        <v>4977.9940000000061</v>
      </c>
      <c r="T55" s="191">
        <f t="shared" si="33"/>
        <v>3.8311835644705416E-2</v>
      </c>
    </row>
    <row r="56" spans="1:20" s="162" customFormat="1">
      <c r="A56" s="408"/>
      <c r="B56" s="408"/>
      <c r="C56" s="406" t="s">
        <v>249</v>
      </c>
      <c r="D56" s="206"/>
      <c r="E56" s="59">
        <v>0.2006</v>
      </c>
      <c r="F56" s="206"/>
      <c r="G56" s="59">
        <v>0.182</v>
      </c>
      <c r="H56" s="206"/>
      <c r="I56" s="59">
        <v>0.18240000000000001</v>
      </c>
      <c r="J56" s="206"/>
      <c r="K56" s="59">
        <v>0.183</v>
      </c>
      <c r="L56" s="206"/>
      <c r="M56" s="193">
        <f>(E56-K56)*100</f>
        <v>1.7600000000000005</v>
      </c>
      <c r="N56" s="193"/>
      <c r="O56" s="82"/>
      <c r="P56" s="193">
        <f>(E56-I56)*100</f>
        <v>1.8199999999999994</v>
      </c>
      <c r="Q56" s="193"/>
      <c r="R56" s="17"/>
      <c r="S56" s="193">
        <f>(E56-G56)*100</f>
        <v>1.8600000000000005</v>
      </c>
      <c r="T56" s="193"/>
    </row>
    <row r="57" spans="1:20" s="162" customFormat="1">
      <c r="A57" s="409"/>
      <c r="B57" s="408"/>
      <c r="C57" s="96" t="s">
        <v>251</v>
      </c>
      <c r="D57" s="206"/>
      <c r="E57" s="189">
        <v>64413717.715000004</v>
      </c>
      <c r="F57" s="206"/>
      <c r="G57" s="189">
        <v>63155687.718999997</v>
      </c>
      <c r="H57" s="206"/>
      <c r="I57" s="189">
        <v>60310066.322999999</v>
      </c>
      <c r="J57" s="206"/>
      <c r="K57" s="189">
        <v>59261227.634000003</v>
      </c>
      <c r="L57" s="206"/>
      <c r="M57" s="189">
        <f t="shared" si="28"/>
        <v>5152490.0810000002</v>
      </c>
      <c r="N57" s="191">
        <f t="shared" si="29"/>
        <v>8.6945382110914293E-2</v>
      </c>
      <c r="O57" s="190"/>
      <c r="P57" s="189">
        <f t="shared" si="30"/>
        <v>4103651.3920000046</v>
      </c>
      <c r="Q57" s="191">
        <f t="shared" si="31"/>
        <v>6.8042561419552339E-2</v>
      </c>
      <c r="R57" s="186"/>
      <c r="S57" s="189">
        <f t="shared" si="32"/>
        <v>1258029.9960000068</v>
      </c>
      <c r="T57" s="191">
        <f t="shared" si="33"/>
        <v>1.991950434610712E-2</v>
      </c>
    </row>
    <row r="58" spans="1:20" s="162" customFormat="1">
      <c r="A58" s="408"/>
      <c r="C58" s="406" t="s">
        <v>250</v>
      </c>
      <c r="D58" s="206"/>
      <c r="E58" s="59">
        <v>7.7899999999999997E-2</v>
      </c>
      <c r="F58" s="206"/>
      <c r="G58" s="59">
        <v>7.1199999999999999E-2</v>
      </c>
      <c r="H58" s="206"/>
      <c r="I58" s="59">
        <v>7.51E-2</v>
      </c>
      <c r="J58" s="206"/>
      <c r="K58" s="59">
        <v>7.6100000000000001E-2</v>
      </c>
      <c r="L58" s="206"/>
      <c r="M58" s="193">
        <f>(E58-K58)*100</f>
        <v>0.1799999999999996</v>
      </c>
      <c r="N58" s="193"/>
      <c r="O58" s="82"/>
      <c r="P58" s="193">
        <f>(E58-I58)*100</f>
        <v>0.27999999999999969</v>
      </c>
      <c r="Q58" s="193"/>
      <c r="R58" s="17"/>
      <c r="S58" s="193">
        <f>(E58-G58)*100</f>
        <v>0.66999999999999971</v>
      </c>
      <c r="T58" s="193"/>
    </row>
    <row r="59" spans="1:20" s="162" customFormat="1">
      <c r="A59" s="204"/>
      <c r="C59" s="205"/>
      <c r="D59" s="206"/>
      <c r="E59" s="207"/>
      <c r="F59" s="206"/>
      <c r="H59" s="206"/>
      <c r="J59" s="206"/>
      <c r="L59" s="206"/>
      <c r="O59" s="206"/>
    </row>
    <row r="60" spans="1:20" s="162" customFormat="1">
      <c r="A60" s="204"/>
      <c r="C60" s="208" t="s">
        <v>244</v>
      </c>
      <c r="D60" s="206"/>
      <c r="E60" s="207"/>
      <c r="F60" s="206"/>
      <c r="H60" s="206"/>
      <c r="J60" s="206"/>
      <c r="L60" s="206"/>
      <c r="O60" s="206"/>
      <c r="Q60" s="65"/>
      <c r="T60" s="65" t="s">
        <v>158</v>
      </c>
    </row>
    <row r="61" spans="1:20" s="162" customFormat="1">
      <c r="A61" s="204"/>
      <c r="C61" s="205"/>
      <c r="D61" s="206"/>
      <c r="E61" s="207"/>
      <c r="F61" s="206"/>
      <c r="H61" s="206"/>
      <c r="J61" s="206"/>
      <c r="L61" s="206"/>
      <c r="O61" s="206"/>
    </row>
    <row r="62" spans="1:20" s="162" customFormat="1">
      <c r="A62" s="204"/>
      <c r="C62" s="205"/>
      <c r="D62" s="206"/>
      <c r="E62" s="207"/>
      <c r="F62" s="206"/>
      <c r="H62" s="206"/>
      <c r="J62" s="206"/>
      <c r="L62" s="206"/>
      <c r="O62" s="206"/>
    </row>
    <row r="63" spans="1:20" s="162" customFormat="1">
      <c r="A63" s="204"/>
      <c r="C63" s="205"/>
      <c r="D63" s="206"/>
      <c r="E63" s="207"/>
      <c r="F63" s="206"/>
      <c r="H63" s="206"/>
      <c r="J63" s="206"/>
      <c r="L63" s="206"/>
      <c r="O63" s="206"/>
    </row>
    <row r="64" spans="1:20" s="162" customFormat="1">
      <c r="A64" s="204"/>
      <c r="C64" s="205"/>
      <c r="D64" s="206"/>
      <c r="E64" s="207"/>
      <c r="F64" s="206"/>
      <c r="H64" s="206"/>
      <c r="J64" s="206"/>
      <c r="L64" s="206"/>
      <c r="O64" s="206"/>
    </row>
    <row r="65" spans="1:19" s="162" customFormat="1">
      <c r="A65" s="204"/>
      <c r="C65" s="209"/>
      <c r="D65" s="206"/>
      <c r="E65" s="210"/>
      <c r="F65" s="206"/>
      <c r="G65" s="210"/>
      <c r="H65" s="206"/>
      <c r="I65" s="210"/>
      <c r="J65" s="206"/>
      <c r="K65" s="210"/>
      <c r="L65" s="206"/>
      <c r="M65" s="210"/>
      <c r="O65" s="206"/>
      <c r="P65" s="210"/>
      <c r="S65" s="210"/>
    </row>
    <row r="66" spans="1:19" s="162" customFormat="1">
      <c r="A66" s="204"/>
      <c r="C66" s="204"/>
      <c r="D66" s="206"/>
      <c r="E66" s="210"/>
      <c r="F66" s="206"/>
      <c r="G66" s="210"/>
      <c r="H66" s="206"/>
      <c r="I66" s="210"/>
      <c r="J66" s="206"/>
      <c r="K66" s="210"/>
      <c r="L66" s="206"/>
      <c r="M66" s="210"/>
      <c r="O66" s="206"/>
      <c r="P66" s="210"/>
      <c r="S66" s="210"/>
    </row>
    <row r="67" spans="1:19" s="162" customFormat="1">
      <c r="A67" s="204"/>
      <c r="C67" s="209"/>
      <c r="D67" s="206"/>
      <c r="E67" s="210"/>
      <c r="F67" s="206"/>
      <c r="G67" s="210"/>
      <c r="H67" s="206"/>
      <c r="I67" s="210"/>
      <c r="J67" s="206"/>
      <c r="K67" s="210"/>
      <c r="L67" s="206"/>
      <c r="M67" s="210"/>
      <c r="O67" s="206"/>
      <c r="P67" s="210"/>
      <c r="S67" s="210"/>
    </row>
    <row r="68" spans="1:19" s="162" customFormat="1">
      <c r="A68" s="204"/>
      <c r="C68" s="209"/>
      <c r="D68" s="206"/>
      <c r="E68" s="210"/>
      <c r="F68" s="206"/>
      <c r="G68" s="210"/>
      <c r="H68" s="206"/>
      <c r="I68" s="210"/>
      <c r="J68" s="206"/>
      <c r="K68" s="210"/>
      <c r="L68" s="206"/>
      <c r="M68" s="210"/>
      <c r="O68" s="206"/>
    </row>
    <row r="69" spans="1:19" s="162" customFormat="1">
      <c r="A69" s="204"/>
      <c r="D69" s="206"/>
      <c r="E69" s="210"/>
      <c r="F69" s="206"/>
      <c r="G69" s="210"/>
      <c r="H69" s="206"/>
      <c r="I69" s="210"/>
      <c r="J69" s="206"/>
      <c r="K69" s="210"/>
      <c r="L69" s="206"/>
      <c r="M69" s="210"/>
      <c r="O69" s="206"/>
    </row>
    <row r="70" spans="1:19" s="162" customFormat="1">
      <c r="A70" s="204"/>
      <c r="D70" s="206"/>
      <c r="E70" s="210"/>
      <c r="F70" s="206"/>
      <c r="G70" s="210"/>
      <c r="H70" s="206"/>
      <c r="I70" s="210"/>
      <c r="J70" s="206"/>
      <c r="K70" s="210"/>
      <c r="L70" s="206"/>
      <c r="M70" s="210"/>
      <c r="O70" s="206"/>
    </row>
    <row r="73" spans="1:19">
      <c r="E73" s="210"/>
      <c r="G73" s="210"/>
      <c r="I73" s="210"/>
      <c r="K73" s="210"/>
      <c r="M73" s="210"/>
    </row>
    <row r="74" spans="1:19">
      <c r="E74" s="210"/>
      <c r="G74" s="210"/>
      <c r="I74" s="210"/>
      <c r="K74" s="210"/>
      <c r="M74" s="210"/>
    </row>
    <row r="75" spans="1:19">
      <c r="E75" s="210"/>
      <c r="G75" s="210"/>
      <c r="I75" s="210"/>
      <c r="K75" s="210"/>
      <c r="M75" s="210"/>
    </row>
    <row r="76" spans="1:19">
      <c r="E76" s="210"/>
      <c r="G76" s="210"/>
      <c r="I76" s="210"/>
      <c r="K76" s="210"/>
      <c r="M76" s="210"/>
    </row>
    <row r="77" spans="1:19">
      <c r="E77" s="210"/>
      <c r="G77" s="210"/>
      <c r="I77" s="210"/>
      <c r="K77" s="210"/>
      <c r="M77" s="210"/>
    </row>
    <row r="78" spans="1:19">
      <c r="E78" s="210"/>
      <c r="G78" s="210"/>
      <c r="I78" s="210"/>
      <c r="K78" s="210"/>
      <c r="M78" s="210"/>
    </row>
    <row r="80" spans="1:19">
      <c r="E80" s="210"/>
      <c r="G80" s="210"/>
      <c r="I80" s="210"/>
      <c r="K80" s="210"/>
    </row>
    <row r="81" spans="5:11">
      <c r="E81" s="210"/>
      <c r="G81" s="210"/>
      <c r="I81" s="210"/>
      <c r="K81" s="210"/>
    </row>
    <row r="82" spans="5:11">
      <c r="E82" s="210"/>
      <c r="G82" s="210"/>
      <c r="I82" s="210"/>
      <c r="K82" s="210"/>
    </row>
    <row r="83" spans="5:11">
      <c r="E83" s="210"/>
      <c r="G83" s="210"/>
      <c r="I83" s="210"/>
      <c r="K83" s="210"/>
    </row>
  </sheetData>
  <mergeCells count="11">
    <mergeCell ref="S7:T7"/>
    <mergeCell ref="G7:G8"/>
    <mergeCell ref="C49:C50"/>
    <mergeCell ref="M6:O6"/>
    <mergeCell ref="C7:C8"/>
    <mergeCell ref="C28:C29"/>
    <mergeCell ref="P7:Q7"/>
    <mergeCell ref="I7:I8"/>
    <mergeCell ref="E7:E8"/>
    <mergeCell ref="K7:K8"/>
    <mergeCell ref="M7:N7"/>
  </mergeCells>
  <phoneticPr fontId="6" type="noConversion"/>
  <pageMargins left="1.98" right="0.23622047244094491" top="0.15748031496062992" bottom="0.15748031496062992" header="0" footer="0"/>
  <pageSetup paperSize="9" scale="7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pageSetUpPr fitToPage="1"/>
  </sheetPr>
  <dimension ref="A1:FM36"/>
  <sheetViews>
    <sheetView showGridLines="0" topLeftCell="A7" zoomScaleNormal="100" workbookViewId="0">
      <selection activeCell="O32" sqref="O32"/>
    </sheetView>
  </sheetViews>
  <sheetFormatPr baseColWidth="10" defaultColWidth="11.42578125" defaultRowHeight="12.75"/>
  <cols>
    <col min="1" max="1" width="11.5703125" style="138" bestFit="1" customWidth="1"/>
    <col min="2" max="2" width="3.42578125" style="17" customWidth="1"/>
    <col min="3" max="3" width="74.5703125" style="17" customWidth="1"/>
    <col min="4" max="4" width="1.5703125" style="17" customWidth="1"/>
    <col min="5" max="5" width="11.5703125" style="64" bestFit="1" customWidth="1"/>
    <col min="6" max="6" width="10.28515625" style="64" customWidth="1"/>
    <col min="7" max="7" width="1" style="20" customWidth="1"/>
    <col min="8" max="8" width="11.28515625" style="20" customWidth="1"/>
    <col min="9" max="9" width="10.28515625" style="20" customWidth="1"/>
    <col min="10" max="10" width="1" style="64" customWidth="1"/>
    <col min="11" max="11" width="10.42578125" style="20" customWidth="1"/>
    <col min="12" max="12" width="8.5703125" style="17" customWidth="1"/>
    <col min="13" max="13" width="1" style="20" customWidth="1"/>
    <col min="14" max="14" width="11.28515625" style="20" customWidth="1"/>
    <col min="15" max="15" width="10.28515625" style="20" customWidth="1"/>
    <col min="16" max="16384" width="11.42578125" style="17"/>
  </cols>
  <sheetData>
    <row r="1" spans="1:169">
      <c r="E1" s="19"/>
      <c r="F1" s="19"/>
      <c r="H1" s="19"/>
      <c r="I1" s="19"/>
      <c r="N1" s="19"/>
      <c r="O1" s="19"/>
    </row>
    <row r="2" spans="1:169">
      <c r="E2" s="1"/>
      <c r="F2" s="1"/>
      <c r="H2" s="1"/>
      <c r="I2" s="1"/>
      <c r="N2" s="1"/>
      <c r="O2" s="1"/>
    </row>
    <row r="3" spans="1:169" s="70" customFormat="1" ht="69.75" customHeight="1">
      <c r="A3" s="139"/>
      <c r="C3" s="71"/>
      <c r="E3" s="403"/>
      <c r="F3" s="142"/>
      <c r="G3" s="141"/>
      <c r="H3" s="141"/>
      <c r="I3" s="141"/>
      <c r="J3" s="142"/>
      <c r="K3" s="141"/>
      <c r="M3" s="141"/>
      <c r="N3" s="141"/>
      <c r="O3" s="141"/>
    </row>
    <row r="4" spans="1:169" s="75" customFormat="1">
      <c r="A4" s="143"/>
      <c r="E4" s="402"/>
      <c r="F4" s="145"/>
      <c r="G4" s="144"/>
      <c r="H4" s="402"/>
      <c r="I4" s="144"/>
      <c r="J4" s="145"/>
      <c r="K4" s="144"/>
      <c r="M4" s="144"/>
      <c r="N4" s="144"/>
      <c r="O4" s="144"/>
    </row>
    <row r="5" spans="1:169" s="74" customFormat="1" ht="26.25">
      <c r="A5" s="146"/>
      <c r="B5" s="75"/>
      <c r="C5" s="76" t="s">
        <v>30</v>
      </c>
      <c r="D5" s="77"/>
      <c r="E5" s="41"/>
      <c r="F5" s="79"/>
      <c r="G5" s="80"/>
      <c r="H5" s="41"/>
      <c r="I5" s="80"/>
      <c r="J5" s="80"/>
      <c r="K5" s="80"/>
      <c r="L5" s="80"/>
      <c r="M5" s="80"/>
      <c r="N5" s="80"/>
      <c r="O5" s="80"/>
    </row>
    <row r="6" spans="1:169" s="74" customFormat="1" ht="16.5" customHeight="1">
      <c r="A6" s="146"/>
      <c r="C6" s="81" t="s">
        <v>22</v>
      </c>
      <c r="D6" s="82" t="s">
        <v>18</v>
      </c>
      <c r="E6" s="83"/>
      <c r="F6" s="83"/>
      <c r="G6" s="83"/>
      <c r="H6" s="147"/>
      <c r="I6" s="83"/>
      <c r="J6" s="83"/>
      <c r="K6" s="415"/>
      <c r="L6" s="415"/>
      <c r="M6" s="83"/>
      <c r="N6" s="83"/>
      <c r="O6" s="83"/>
    </row>
    <row r="7" spans="1:169" s="75" customFormat="1">
      <c r="A7" s="143"/>
      <c r="C7" s="82"/>
      <c r="D7" s="148"/>
      <c r="E7" s="418">
        <v>44834</v>
      </c>
      <c r="F7" s="420" t="s">
        <v>53</v>
      </c>
      <c r="G7" s="144"/>
      <c r="H7" s="418">
        <v>44469</v>
      </c>
      <c r="I7" s="420" t="s">
        <v>53</v>
      </c>
      <c r="J7" s="145"/>
      <c r="K7" s="412" t="s">
        <v>45</v>
      </c>
      <c r="L7" s="412"/>
      <c r="M7" s="144"/>
      <c r="N7" s="418">
        <v>44561</v>
      </c>
      <c r="O7" s="420" t="s">
        <v>53</v>
      </c>
    </row>
    <row r="8" spans="1:169">
      <c r="C8" s="149"/>
      <c r="D8" s="63" t="s">
        <v>18</v>
      </c>
      <c r="E8" s="419"/>
      <c r="F8" s="421"/>
      <c r="G8" s="144"/>
      <c r="H8" s="419"/>
      <c r="I8" s="421"/>
      <c r="J8" s="145"/>
      <c r="K8" s="392" t="s">
        <v>49</v>
      </c>
      <c r="L8" s="393" t="s">
        <v>19</v>
      </c>
      <c r="M8" s="144"/>
      <c r="N8" s="419"/>
      <c r="O8" s="421"/>
    </row>
    <row r="9" spans="1:169" s="75" customFormat="1" ht="6" customHeight="1">
      <c r="A9" s="143"/>
      <c r="C9" s="82"/>
      <c r="D9" s="148"/>
      <c r="E9" s="145"/>
      <c r="F9" s="145"/>
      <c r="G9" s="144"/>
      <c r="H9" s="144"/>
      <c r="I9" s="144"/>
      <c r="J9" s="145"/>
      <c r="K9" s="144"/>
      <c r="M9" s="144"/>
      <c r="N9" s="144"/>
      <c r="O9" s="144"/>
    </row>
    <row r="10" spans="1:169" s="37" customFormat="1" ht="15.75" customHeight="1">
      <c r="A10" s="136"/>
      <c r="B10" s="39"/>
      <c r="C10" s="38" t="s">
        <v>110</v>
      </c>
      <c r="D10" s="39" t="s">
        <v>18</v>
      </c>
      <c r="E10" s="40">
        <v>574007.51399999997</v>
      </c>
      <c r="F10" s="9">
        <v>1.26E-2</v>
      </c>
      <c r="G10" s="39"/>
      <c r="H10" s="41">
        <v>585676.76199999999</v>
      </c>
      <c r="I10" s="11">
        <v>1.41E-2</v>
      </c>
      <c r="J10" s="163"/>
      <c r="K10" s="41">
        <f t="shared" ref="K10:K34" si="0">$E10-H10</f>
        <v>-11669.248000000021</v>
      </c>
      <c r="L10" s="12">
        <f>IF(AND(H10=0,E10=0),0,IF(AND(H10=0,E10&gt;0),1,E10/H10-1))</f>
        <v>-1.992438279461739E-2</v>
      </c>
      <c r="M10" s="42"/>
      <c r="N10" s="41">
        <v>763357.38</v>
      </c>
      <c r="O10" s="11">
        <v>1.3599999999999999E-2</v>
      </c>
      <c r="P10" s="42"/>
      <c r="Q10" s="152"/>
      <c r="R10" s="152"/>
      <c r="S10" s="42"/>
      <c r="T10" s="152"/>
      <c r="U10" s="152"/>
      <c r="W10" s="38"/>
      <c r="X10" s="42"/>
      <c r="Y10" s="55"/>
      <c r="Z10" s="42"/>
      <c r="AA10" s="55"/>
      <c r="AB10" s="42"/>
      <c r="AC10" s="55"/>
      <c r="AD10" s="42"/>
      <c r="AE10" s="152"/>
      <c r="AF10" s="152"/>
      <c r="AG10" s="42"/>
      <c r="AH10" s="152"/>
      <c r="AI10" s="152"/>
      <c r="AK10" s="38"/>
      <c r="AL10" s="42"/>
      <c r="AM10" s="55"/>
      <c r="AN10" s="42"/>
      <c r="AO10" s="55"/>
      <c r="AP10" s="42"/>
      <c r="AQ10" s="55"/>
      <c r="AR10" s="42"/>
      <c r="AS10" s="152"/>
      <c r="AT10" s="152"/>
      <c r="AU10" s="42"/>
      <c r="AV10" s="152"/>
      <c r="AW10" s="152"/>
      <c r="AY10" s="38"/>
      <c r="AZ10" s="42"/>
      <c r="BA10" s="55"/>
      <c r="BB10" s="42"/>
      <c r="BC10" s="55"/>
      <c r="BD10" s="42"/>
      <c r="BE10" s="55"/>
      <c r="BF10" s="42"/>
      <c r="BG10" s="152"/>
      <c r="BH10" s="152"/>
      <c r="BI10" s="42"/>
      <c r="BJ10" s="152"/>
      <c r="BK10" s="152"/>
      <c r="BM10" s="38"/>
      <c r="BN10" s="42"/>
      <c r="BO10" s="55"/>
      <c r="BP10" s="42"/>
      <c r="BQ10" s="55"/>
      <c r="BR10" s="42"/>
      <c r="BS10" s="55"/>
      <c r="BT10" s="42"/>
      <c r="BU10" s="152"/>
      <c r="BV10" s="152"/>
      <c r="BW10" s="42"/>
      <c r="BX10" s="152"/>
      <c r="BY10" s="152"/>
      <c r="CA10" s="38"/>
      <c r="CB10" s="42"/>
      <c r="CC10" s="55"/>
      <c r="CD10" s="42"/>
      <c r="CE10" s="55"/>
      <c r="CF10" s="42"/>
      <c r="CG10" s="55"/>
      <c r="CH10" s="42"/>
      <c r="CI10" s="152"/>
      <c r="CJ10" s="152"/>
      <c r="CK10" s="42"/>
      <c r="CL10" s="152"/>
      <c r="CM10" s="152"/>
      <c r="CO10" s="38"/>
      <c r="CP10" s="42"/>
      <c r="CQ10" s="55"/>
      <c r="CR10" s="42"/>
      <c r="CS10" s="55"/>
      <c r="CT10" s="42"/>
      <c r="CU10" s="55"/>
      <c r="CV10" s="42"/>
      <c r="CW10" s="152"/>
      <c r="CX10" s="152"/>
      <c r="CY10" s="42"/>
      <c r="CZ10" s="152"/>
      <c r="DA10" s="152"/>
      <c r="DC10" s="38"/>
      <c r="DD10" s="42"/>
      <c r="DE10" s="55"/>
      <c r="DF10" s="42"/>
      <c r="DG10" s="55"/>
      <c r="DH10" s="42"/>
      <c r="DI10" s="55"/>
      <c r="DJ10" s="42"/>
      <c r="DK10" s="152"/>
      <c r="DL10" s="152"/>
      <c r="DM10" s="42"/>
      <c r="DN10" s="152"/>
      <c r="DO10" s="152"/>
      <c r="DQ10" s="38"/>
      <c r="DR10" s="42"/>
      <c r="DS10" s="55"/>
      <c r="DT10" s="42"/>
      <c r="DU10" s="55"/>
      <c r="DV10" s="42"/>
      <c r="DW10" s="55"/>
      <c r="DX10" s="42"/>
      <c r="DY10" s="152"/>
      <c r="DZ10" s="152"/>
      <c r="EA10" s="42"/>
      <c r="EB10" s="152"/>
      <c r="EC10" s="152"/>
      <c r="EE10" s="38"/>
      <c r="EF10" s="42"/>
      <c r="EG10" s="55"/>
      <c r="EH10" s="42"/>
      <c r="EI10" s="55"/>
      <c r="EJ10" s="42"/>
      <c r="EK10" s="55"/>
      <c r="EL10" s="42"/>
      <c r="EM10" s="152"/>
      <c r="EN10" s="152"/>
      <c r="EO10" s="42"/>
      <c r="EP10" s="152"/>
      <c r="EQ10" s="152"/>
      <c r="ES10" s="38"/>
      <c r="ET10" s="42"/>
      <c r="EU10" s="55"/>
      <c r="EV10" s="42"/>
      <c r="EW10" s="55"/>
      <c r="EX10" s="42"/>
      <c r="EY10" s="55"/>
      <c r="EZ10" s="42"/>
      <c r="FA10" s="152"/>
      <c r="FB10" s="152"/>
      <c r="FC10" s="42"/>
      <c r="FD10" s="152"/>
      <c r="FE10" s="152"/>
      <c r="FG10" s="38"/>
      <c r="FH10" s="42"/>
      <c r="FI10" s="55"/>
      <c r="FJ10" s="42"/>
      <c r="FK10" s="55"/>
      <c r="FL10" s="42"/>
      <c r="FM10" s="55"/>
    </row>
    <row r="11" spans="1:169" s="37" customFormat="1" ht="15.75" customHeight="1">
      <c r="A11" s="137"/>
      <c r="B11" s="49"/>
      <c r="C11" s="38" t="s">
        <v>111</v>
      </c>
      <c r="D11" s="39" t="s">
        <v>18</v>
      </c>
      <c r="E11" s="40">
        <v>-77570.301999999996</v>
      </c>
      <c r="F11" s="9">
        <v>-1.6999999999999999E-3</v>
      </c>
      <c r="G11" s="39"/>
      <c r="H11" s="41">
        <v>-66124.557000000001</v>
      </c>
      <c r="I11" s="11">
        <v>-1.6000000000000001E-3</v>
      </c>
      <c r="J11" s="163"/>
      <c r="K11" s="41">
        <f t="shared" si="0"/>
        <v>-11445.744999999995</v>
      </c>
      <c r="L11" s="12">
        <f t="shared" ref="L11:L34" si="1">IF(AND(H11=0,E11=0),0,IF(AND(H11=0,E11&gt;0),1,E11/H11-1))</f>
        <v>0.17309371161458209</v>
      </c>
      <c r="M11" s="42"/>
      <c r="N11" s="41">
        <v>-90943.138999999996</v>
      </c>
      <c r="O11" s="11">
        <v>-1.6000000000000001E-3</v>
      </c>
      <c r="P11" s="42"/>
      <c r="Q11" s="152"/>
      <c r="R11" s="152"/>
      <c r="S11" s="42"/>
      <c r="T11" s="152"/>
      <c r="U11" s="152"/>
      <c r="W11" s="38"/>
      <c r="X11" s="42"/>
      <c r="Y11" s="55"/>
      <c r="Z11" s="42"/>
      <c r="AA11" s="55"/>
      <c r="AB11" s="42"/>
      <c r="AC11" s="55"/>
      <c r="AD11" s="42"/>
      <c r="AE11" s="152"/>
      <c r="AF11" s="152"/>
      <c r="AG11" s="42"/>
      <c r="AH11" s="152"/>
      <c r="AI11" s="152"/>
      <c r="AK11" s="38"/>
      <c r="AL11" s="42"/>
      <c r="AM11" s="55"/>
      <c r="AN11" s="42"/>
      <c r="AO11" s="55"/>
      <c r="AP11" s="42"/>
      <c r="AQ11" s="55"/>
      <c r="AR11" s="42"/>
      <c r="AS11" s="152"/>
      <c r="AT11" s="152"/>
      <c r="AU11" s="42"/>
      <c r="AV11" s="152"/>
      <c r="AW11" s="152"/>
      <c r="AY11" s="38"/>
      <c r="AZ11" s="42"/>
      <c r="BA11" s="55"/>
      <c r="BB11" s="42"/>
      <c r="BC11" s="55"/>
      <c r="BD11" s="42"/>
      <c r="BE11" s="55"/>
      <c r="BF11" s="42"/>
      <c r="BG11" s="152"/>
      <c r="BH11" s="152"/>
      <c r="BI11" s="42"/>
      <c r="BJ11" s="152"/>
      <c r="BK11" s="152"/>
      <c r="BM11" s="38"/>
      <c r="BN11" s="42"/>
      <c r="BO11" s="55"/>
      <c r="BP11" s="42"/>
      <c r="BQ11" s="55"/>
      <c r="BR11" s="42"/>
      <c r="BS11" s="55"/>
      <c r="BT11" s="42"/>
      <c r="BU11" s="152"/>
      <c r="BV11" s="152"/>
      <c r="BW11" s="42"/>
      <c r="BX11" s="152"/>
      <c r="BY11" s="152"/>
      <c r="CA11" s="38"/>
      <c r="CB11" s="42"/>
      <c r="CC11" s="55"/>
      <c r="CD11" s="42"/>
      <c r="CE11" s="55"/>
      <c r="CF11" s="42"/>
      <c r="CG11" s="55"/>
      <c r="CH11" s="42"/>
      <c r="CI11" s="152"/>
      <c r="CJ11" s="152"/>
      <c r="CK11" s="42"/>
      <c r="CL11" s="152"/>
      <c r="CM11" s="152"/>
      <c r="CO11" s="38"/>
      <c r="CP11" s="42"/>
      <c r="CQ11" s="55"/>
      <c r="CR11" s="42"/>
      <c r="CS11" s="55"/>
      <c r="CT11" s="42"/>
      <c r="CU11" s="55"/>
      <c r="CV11" s="42"/>
      <c r="CW11" s="152"/>
      <c r="CX11" s="152"/>
      <c r="CY11" s="42"/>
      <c r="CZ11" s="152"/>
      <c r="DA11" s="152"/>
      <c r="DC11" s="38"/>
      <c r="DD11" s="42"/>
      <c r="DE11" s="55"/>
      <c r="DF11" s="42"/>
      <c r="DG11" s="55"/>
      <c r="DH11" s="42"/>
      <c r="DI11" s="55"/>
      <c r="DJ11" s="42"/>
      <c r="DK11" s="152"/>
      <c r="DL11" s="152"/>
      <c r="DM11" s="42"/>
      <c r="DN11" s="152"/>
      <c r="DO11" s="152"/>
      <c r="DQ11" s="38"/>
      <c r="DR11" s="42"/>
      <c r="DS11" s="55"/>
      <c r="DT11" s="42"/>
      <c r="DU11" s="55"/>
      <c r="DV11" s="42"/>
      <c r="DW11" s="55"/>
      <c r="DX11" s="42"/>
      <c r="DY11" s="152"/>
      <c r="DZ11" s="152"/>
      <c r="EA11" s="42"/>
      <c r="EB11" s="152"/>
      <c r="EC11" s="152"/>
      <c r="EE11" s="38"/>
      <c r="EF11" s="42"/>
      <c r="EG11" s="55"/>
      <c r="EH11" s="42"/>
      <c r="EI11" s="55"/>
      <c r="EJ11" s="42"/>
      <c r="EK11" s="55"/>
      <c r="EL11" s="42"/>
      <c r="EM11" s="152"/>
      <c r="EN11" s="152"/>
      <c r="EO11" s="42"/>
      <c r="EP11" s="152"/>
      <c r="EQ11" s="152"/>
      <c r="ES11" s="38"/>
      <c r="ET11" s="42"/>
      <c r="EU11" s="55"/>
      <c r="EV11" s="42"/>
      <c r="EW11" s="55"/>
      <c r="EX11" s="42"/>
      <c r="EY11" s="55"/>
      <c r="EZ11" s="42"/>
      <c r="FA11" s="152"/>
      <c r="FB11" s="152"/>
      <c r="FC11" s="42"/>
      <c r="FD11" s="152"/>
      <c r="FE11" s="152"/>
      <c r="FG11" s="38"/>
      <c r="FH11" s="42"/>
      <c r="FI11" s="55"/>
      <c r="FJ11" s="42"/>
      <c r="FK11" s="55"/>
      <c r="FL11" s="42"/>
      <c r="FM11" s="55"/>
    </row>
    <row r="12" spans="1:169" s="25" customFormat="1" ht="15.75" customHeight="1">
      <c r="A12" s="44"/>
      <c r="B12" s="17"/>
      <c r="C12" s="15" t="s">
        <v>57</v>
      </c>
      <c r="D12" s="32" t="s">
        <v>18</v>
      </c>
      <c r="E12" s="153">
        <v>496437.212</v>
      </c>
      <c r="F12" s="165">
        <v>1.09E-2</v>
      </c>
      <c r="G12" s="32"/>
      <c r="H12" s="153">
        <v>519552.20500000002</v>
      </c>
      <c r="I12" s="165">
        <v>1.2500000000000001E-2</v>
      </c>
      <c r="J12" s="145"/>
      <c r="K12" s="153">
        <f t="shared" si="0"/>
        <v>-23114.993000000017</v>
      </c>
      <c r="L12" s="166">
        <f t="shared" si="1"/>
        <v>-4.4490222113483302E-2</v>
      </c>
      <c r="M12" s="32"/>
      <c r="N12" s="153">
        <v>672414.24100000004</v>
      </c>
      <c r="O12" s="165">
        <v>1.2E-2</v>
      </c>
      <c r="P12" s="34"/>
      <c r="Q12" s="155"/>
      <c r="R12" s="155"/>
      <c r="S12" s="34"/>
      <c r="T12" s="155"/>
      <c r="U12" s="155"/>
      <c r="W12" s="104"/>
      <c r="X12" s="34"/>
      <c r="Y12" s="156"/>
      <c r="Z12" s="34"/>
      <c r="AA12" s="156"/>
      <c r="AB12" s="34"/>
      <c r="AC12" s="156"/>
      <c r="AD12" s="34"/>
      <c r="AE12" s="155"/>
      <c r="AF12" s="155"/>
      <c r="AG12" s="34"/>
      <c r="AH12" s="155"/>
      <c r="AI12" s="155"/>
      <c r="AK12" s="104"/>
      <c r="AL12" s="34"/>
      <c r="AM12" s="156"/>
      <c r="AN12" s="34"/>
      <c r="AO12" s="156"/>
      <c r="AP12" s="34"/>
      <c r="AQ12" s="156"/>
      <c r="AR12" s="34"/>
      <c r="AS12" s="155"/>
      <c r="AT12" s="155"/>
      <c r="AU12" s="34"/>
      <c r="AV12" s="155"/>
      <c r="AW12" s="155"/>
      <c r="AY12" s="104"/>
      <c r="AZ12" s="34"/>
      <c r="BA12" s="156"/>
      <c r="BB12" s="34"/>
      <c r="BC12" s="156"/>
      <c r="BD12" s="34"/>
      <c r="BE12" s="156"/>
      <c r="BF12" s="34"/>
      <c r="BG12" s="155"/>
      <c r="BH12" s="155"/>
      <c r="BI12" s="34"/>
      <c r="BJ12" s="155"/>
      <c r="BK12" s="155"/>
      <c r="BM12" s="104"/>
      <c r="BN12" s="34"/>
      <c r="BO12" s="156"/>
      <c r="BP12" s="34"/>
      <c r="BQ12" s="156"/>
      <c r="BR12" s="34"/>
      <c r="BS12" s="156"/>
      <c r="BT12" s="34"/>
      <c r="BU12" s="155"/>
      <c r="BV12" s="155"/>
      <c r="BW12" s="34"/>
      <c r="BX12" s="155"/>
      <c r="BY12" s="155"/>
      <c r="CA12" s="104"/>
      <c r="CB12" s="34"/>
      <c r="CC12" s="156"/>
      <c r="CD12" s="34"/>
      <c r="CE12" s="156"/>
      <c r="CF12" s="34"/>
      <c r="CG12" s="156"/>
      <c r="CH12" s="34"/>
      <c r="CI12" s="155"/>
      <c r="CJ12" s="155"/>
      <c r="CK12" s="34"/>
      <c r="CL12" s="155"/>
      <c r="CM12" s="155"/>
      <c r="CO12" s="104"/>
      <c r="CP12" s="34"/>
      <c r="CQ12" s="156"/>
      <c r="CR12" s="34"/>
      <c r="CS12" s="156"/>
      <c r="CT12" s="34"/>
      <c r="CU12" s="156"/>
      <c r="CV12" s="34"/>
      <c r="CW12" s="155"/>
      <c r="CX12" s="155"/>
      <c r="CY12" s="34"/>
      <c r="CZ12" s="155"/>
      <c r="DA12" s="155"/>
      <c r="DC12" s="104"/>
      <c r="DD12" s="34"/>
      <c r="DE12" s="156"/>
      <c r="DF12" s="34"/>
      <c r="DG12" s="156"/>
      <c r="DH12" s="34"/>
      <c r="DI12" s="156"/>
      <c r="DJ12" s="34"/>
      <c r="DK12" s="155"/>
      <c r="DL12" s="155"/>
      <c r="DM12" s="34"/>
      <c r="DN12" s="155"/>
      <c r="DO12" s="155"/>
      <c r="DQ12" s="104"/>
      <c r="DR12" s="34"/>
      <c r="DS12" s="156"/>
      <c r="DT12" s="34"/>
      <c r="DU12" s="156"/>
      <c r="DV12" s="34"/>
      <c r="DW12" s="156"/>
      <c r="DX12" s="34"/>
      <c r="DY12" s="155"/>
      <c r="DZ12" s="155"/>
      <c r="EA12" s="34"/>
      <c r="EB12" s="155"/>
      <c r="EC12" s="155"/>
      <c r="EE12" s="104"/>
      <c r="EF12" s="34"/>
      <c r="EG12" s="156"/>
      <c r="EH12" s="34"/>
      <c r="EI12" s="156"/>
      <c r="EJ12" s="34"/>
      <c r="EK12" s="156"/>
      <c r="EL12" s="34"/>
      <c r="EM12" s="155"/>
      <c r="EN12" s="155"/>
      <c r="EO12" s="34"/>
      <c r="EP12" s="155"/>
      <c r="EQ12" s="155"/>
      <c r="ES12" s="104"/>
      <c r="ET12" s="34"/>
      <c r="EU12" s="156"/>
      <c r="EV12" s="34"/>
      <c r="EW12" s="156"/>
      <c r="EX12" s="34"/>
      <c r="EY12" s="156"/>
      <c r="EZ12" s="34"/>
      <c r="FA12" s="155"/>
      <c r="FB12" s="155"/>
      <c r="FC12" s="34"/>
      <c r="FD12" s="155"/>
      <c r="FE12" s="155"/>
      <c r="FG12" s="104"/>
      <c r="FH12" s="34"/>
      <c r="FI12" s="156"/>
      <c r="FJ12" s="34"/>
      <c r="FK12" s="156"/>
      <c r="FL12" s="34"/>
      <c r="FM12" s="156"/>
    </row>
    <row r="13" spans="1:169" s="37" customFormat="1" ht="15.75" customHeight="1">
      <c r="A13" s="136"/>
      <c r="B13" s="39"/>
      <c r="C13" s="38" t="s">
        <v>112</v>
      </c>
      <c r="D13" s="39"/>
      <c r="E13" s="40">
        <v>3117.893</v>
      </c>
      <c r="F13" s="167">
        <v>1E-4</v>
      </c>
      <c r="G13" s="46"/>
      <c r="H13" s="41">
        <v>2670.174</v>
      </c>
      <c r="I13" s="168">
        <v>1E-4</v>
      </c>
      <c r="J13" s="163"/>
      <c r="K13" s="41">
        <f t="shared" si="0"/>
        <v>447.71900000000005</v>
      </c>
      <c r="L13" s="12">
        <f t="shared" si="1"/>
        <v>0.16767409165095604</v>
      </c>
      <c r="M13" s="47"/>
      <c r="N13" s="41">
        <v>3924.88</v>
      </c>
      <c r="O13" s="168">
        <v>1E-4</v>
      </c>
      <c r="P13" s="42"/>
      <c r="Q13" s="152"/>
      <c r="R13" s="152"/>
      <c r="S13" s="42"/>
      <c r="T13" s="152"/>
      <c r="U13" s="152"/>
      <c r="W13" s="38"/>
      <c r="X13" s="42"/>
      <c r="Y13" s="55"/>
      <c r="Z13" s="42"/>
      <c r="AA13" s="55"/>
      <c r="AB13" s="42"/>
      <c r="AC13" s="55"/>
      <c r="AD13" s="42"/>
      <c r="AE13" s="152"/>
      <c r="AF13" s="152"/>
      <c r="AG13" s="42"/>
      <c r="AH13" s="152"/>
      <c r="AI13" s="152"/>
      <c r="AK13" s="38"/>
      <c r="AL13" s="42"/>
      <c r="AM13" s="55"/>
      <c r="AN13" s="42"/>
      <c r="AO13" s="55"/>
      <c r="AP13" s="42"/>
      <c r="AQ13" s="55"/>
      <c r="AR13" s="42"/>
      <c r="AS13" s="152"/>
      <c r="AT13" s="152"/>
      <c r="AU13" s="42"/>
      <c r="AV13" s="152"/>
      <c r="AW13" s="152"/>
      <c r="AY13" s="38"/>
      <c r="AZ13" s="42"/>
      <c r="BA13" s="55"/>
      <c r="BB13" s="42"/>
      <c r="BC13" s="55"/>
      <c r="BD13" s="42"/>
      <c r="BE13" s="55"/>
      <c r="BF13" s="42"/>
      <c r="BG13" s="152"/>
      <c r="BH13" s="152"/>
      <c r="BI13" s="42"/>
      <c r="BJ13" s="152"/>
      <c r="BK13" s="152"/>
      <c r="BM13" s="38"/>
      <c r="BN13" s="42"/>
      <c r="BO13" s="55"/>
      <c r="BP13" s="42"/>
      <c r="BQ13" s="55"/>
      <c r="BR13" s="42"/>
      <c r="BS13" s="55"/>
      <c r="BT13" s="42"/>
      <c r="BU13" s="152"/>
      <c r="BV13" s="152"/>
      <c r="BW13" s="42"/>
      <c r="BX13" s="152"/>
      <c r="BY13" s="152"/>
      <c r="CA13" s="38"/>
      <c r="CB13" s="42"/>
      <c r="CC13" s="55"/>
      <c r="CD13" s="42"/>
      <c r="CE13" s="55"/>
      <c r="CF13" s="42"/>
      <c r="CG13" s="55"/>
      <c r="CH13" s="42"/>
      <c r="CI13" s="152"/>
      <c r="CJ13" s="152"/>
      <c r="CK13" s="42"/>
      <c r="CL13" s="152"/>
      <c r="CM13" s="152"/>
      <c r="CO13" s="38"/>
      <c r="CP13" s="42"/>
      <c r="CQ13" s="55"/>
      <c r="CR13" s="42"/>
      <c r="CS13" s="55"/>
      <c r="CT13" s="42"/>
      <c r="CU13" s="55"/>
      <c r="CV13" s="42"/>
      <c r="CW13" s="152"/>
      <c r="CX13" s="152"/>
      <c r="CY13" s="42"/>
      <c r="CZ13" s="152"/>
      <c r="DA13" s="152"/>
      <c r="DC13" s="38"/>
      <c r="DD13" s="42"/>
      <c r="DE13" s="55"/>
      <c r="DF13" s="42"/>
      <c r="DG13" s="55"/>
      <c r="DH13" s="42"/>
      <c r="DI13" s="55"/>
      <c r="DJ13" s="42"/>
      <c r="DK13" s="152"/>
      <c r="DL13" s="152"/>
      <c r="DM13" s="42"/>
      <c r="DN13" s="152"/>
      <c r="DO13" s="152"/>
      <c r="DQ13" s="38"/>
      <c r="DR13" s="42"/>
      <c r="DS13" s="55"/>
      <c r="DT13" s="42"/>
      <c r="DU13" s="55"/>
      <c r="DV13" s="42"/>
      <c r="DW13" s="55"/>
      <c r="DX13" s="42"/>
      <c r="DY13" s="152"/>
      <c r="DZ13" s="152"/>
      <c r="EA13" s="42"/>
      <c r="EB13" s="152"/>
      <c r="EC13" s="152"/>
      <c r="EE13" s="38"/>
      <c r="EF13" s="42"/>
      <c r="EG13" s="55"/>
      <c r="EH13" s="42"/>
      <c r="EI13" s="55"/>
      <c r="EJ13" s="42"/>
      <c r="EK13" s="55"/>
      <c r="EL13" s="42"/>
      <c r="EM13" s="152"/>
      <c r="EN13" s="152"/>
      <c r="EO13" s="42"/>
      <c r="EP13" s="152"/>
      <c r="EQ13" s="152"/>
      <c r="ES13" s="38"/>
      <c r="ET13" s="42"/>
      <c r="EU13" s="55"/>
      <c r="EV13" s="42"/>
      <c r="EW13" s="55"/>
      <c r="EX13" s="42"/>
      <c r="EY13" s="55"/>
      <c r="EZ13" s="42"/>
      <c r="FA13" s="152"/>
      <c r="FB13" s="152"/>
      <c r="FC13" s="42"/>
      <c r="FD13" s="152"/>
      <c r="FE13" s="152"/>
      <c r="FG13" s="38"/>
      <c r="FH13" s="42"/>
      <c r="FI13" s="55"/>
      <c r="FJ13" s="42"/>
      <c r="FK13" s="55"/>
      <c r="FL13" s="42"/>
      <c r="FM13" s="55"/>
    </row>
    <row r="14" spans="1:169" s="37" customFormat="1" ht="15.75" customHeight="1">
      <c r="A14" s="136"/>
      <c r="B14" s="49"/>
      <c r="C14" s="38" t="s">
        <v>58</v>
      </c>
      <c r="D14" s="39" t="s">
        <v>18</v>
      </c>
      <c r="E14" s="40">
        <v>35793.561999999998</v>
      </c>
      <c r="F14" s="9">
        <v>8.0000000000000004E-4</v>
      </c>
      <c r="G14" s="39"/>
      <c r="H14" s="41">
        <v>32178.273000000001</v>
      </c>
      <c r="I14" s="11">
        <v>8.0000000000000004E-4</v>
      </c>
      <c r="J14" s="163"/>
      <c r="K14" s="41">
        <f t="shared" si="0"/>
        <v>3615.288999999997</v>
      </c>
      <c r="L14" s="12">
        <f t="shared" si="1"/>
        <v>0.11235186549632403</v>
      </c>
      <c r="M14" s="42"/>
      <c r="N14" s="41">
        <v>44473.722000000002</v>
      </c>
      <c r="O14" s="11">
        <v>8.0000000000000004E-4</v>
      </c>
      <c r="P14" s="42"/>
      <c r="Q14" s="152"/>
      <c r="R14" s="152"/>
      <c r="S14" s="42"/>
      <c r="T14" s="152"/>
      <c r="U14" s="152"/>
      <c r="W14" s="38"/>
      <c r="X14" s="42"/>
      <c r="Y14" s="55"/>
      <c r="Z14" s="42"/>
      <c r="AA14" s="55"/>
      <c r="AB14" s="42"/>
      <c r="AC14" s="55"/>
      <c r="AD14" s="42"/>
      <c r="AE14" s="152"/>
      <c r="AF14" s="152"/>
      <c r="AG14" s="42"/>
      <c r="AH14" s="152"/>
      <c r="AI14" s="152"/>
      <c r="AK14" s="38"/>
      <c r="AL14" s="42"/>
      <c r="AM14" s="55"/>
      <c r="AN14" s="42"/>
      <c r="AO14" s="55"/>
      <c r="AP14" s="42"/>
      <c r="AQ14" s="55"/>
      <c r="AR14" s="42"/>
      <c r="AS14" s="152"/>
      <c r="AT14" s="152"/>
      <c r="AU14" s="42"/>
      <c r="AV14" s="152"/>
      <c r="AW14" s="152"/>
      <c r="AY14" s="38"/>
      <c r="AZ14" s="42"/>
      <c r="BA14" s="55"/>
      <c r="BB14" s="42"/>
      <c r="BC14" s="55"/>
      <c r="BD14" s="42"/>
      <c r="BE14" s="55"/>
      <c r="BF14" s="42"/>
      <c r="BG14" s="152"/>
      <c r="BH14" s="152"/>
      <c r="BI14" s="42"/>
      <c r="BJ14" s="152"/>
      <c r="BK14" s="152"/>
      <c r="BM14" s="38"/>
      <c r="BN14" s="42"/>
      <c r="BO14" s="55"/>
      <c r="BP14" s="42"/>
      <c r="BQ14" s="55"/>
      <c r="BR14" s="42"/>
      <c r="BS14" s="55"/>
      <c r="BT14" s="42"/>
      <c r="BU14" s="152"/>
      <c r="BV14" s="152"/>
      <c r="BW14" s="42"/>
      <c r="BX14" s="152"/>
      <c r="BY14" s="152"/>
      <c r="CA14" s="38"/>
      <c r="CB14" s="42"/>
      <c r="CC14" s="55"/>
      <c r="CD14" s="42"/>
      <c r="CE14" s="55"/>
      <c r="CF14" s="42"/>
      <c r="CG14" s="55"/>
      <c r="CH14" s="42"/>
      <c r="CI14" s="152"/>
      <c r="CJ14" s="152"/>
      <c r="CK14" s="42"/>
      <c r="CL14" s="152"/>
      <c r="CM14" s="152"/>
      <c r="CO14" s="38"/>
      <c r="CP14" s="42"/>
      <c r="CQ14" s="55"/>
      <c r="CR14" s="42"/>
      <c r="CS14" s="55"/>
      <c r="CT14" s="42"/>
      <c r="CU14" s="55"/>
      <c r="CV14" s="42"/>
      <c r="CW14" s="152"/>
      <c r="CX14" s="152"/>
      <c r="CY14" s="42"/>
      <c r="CZ14" s="152"/>
      <c r="DA14" s="152"/>
      <c r="DC14" s="38"/>
      <c r="DD14" s="42"/>
      <c r="DE14" s="55"/>
      <c r="DF14" s="42"/>
      <c r="DG14" s="55"/>
      <c r="DH14" s="42"/>
      <c r="DI14" s="55"/>
      <c r="DJ14" s="42"/>
      <c r="DK14" s="152"/>
      <c r="DL14" s="152"/>
      <c r="DM14" s="42"/>
      <c r="DN14" s="152"/>
      <c r="DO14" s="152"/>
      <c r="DQ14" s="38"/>
      <c r="DR14" s="42"/>
      <c r="DS14" s="55"/>
      <c r="DT14" s="42"/>
      <c r="DU14" s="55"/>
      <c r="DV14" s="42"/>
      <c r="DW14" s="55"/>
      <c r="DX14" s="42"/>
      <c r="DY14" s="152"/>
      <c r="DZ14" s="152"/>
      <c r="EA14" s="42"/>
      <c r="EB14" s="152"/>
      <c r="EC14" s="152"/>
      <c r="EE14" s="38"/>
      <c r="EF14" s="42"/>
      <c r="EG14" s="55"/>
      <c r="EH14" s="42"/>
      <c r="EI14" s="55"/>
      <c r="EJ14" s="42"/>
      <c r="EK14" s="55"/>
      <c r="EL14" s="42"/>
      <c r="EM14" s="152"/>
      <c r="EN14" s="152"/>
      <c r="EO14" s="42"/>
      <c r="EP14" s="152"/>
      <c r="EQ14" s="152"/>
      <c r="ES14" s="38"/>
      <c r="ET14" s="42"/>
      <c r="EU14" s="55"/>
      <c r="EV14" s="42"/>
      <c r="EW14" s="55"/>
      <c r="EX14" s="42"/>
      <c r="EY14" s="55"/>
      <c r="EZ14" s="42"/>
      <c r="FA14" s="152"/>
      <c r="FB14" s="152"/>
      <c r="FC14" s="42"/>
      <c r="FD14" s="152"/>
      <c r="FE14" s="152"/>
      <c r="FG14" s="38"/>
      <c r="FH14" s="42"/>
      <c r="FI14" s="55"/>
      <c r="FJ14" s="42"/>
      <c r="FK14" s="55"/>
      <c r="FL14" s="42"/>
      <c r="FM14" s="55"/>
    </row>
    <row r="15" spans="1:169" s="37" customFormat="1" ht="15.75" customHeight="1">
      <c r="A15" s="136"/>
      <c r="B15" s="39"/>
      <c r="C15" s="38" t="s">
        <v>16</v>
      </c>
      <c r="D15" s="39" t="s">
        <v>18</v>
      </c>
      <c r="E15" s="40">
        <v>198397.88</v>
      </c>
      <c r="F15" s="9">
        <v>4.4000000000000003E-3</v>
      </c>
      <c r="G15" s="39"/>
      <c r="H15" s="41">
        <v>165889.55900000001</v>
      </c>
      <c r="I15" s="11">
        <v>4.0000000000000001E-3</v>
      </c>
      <c r="J15" s="163"/>
      <c r="K15" s="41">
        <f t="shared" si="0"/>
        <v>32508.320999999996</v>
      </c>
      <c r="L15" s="12">
        <f t="shared" si="1"/>
        <v>0.19596363505915404</v>
      </c>
      <c r="M15" s="42"/>
      <c r="N15" s="41">
        <v>224602.04800000001</v>
      </c>
      <c r="O15" s="11">
        <v>4.0000000000000001E-3</v>
      </c>
      <c r="P15" s="42"/>
      <c r="Q15" s="152"/>
      <c r="R15" s="152"/>
      <c r="S15" s="42"/>
      <c r="T15" s="152"/>
      <c r="U15" s="152"/>
      <c r="W15" s="38"/>
      <c r="X15" s="42"/>
      <c r="Y15" s="55"/>
      <c r="Z15" s="42"/>
      <c r="AA15" s="55"/>
      <c r="AB15" s="42"/>
      <c r="AC15" s="55"/>
      <c r="AD15" s="42"/>
      <c r="AE15" s="152"/>
      <c r="AF15" s="152"/>
      <c r="AG15" s="42"/>
      <c r="AH15" s="152"/>
      <c r="AI15" s="152"/>
      <c r="AK15" s="38"/>
      <c r="AL15" s="42"/>
      <c r="AM15" s="55"/>
      <c r="AN15" s="42"/>
      <c r="AO15" s="55"/>
      <c r="AP15" s="42"/>
      <c r="AQ15" s="55"/>
      <c r="AR15" s="42"/>
      <c r="AS15" s="152"/>
      <c r="AT15" s="152"/>
      <c r="AU15" s="42"/>
      <c r="AV15" s="152"/>
      <c r="AW15" s="152"/>
      <c r="AY15" s="38"/>
      <c r="AZ15" s="42"/>
      <c r="BA15" s="55"/>
      <c r="BB15" s="42"/>
      <c r="BC15" s="55"/>
      <c r="BD15" s="42"/>
      <c r="BE15" s="55"/>
      <c r="BF15" s="42"/>
      <c r="BG15" s="152"/>
      <c r="BH15" s="152"/>
      <c r="BI15" s="42"/>
      <c r="BJ15" s="152"/>
      <c r="BK15" s="152"/>
      <c r="BM15" s="38"/>
      <c r="BN15" s="42"/>
      <c r="BO15" s="55"/>
      <c r="BP15" s="42"/>
      <c r="BQ15" s="55"/>
      <c r="BR15" s="42"/>
      <c r="BS15" s="55"/>
      <c r="BT15" s="42"/>
      <c r="BU15" s="152"/>
      <c r="BV15" s="152"/>
      <c r="BW15" s="42"/>
      <c r="BX15" s="152"/>
      <c r="BY15" s="152"/>
      <c r="CA15" s="38"/>
      <c r="CB15" s="42"/>
      <c r="CC15" s="55"/>
      <c r="CD15" s="42"/>
      <c r="CE15" s="55"/>
      <c r="CF15" s="42"/>
      <c r="CG15" s="55"/>
      <c r="CH15" s="42"/>
      <c r="CI15" s="152"/>
      <c r="CJ15" s="152"/>
      <c r="CK15" s="42"/>
      <c r="CL15" s="152"/>
      <c r="CM15" s="152"/>
      <c r="CO15" s="38"/>
      <c r="CP15" s="42"/>
      <c r="CQ15" s="55"/>
      <c r="CR15" s="42"/>
      <c r="CS15" s="55"/>
      <c r="CT15" s="42"/>
      <c r="CU15" s="55"/>
      <c r="CV15" s="42"/>
      <c r="CW15" s="152"/>
      <c r="CX15" s="152"/>
      <c r="CY15" s="42"/>
      <c r="CZ15" s="152"/>
      <c r="DA15" s="152"/>
      <c r="DC15" s="38"/>
      <c r="DD15" s="42"/>
      <c r="DE15" s="55"/>
      <c r="DF15" s="42"/>
      <c r="DG15" s="55"/>
      <c r="DH15" s="42"/>
      <c r="DI15" s="55"/>
      <c r="DJ15" s="42"/>
      <c r="DK15" s="152"/>
      <c r="DL15" s="152"/>
      <c r="DM15" s="42"/>
      <c r="DN15" s="152"/>
      <c r="DO15" s="152"/>
      <c r="DQ15" s="38"/>
      <c r="DR15" s="42"/>
      <c r="DS15" s="55"/>
      <c r="DT15" s="42"/>
      <c r="DU15" s="55"/>
      <c r="DV15" s="42"/>
      <c r="DW15" s="55"/>
      <c r="DX15" s="42"/>
      <c r="DY15" s="152"/>
      <c r="DZ15" s="152"/>
      <c r="EA15" s="42"/>
      <c r="EB15" s="152"/>
      <c r="EC15" s="152"/>
      <c r="EE15" s="38"/>
      <c r="EF15" s="42"/>
      <c r="EG15" s="55"/>
      <c r="EH15" s="42"/>
      <c r="EI15" s="55"/>
      <c r="EJ15" s="42"/>
      <c r="EK15" s="55"/>
      <c r="EL15" s="42"/>
      <c r="EM15" s="152"/>
      <c r="EN15" s="152"/>
      <c r="EO15" s="42"/>
      <c r="EP15" s="152"/>
      <c r="EQ15" s="152"/>
      <c r="ES15" s="38"/>
      <c r="ET15" s="42"/>
      <c r="EU15" s="55"/>
      <c r="EV15" s="42"/>
      <c r="EW15" s="55"/>
      <c r="EX15" s="42"/>
      <c r="EY15" s="55"/>
      <c r="EZ15" s="42"/>
      <c r="FA15" s="152"/>
      <c r="FB15" s="152"/>
      <c r="FC15" s="42"/>
      <c r="FD15" s="152"/>
      <c r="FE15" s="152"/>
      <c r="FG15" s="38"/>
      <c r="FH15" s="42"/>
      <c r="FI15" s="55"/>
      <c r="FJ15" s="42"/>
      <c r="FK15" s="55"/>
      <c r="FL15" s="42"/>
      <c r="FM15" s="55"/>
    </row>
    <row r="16" spans="1:169" s="37" customFormat="1" ht="15.75" customHeight="1">
      <c r="A16" s="136"/>
      <c r="B16" s="49"/>
      <c r="C16" s="38" t="s">
        <v>113</v>
      </c>
      <c r="D16" s="39" t="s">
        <v>18</v>
      </c>
      <c r="E16" s="40">
        <v>130951.359</v>
      </c>
      <c r="F16" s="9">
        <v>2.8999999999999998E-3</v>
      </c>
      <c r="G16" s="39"/>
      <c r="H16" s="41">
        <v>466810.53399999999</v>
      </c>
      <c r="I16" s="11">
        <v>1.12E-2</v>
      </c>
      <c r="J16" s="163"/>
      <c r="K16" s="41">
        <f t="shared" si="0"/>
        <v>-335859.17499999999</v>
      </c>
      <c r="L16" s="12">
        <f t="shared" si="1"/>
        <v>-0.71947642681088253</v>
      </c>
      <c r="M16" s="42"/>
      <c r="N16" s="41">
        <v>466568.592</v>
      </c>
      <c r="O16" s="11">
        <v>8.3000000000000001E-3</v>
      </c>
      <c r="P16" s="42"/>
      <c r="Q16" s="152"/>
      <c r="R16" s="152"/>
      <c r="S16" s="42"/>
      <c r="T16" s="152"/>
      <c r="U16" s="152"/>
      <c r="W16" s="38"/>
      <c r="X16" s="42"/>
      <c r="Y16" s="55"/>
      <c r="Z16" s="42"/>
      <c r="AA16" s="55"/>
      <c r="AB16" s="42"/>
      <c r="AC16" s="55"/>
      <c r="AD16" s="42"/>
      <c r="AE16" s="152"/>
      <c r="AF16" s="152"/>
      <c r="AG16" s="42"/>
      <c r="AH16" s="152"/>
      <c r="AI16" s="152"/>
      <c r="AK16" s="38"/>
      <c r="AL16" s="42"/>
      <c r="AM16" s="55"/>
      <c r="AN16" s="42"/>
      <c r="AO16" s="55"/>
      <c r="AP16" s="42"/>
      <c r="AQ16" s="55"/>
      <c r="AR16" s="42"/>
      <c r="AS16" s="152"/>
      <c r="AT16" s="152"/>
      <c r="AU16" s="42"/>
      <c r="AV16" s="152"/>
      <c r="AW16" s="152"/>
      <c r="AY16" s="38"/>
      <c r="AZ16" s="42"/>
      <c r="BA16" s="55"/>
      <c r="BB16" s="42"/>
      <c r="BC16" s="55"/>
      <c r="BD16" s="42"/>
      <c r="BE16" s="55"/>
      <c r="BF16" s="42"/>
      <c r="BG16" s="152"/>
      <c r="BH16" s="152"/>
      <c r="BI16" s="42"/>
      <c r="BJ16" s="152"/>
      <c r="BK16" s="152"/>
      <c r="BM16" s="38"/>
      <c r="BN16" s="42"/>
      <c r="BO16" s="55"/>
      <c r="BP16" s="42"/>
      <c r="BQ16" s="55"/>
      <c r="BR16" s="42"/>
      <c r="BS16" s="55"/>
      <c r="BT16" s="42"/>
      <c r="BU16" s="152"/>
      <c r="BV16" s="152"/>
      <c r="BW16" s="42"/>
      <c r="BX16" s="152"/>
      <c r="BY16" s="152"/>
      <c r="CA16" s="38"/>
      <c r="CB16" s="42"/>
      <c r="CC16" s="55"/>
      <c r="CD16" s="42"/>
      <c r="CE16" s="55"/>
      <c r="CF16" s="42"/>
      <c r="CG16" s="55"/>
      <c r="CH16" s="42"/>
      <c r="CI16" s="152"/>
      <c r="CJ16" s="152"/>
      <c r="CK16" s="42"/>
      <c r="CL16" s="152"/>
      <c r="CM16" s="152"/>
      <c r="CO16" s="38"/>
      <c r="CP16" s="42"/>
      <c r="CQ16" s="55"/>
      <c r="CR16" s="42"/>
      <c r="CS16" s="55"/>
      <c r="CT16" s="42"/>
      <c r="CU16" s="55"/>
      <c r="CV16" s="42"/>
      <c r="CW16" s="152"/>
      <c r="CX16" s="152"/>
      <c r="CY16" s="42"/>
      <c r="CZ16" s="152"/>
      <c r="DA16" s="152"/>
      <c r="DC16" s="38"/>
      <c r="DD16" s="42"/>
      <c r="DE16" s="55"/>
      <c r="DF16" s="42"/>
      <c r="DG16" s="55"/>
      <c r="DH16" s="42"/>
      <c r="DI16" s="55"/>
      <c r="DJ16" s="42"/>
      <c r="DK16" s="152"/>
      <c r="DL16" s="152"/>
      <c r="DM16" s="42"/>
      <c r="DN16" s="152"/>
      <c r="DO16" s="152"/>
      <c r="DQ16" s="38"/>
      <c r="DR16" s="42"/>
      <c r="DS16" s="55"/>
      <c r="DT16" s="42"/>
      <c r="DU16" s="55"/>
      <c r="DV16" s="42"/>
      <c r="DW16" s="55"/>
      <c r="DX16" s="42"/>
      <c r="DY16" s="152"/>
      <c r="DZ16" s="152"/>
      <c r="EA16" s="42"/>
      <c r="EB16" s="152"/>
      <c r="EC16" s="152"/>
      <c r="EE16" s="38"/>
      <c r="EF16" s="42"/>
      <c r="EG16" s="55"/>
      <c r="EH16" s="42"/>
      <c r="EI16" s="55"/>
      <c r="EJ16" s="42"/>
      <c r="EK16" s="55"/>
      <c r="EL16" s="42"/>
      <c r="EM16" s="152"/>
      <c r="EN16" s="152"/>
      <c r="EO16" s="42"/>
      <c r="EP16" s="152"/>
      <c r="EQ16" s="152"/>
      <c r="ES16" s="38"/>
      <c r="ET16" s="42"/>
      <c r="EU16" s="55"/>
      <c r="EV16" s="42"/>
      <c r="EW16" s="55"/>
      <c r="EX16" s="42"/>
      <c r="EY16" s="55"/>
      <c r="EZ16" s="42"/>
      <c r="FA16" s="152"/>
      <c r="FB16" s="152"/>
      <c r="FC16" s="42"/>
      <c r="FD16" s="152"/>
      <c r="FE16" s="152"/>
      <c r="FG16" s="38"/>
      <c r="FH16" s="42"/>
      <c r="FI16" s="55"/>
      <c r="FJ16" s="42"/>
      <c r="FK16" s="55"/>
      <c r="FL16" s="42"/>
      <c r="FM16" s="55"/>
    </row>
    <row r="17" spans="1:169" s="37" customFormat="1" ht="15.75" customHeight="1">
      <c r="A17" s="136"/>
      <c r="B17" s="39"/>
      <c r="C17" s="38" t="s">
        <v>83</v>
      </c>
      <c r="D17" s="39" t="s">
        <v>18</v>
      </c>
      <c r="E17" s="40">
        <v>8854.0390000000007</v>
      </c>
      <c r="F17" s="9">
        <v>2.0000000000000001E-4</v>
      </c>
      <c r="G17" s="39"/>
      <c r="H17" s="41">
        <v>2363.7150000000001</v>
      </c>
      <c r="I17" s="11">
        <v>1E-4</v>
      </c>
      <c r="J17" s="163"/>
      <c r="K17" s="41">
        <f t="shared" si="0"/>
        <v>6490.3240000000005</v>
      </c>
      <c r="L17" s="12">
        <f t="shared" si="1"/>
        <v>2.7458149565408689</v>
      </c>
      <c r="M17" s="42"/>
      <c r="N17" s="41">
        <v>3816.614</v>
      </c>
      <c r="O17" s="11">
        <v>1E-4</v>
      </c>
      <c r="P17" s="42"/>
      <c r="Q17" s="152"/>
      <c r="R17" s="152"/>
      <c r="S17" s="42"/>
      <c r="T17" s="152"/>
      <c r="U17" s="152"/>
      <c r="W17" s="38"/>
      <c r="X17" s="42"/>
      <c r="Y17" s="55"/>
      <c r="Z17" s="42"/>
      <c r="AA17" s="55"/>
      <c r="AB17" s="42"/>
      <c r="AC17" s="55"/>
      <c r="AD17" s="42"/>
      <c r="AE17" s="152"/>
      <c r="AF17" s="152"/>
      <c r="AG17" s="42"/>
      <c r="AH17" s="152"/>
      <c r="AI17" s="152"/>
      <c r="AK17" s="38"/>
      <c r="AL17" s="42"/>
      <c r="AM17" s="55"/>
      <c r="AN17" s="42"/>
      <c r="AO17" s="55"/>
      <c r="AP17" s="42"/>
      <c r="AQ17" s="55"/>
      <c r="AR17" s="42"/>
      <c r="AS17" s="152"/>
      <c r="AT17" s="152"/>
      <c r="AU17" s="42"/>
      <c r="AV17" s="152"/>
      <c r="AW17" s="152"/>
      <c r="AY17" s="38"/>
      <c r="AZ17" s="42"/>
      <c r="BA17" s="55"/>
      <c r="BB17" s="42"/>
      <c r="BC17" s="55"/>
      <c r="BD17" s="42"/>
      <c r="BE17" s="55"/>
      <c r="BF17" s="42"/>
      <c r="BG17" s="152"/>
      <c r="BH17" s="152"/>
      <c r="BI17" s="42"/>
      <c r="BJ17" s="152"/>
      <c r="BK17" s="152"/>
      <c r="BM17" s="38"/>
      <c r="BN17" s="42"/>
      <c r="BO17" s="55"/>
      <c r="BP17" s="42"/>
      <c r="BQ17" s="55"/>
      <c r="BR17" s="42"/>
      <c r="BS17" s="55"/>
      <c r="BT17" s="42"/>
      <c r="BU17" s="152"/>
      <c r="BV17" s="152"/>
      <c r="BW17" s="42"/>
      <c r="BX17" s="152"/>
      <c r="BY17" s="152"/>
      <c r="CA17" s="38"/>
      <c r="CB17" s="42"/>
      <c r="CC17" s="55"/>
      <c r="CD17" s="42"/>
      <c r="CE17" s="55"/>
      <c r="CF17" s="42"/>
      <c r="CG17" s="55"/>
      <c r="CH17" s="42"/>
      <c r="CI17" s="152"/>
      <c r="CJ17" s="152"/>
      <c r="CK17" s="42"/>
      <c r="CL17" s="152"/>
      <c r="CM17" s="152"/>
      <c r="CO17" s="38"/>
      <c r="CP17" s="42"/>
      <c r="CQ17" s="55"/>
      <c r="CR17" s="42"/>
      <c r="CS17" s="55"/>
      <c r="CT17" s="42"/>
      <c r="CU17" s="55"/>
      <c r="CV17" s="42"/>
      <c r="CW17" s="152"/>
      <c r="CX17" s="152"/>
      <c r="CY17" s="42"/>
      <c r="CZ17" s="152"/>
      <c r="DA17" s="152"/>
      <c r="DC17" s="38"/>
      <c r="DD17" s="42"/>
      <c r="DE17" s="55"/>
      <c r="DF17" s="42"/>
      <c r="DG17" s="55"/>
      <c r="DH17" s="42"/>
      <c r="DI17" s="55"/>
      <c r="DJ17" s="42"/>
      <c r="DK17" s="152"/>
      <c r="DL17" s="152"/>
      <c r="DM17" s="42"/>
      <c r="DN17" s="152"/>
      <c r="DO17" s="152"/>
      <c r="DQ17" s="38"/>
      <c r="DR17" s="42"/>
      <c r="DS17" s="55"/>
      <c r="DT17" s="42"/>
      <c r="DU17" s="55"/>
      <c r="DV17" s="42"/>
      <c r="DW17" s="55"/>
      <c r="DX17" s="42"/>
      <c r="DY17" s="152"/>
      <c r="DZ17" s="152"/>
      <c r="EA17" s="42"/>
      <c r="EB17" s="152"/>
      <c r="EC17" s="152"/>
      <c r="EE17" s="38"/>
      <c r="EF17" s="42"/>
      <c r="EG17" s="55"/>
      <c r="EH17" s="42"/>
      <c r="EI17" s="55"/>
      <c r="EJ17" s="42"/>
      <c r="EK17" s="55"/>
      <c r="EL17" s="42"/>
      <c r="EM17" s="152"/>
      <c r="EN17" s="152"/>
      <c r="EO17" s="42"/>
      <c r="EP17" s="152"/>
      <c r="EQ17" s="152"/>
      <c r="ES17" s="38"/>
      <c r="ET17" s="42"/>
      <c r="EU17" s="55"/>
      <c r="EV17" s="42"/>
      <c r="EW17" s="55"/>
      <c r="EX17" s="42"/>
      <c r="EY17" s="55"/>
      <c r="EZ17" s="42"/>
      <c r="FA17" s="152"/>
      <c r="FB17" s="152"/>
      <c r="FC17" s="42"/>
      <c r="FD17" s="152"/>
      <c r="FE17" s="152"/>
      <c r="FG17" s="38"/>
      <c r="FH17" s="42"/>
      <c r="FI17" s="55"/>
      <c r="FJ17" s="42"/>
      <c r="FK17" s="55"/>
      <c r="FL17" s="42"/>
      <c r="FM17" s="55"/>
    </row>
    <row r="18" spans="1:169" s="37" customFormat="1" ht="15.75" customHeight="1">
      <c r="A18" s="3"/>
      <c r="B18" s="49"/>
      <c r="C18" s="38" t="s">
        <v>59</v>
      </c>
      <c r="D18" s="39" t="s">
        <v>18</v>
      </c>
      <c r="E18" s="40">
        <v>-37227.601000000002</v>
      </c>
      <c r="F18" s="9">
        <v>-8.0000000000000004E-4</v>
      </c>
      <c r="G18" s="39"/>
      <c r="H18" s="41">
        <v>-33696.059000000001</v>
      </c>
      <c r="I18" s="11">
        <v>-8.0000000000000004E-4</v>
      </c>
      <c r="J18" s="163"/>
      <c r="K18" s="41">
        <f>$E18-H18</f>
        <v>-3531.5420000000013</v>
      </c>
      <c r="L18" s="12">
        <f t="shared" si="1"/>
        <v>0.10480578752547887</v>
      </c>
      <c r="M18" s="42"/>
      <c r="N18" s="41">
        <v>-45064.563000000002</v>
      </c>
      <c r="O18" s="11">
        <v>-8.0000000000000004E-4</v>
      </c>
      <c r="P18" s="42"/>
      <c r="Q18" s="152"/>
      <c r="R18" s="152"/>
      <c r="S18" s="42"/>
      <c r="T18" s="152"/>
      <c r="U18" s="152"/>
      <c r="W18" s="38"/>
      <c r="X18" s="42"/>
      <c r="Y18" s="55"/>
      <c r="Z18" s="42"/>
      <c r="AA18" s="55"/>
      <c r="AB18" s="42"/>
      <c r="AC18" s="55"/>
      <c r="AD18" s="42"/>
      <c r="AE18" s="152"/>
      <c r="AF18" s="152"/>
      <c r="AG18" s="42"/>
      <c r="AH18" s="152"/>
      <c r="AI18" s="152"/>
      <c r="AK18" s="38"/>
      <c r="AL18" s="42"/>
      <c r="AM18" s="55"/>
      <c r="AN18" s="42"/>
      <c r="AO18" s="55"/>
      <c r="AP18" s="42"/>
      <c r="AQ18" s="55"/>
      <c r="AR18" s="42"/>
      <c r="AS18" s="152"/>
      <c r="AT18" s="152"/>
      <c r="AU18" s="42"/>
      <c r="AV18" s="152"/>
      <c r="AW18" s="152"/>
      <c r="AY18" s="38"/>
      <c r="AZ18" s="42"/>
      <c r="BA18" s="55"/>
      <c r="BB18" s="42"/>
      <c r="BC18" s="55"/>
      <c r="BD18" s="42"/>
      <c r="BE18" s="55"/>
      <c r="BF18" s="42"/>
      <c r="BG18" s="152"/>
      <c r="BH18" s="152"/>
      <c r="BI18" s="42"/>
      <c r="BJ18" s="152"/>
      <c r="BK18" s="152"/>
      <c r="BM18" s="38"/>
      <c r="BN18" s="42"/>
      <c r="BO18" s="55"/>
      <c r="BP18" s="42"/>
      <c r="BQ18" s="55"/>
      <c r="BR18" s="42"/>
      <c r="BS18" s="55"/>
      <c r="BT18" s="42"/>
      <c r="BU18" s="152"/>
      <c r="BV18" s="152"/>
      <c r="BW18" s="42"/>
      <c r="BX18" s="152"/>
      <c r="BY18" s="152"/>
      <c r="CA18" s="38"/>
      <c r="CB18" s="42"/>
      <c r="CC18" s="55"/>
      <c r="CD18" s="42"/>
      <c r="CE18" s="55"/>
      <c r="CF18" s="42"/>
      <c r="CG18" s="55"/>
      <c r="CH18" s="42"/>
      <c r="CI18" s="152"/>
      <c r="CJ18" s="152"/>
      <c r="CK18" s="42"/>
      <c r="CL18" s="152"/>
      <c r="CM18" s="152"/>
      <c r="CO18" s="38"/>
      <c r="CP18" s="42"/>
      <c r="CQ18" s="55"/>
      <c r="CR18" s="42"/>
      <c r="CS18" s="55"/>
      <c r="CT18" s="42"/>
      <c r="CU18" s="55"/>
      <c r="CV18" s="42"/>
      <c r="CW18" s="152"/>
      <c r="CX18" s="152"/>
      <c r="CY18" s="42"/>
      <c r="CZ18" s="152"/>
      <c r="DA18" s="152"/>
      <c r="DC18" s="38"/>
      <c r="DD18" s="42"/>
      <c r="DE18" s="55"/>
      <c r="DF18" s="42"/>
      <c r="DG18" s="55"/>
      <c r="DH18" s="42"/>
      <c r="DI18" s="55"/>
      <c r="DJ18" s="42"/>
      <c r="DK18" s="152"/>
      <c r="DL18" s="152"/>
      <c r="DM18" s="42"/>
      <c r="DN18" s="152"/>
      <c r="DO18" s="152"/>
      <c r="DQ18" s="38"/>
      <c r="DR18" s="42"/>
      <c r="DS18" s="55"/>
      <c r="DT18" s="42"/>
      <c r="DU18" s="55"/>
      <c r="DV18" s="42"/>
      <c r="DW18" s="55"/>
      <c r="DX18" s="42"/>
      <c r="DY18" s="152"/>
      <c r="DZ18" s="152"/>
      <c r="EA18" s="42"/>
      <c r="EB18" s="152"/>
      <c r="EC18" s="152"/>
      <c r="EE18" s="38"/>
      <c r="EF18" s="42"/>
      <c r="EG18" s="55"/>
      <c r="EH18" s="42"/>
      <c r="EI18" s="55"/>
      <c r="EJ18" s="42"/>
      <c r="EK18" s="55"/>
      <c r="EL18" s="42"/>
      <c r="EM18" s="152"/>
      <c r="EN18" s="152"/>
      <c r="EO18" s="42"/>
      <c r="EP18" s="152"/>
      <c r="EQ18" s="152"/>
      <c r="ES18" s="38"/>
      <c r="ET18" s="42"/>
      <c r="EU18" s="55"/>
      <c r="EV18" s="42"/>
      <c r="EW18" s="55"/>
      <c r="EX18" s="42"/>
      <c r="EY18" s="55"/>
      <c r="EZ18" s="42"/>
      <c r="FA18" s="152"/>
      <c r="FB18" s="152"/>
      <c r="FC18" s="42"/>
      <c r="FD18" s="152"/>
      <c r="FE18" s="152"/>
      <c r="FG18" s="38"/>
      <c r="FH18" s="42"/>
      <c r="FI18" s="55"/>
      <c r="FJ18" s="42"/>
      <c r="FK18" s="55"/>
      <c r="FL18" s="42"/>
      <c r="FM18" s="55"/>
    </row>
    <row r="19" spans="1:169" s="37" customFormat="1" ht="15.75" customHeight="1">
      <c r="A19" s="3"/>
      <c r="B19" s="49"/>
      <c r="C19" s="119" t="s">
        <v>114</v>
      </c>
      <c r="D19" s="169"/>
      <c r="E19" s="170">
        <v>-3213.2620000000002</v>
      </c>
      <c r="F19" s="171">
        <v>-1E-4</v>
      </c>
      <c r="G19" s="169"/>
      <c r="H19" s="172">
        <v>-318.25299999999999</v>
      </c>
      <c r="I19" s="173">
        <v>0</v>
      </c>
      <c r="J19" s="174"/>
      <c r="K19" s="172">
        <f t="shared" ref="K19" si="2">$E19-H19</f>
        <v>-2895.009</v>
      </c>
      <c r="L19" s="158">
        <f t="shared" si="1"/>
        <v>9.0965646828152451</v>
      </c>
      <c r="M19" s="175"/>
      <c r="N19" s="172">
        <v>-2213.3620000000001</v>
      </c>
      <c r="O19" s="173">
        <v>0</v>
      </c>
      <c r="P19" s="42"/>
      <c r="Q19" s="152"/>
      <c r="R19" s="152"/>
      <c r="S19" s="42"/>
      <c r="T19" s="152"/>
      <c r="U19" s="152"/>
      <c r="W19" s="38"/>
      <c r="X19" s="42"/>
      <c r="Y19" s="55"/>
      <c r="Z19" s="42"/>
      <c r="AA19" s="55"/>
      <c r="AB19" s="42"/>
      <c r="AC19" s="55"/>
      <c r="AD19" s="42"/>
      <c r="AE19" s="152"/>
      <c r="AF19" s="152"/>
      <c r="AG19" s="42"/>
      <c r="AH19" s="152"/>
      <c r="AI19" s="152"/>
      <c r="AK19" s="38"/>
      <c r="AL19" s="42"/>
      <c r="AM19" s="55"/>
      <c r="AN19" s="42"/>
      <c r="AO19" s="55"/>
      <c r="AP19" s="42"/>
      <c r="AQ19" s="55"/>
      <c r="AR19" s="42"/>
      <c r="AS19" s="152"/>
      <c r="AT19" s="152"/>
      <c r="AU19" s="42"/>
      <c r="AV19" s="152"/>
      <c r="AW19" s="152"/>
      <c r="AY19" s="38"/>
      <c r="AZ19" s="42"/>
      <c r="BA19" s="55"/>
      <c r="BB19" s="42"/>
      <c r="BC19" s="55"/>
      <c r="BD19" s="42"/>
      <c r="BE19" s="55"/>
      <c r="BF19" s="42"/>
      <c r="BG19" s="152"/>
      <c r="BH19" s="152"/>
      <c r="BI19" s="42"/>
      <c r="BJ19" s="152"/>
      <c r="BK19" s="152"/>
      <c r="BM19" s="38"/>
      <c r="BN19" s="42"/>
      <c r="BO19" s="55"/>
      <c r="BP19" s="42"/>
      <c r="BQ19" s="55"/>
      <c r="BR19" s="42"/>
      <c r="BS19" s="55"/>
      <c r="BT19" s="42"/>
      <c r="BU19" s="152"/>
      <c r="BV19" s="152"/>
      <c r="BW19" s="42"/>
      <c r="BX19" s="152"/>
      <c r="BY19" s="152"/>
      <c r="CA19" s="38"/>
      <c r="CB19" s="42"/>
      <c r="CC19" s="55"/>
      <c r="CD19" s="42"/>
      <c r="CE19" s="55"/>
      <c r="CF19" s="42"/>
      <c r="CG19" s="55"/>
      <c r="CH19" s="42"/>
      <c r="CI19" s="152"/>
      <c r="CJ19" s="152"/>
      <c r="CK19" s="42"/>
      <c r="CL19" s="152"/>
      <c r="CM19" s="152"/>
      <c r="CO19" s="38"/>
      <c r="CP19" s="42"/>
      <c r="CQ19" s="55"/>
      <c r="CR19" s="42"/>
      <c r="CS19" s="55"/>
      <c r="CT19" s="42"/>
      <c r="CU19" s="55"/>
      <c r="CV19" s="42"/>
      <c r="CW19" s="152"/>
      <c r="CX19" s="152"/>
      <c r="CY19" s="42"/>
      <c r="CZ19" s="152"/>
      <c r="DA19" s="152"/>
      <c r="DC19" s="38"/>
      <c r="DD19" s="42"/>
      <c r="DE19" s="55"/>
      <c r="DF19" s="42"/>
      <c r="DG19" s="55"/>
      <c r="DH19" s="42"/>
      <c r="DI19" s="55"/>
      <c r="DJ19" s="42"/>
      <c r="DK19" s="152"/>
      <c r="DL19" s="152"/>
      <c r="DM19" s="42"/>
      <c r="DN19" s="152"/>
      <c r="DO19" s="152"/>
      <c r="DQ19" s="38"/>
      <c r="DR19" s="42"/>
      <c r="DS19" s="55"/>
      <c r="DT19" s="42"/>
      <c r="DU19" s="55"/>
      <c r="DV19" s="42"/>
      <c r="DW19" s="55"/>
      <c r="DX19" s="42"/>
      <c r="DY19" s="152"/>
      <c r="DZ19" s="152"/>
      <c r="EA19" s="42"/>
      <c r="EB19" s="152"/>
      <c r="EC19" s="152"/>
      <c r="EE19" s="38"/>
      <c r="EF19" s="42"/>
      <c r="EG19" s="55"/>
      <c r="EH19" s="42"/>
      <c r="EI19" s="55"/>
      <c r="EJ19" s="42"/>
      <c r="EK19" s="55"/>
      <c r="EL19" s="42"/>
      <c r="EM19" s="152"/>
      <c r="EN19" s="152"/>
      <c r="EO19" s="42"/>
      <c r="EP19" s="152"/>
      <c r="EQ19" s="152"/>
      <c r="ES19" s="38"/>
      <c r="ET19" s="42"/>
      <c r="EU19" s="55"/>
      <c r="EV19" s="42"/>
      <c r="EW19" s="55"/>
      <c r="EX19" s="42"/>
      <c r="EY19" s="55"/>
      <c r="EZ19" s="42"/>
      <c r="FA19" s="152"/>
      <c r="FB19" s="152"/>
      <c r="FC19" s="42"/>
      <c r="FD19" s="152"/>
      <c r="FE19" s="152"/>
      <c r="FG19" s="38"/>
      <c r="FH19" s="42"/>
      <c r="FI19" s="55"/>
      <c r="FJ19" s="42"/>
      <c r="FK19" s="55"/>
      <c r="FL19" s="42"/>
      <c r="FM19" s="55"/>
    </row>
    <row r="20" spans="1:169" s="25" customFormat="1" ht="15.75" customHeight="1">
      <c r="A20" s="3"/>
      <c r="B20" s="17"/>
      <c r="C20" s="15" t="s">
        <v>60</v>
      </c>
      <c r="D20" s="32" t="s">
        <v>18</v>
      </c>
      <c r="E20" s="153">
        <v>836324.34400000004</v>
      </c>
      <c r="F20" s="165">
        <v>1.83E-2</v>
      </c>
      <c r="G20" s="32"/>
      <c r="H20" s="153">
        <v>1155768.4010000001</v>
      </c>
      <c r="I20" s="165">
        <v>2.7799999999999998E-2</v>
      </c>
      <c r="J20" s="145"/>
      <c r="K20" s="153">
        <f t="shared" si="0"/>
        <v>-319444.05700000003</v>
      </c>
      <c r="L20" s="166">
        <f t="shared" si="1"/>
        <v>-0.27639106305693162</v>
      </c>
      <c r="M20" s="32"/>
      <c r="N20" s="153">
        <v>1370735.534</v>
      </c>
      <c r="O20" s="165">
        <v>2.4400000000000002E-2</v>
      </c>
      <c r="P20" s="34"/>
      <c r="Q20" s="155"/>
      <c r="R20" s="155"/>
      <c r="S20" s="34"/>
      <c r="T20" s="155"/>
      <c r="U20" s="155"/>
      <c r="W20" s="104"/>
      <c r="X20" s="34"/>
      <c r="Y20" s="156"/>
      <c r="Z20" s="34"/>
      <c r="AA20" s="156"/>
      <c r="AB20" s="34"/>
      <c r="AC20" s="156"/>
      <c r="AD20" s="34"/>
      <c r="AE20" s="155"/>
      <c r="AF20" s="155"/>
      <c r="AG20" s="34"/>
      <c r="AH20" s="155"/>
      <c r="AI20" s="155"/>
      <c r="AK20" s="104"/>
      <c r="AL20" s="34"/>
      <c r="AM20" s="156"/>
      <c r="AN20" s="34"/>
      <c r="AO20" s="156"/>
      <c r="AP20" s="34"/>
      <c r="AQ20" s="156"/>
      <c r="AR20" s="34"/>
      <c r="AS20" s="155"/>
      <c r="AT20" s="155"/>
      <c r="AU20" s="34"/>
      <c r="AV20" s="155"/>
      <c r="AW20" s="155"/>
      <c r="AY20" s="104"/>
      <c r="AZ20" s="34"/>
      <c r="BA20" s="156"/>
      <c r="BB20" s="34"/>
      <c r="BC20" s="156"/>
      <c r="BD20" s="34"/>
      <c r="BE20" s="156"/>
      <c r="BF20" s="34"/>
      <c r="BG20" s="155"/>
      <c r="BH20" s="155"/>
      <c r="BI20" s="34"/>
      <c r="BJ20" s="155"/>
      <c r="BK20" s="155"/>
      <c r="BM20" s="104"/>
      <c r="BN20" s="34"/>
      <c r="BO20" s="156"/>
      <c r="BP20" s="34"/>
      <c r="BQ20" s="156"/>
      <c r="BR20" s="34"/>
      <c r="BS20" s="156"/>
      <c r="BT20" s="34"/>
      <c r="BU20" s="155"/>
      <c r="BV20" s="155"/>
      <c r="BW20" s="34"/>
      <c r="BX20" s="155"/>
      <c r="BY20" s="155"/>
      <c r="CA20" s="104"/>
      <c r="CB20" s="34"/>
      <c r="CC20" s="156"/>
      <c r="CD20" s="34"/>
      <c r="CE20" s="156"/>
      <c r="CF20" s="34"/>
      <c r="CG20" s="156"/>
      <c r="CH20" s="34"/>
      <c r="CI20" s="155"/>
      <c r="CJ20" s="155"/>
      <c r="CK20" s="34"/>
      <c r="CL20" s="155"/>
      <c r="CM20" s="155"/>
      <c r="CO20" s="104"/>
      <c r="CP20" s="34"/>
      <c r="CQ20" s="156"/>
      <c r="CR20" s="34"/>
      <c r="CS20" s="156"/>
      <c r="CT20" s="34"/>
      <c r="CU20" s="156"/>
      <c r="CV20" s="34"/>
      <c r="CW20" s="155"/>
      <c r="CX20" s="155"/>
      <c r="CY20" s="34"/>
      <c r="CZ20" s="155"/>
      <c r="DA20" s="155"/>
      <c r="DC20" s="104"/>
      <c r="DD20" s="34"/>
      <c r="DE20" s="156"/>
      <c r="DF20" s="34"/>
      <c r="DG20" s="156"/>
      <c r="DH20" s="34"/>
      <c r="DI20" s="156"/>
      <c r="DJ20" s="34"/>
      <c r="DK20" s="155"/>
      <c r="DL20" s="155"/>
      <c r="DM20" s="34"/>
      <c r="DN20" s="155"/>
      <c r="DO20" s="155"/>
      <c r="DQ20" s="104"/>
      <c r="DR20" s="34"/>
      <c r="DS20" s="156"/>
      <c r="DT20" s="34"/>
      <c r="DU20" s="156"/>
      <c r="DV20" s="34"/>
      <c r="DW20" s="156"/>
      <c r="DX20" s="34"/>
      <c r="DY20" s="155"/>
      <c r="DZ20" s="155"/>
      <c r="EA20" s="34"/>
      <c r="EB20" s="155"/>
      <c r="EC20" s="155"/>
      <c r="EE20" s="104"/>
      <c r="EF20" s="34"/>
      <c r="EG20" s="156"/>
      <c r="EH20" s="34"/>
      <c r="EI20" s="156"/>
      <c r="EJ20" s="34"/>
      <c r="EK20" s="156"/>
      <c r="EL20" s="34"/>
      <c r="EM20" s="155"/>
      <c r="EN20" s="155"/>
      <c r="EO20" s="34"/>
      <c r="EP20" s="155"/>
      <c r="EQ20" s="155"/>
      <c r="ES20" s="104"/>
      <c r="ET20" s="34"/>
      <c r="EU20" s="156"/>
      <c r="EV20" s="34"/>
      <c r="EW20" s="156"/>
      <c r="EX20" s="34"/>
      <c r="EY20" s="156"/>
      <c r="EZ20" s="34"/>
      <c r="FA20" s="155"/>
      <c r="FB20" s="155"/>
      <c r="FC20" s="34"/>
      <c r="FD20" s="155"/>
      <c r="FE20" s="155"/>
      <c r="FG20" s="104"/>
      <c r="FH20" s="34"/>
      <c r="FI20" s="156"/>
      <c r="FJ20" s="34"/>
      <c r="FK20" s="156"/>
      <c r="FL20" s="34"/>
      <c r="FM20" s="156"/>
    </row>
    <row r="21" spans="1:169" s="37" customFormat="1" ht="15.75" customHeight="1">
      <c r="A21" s="3"/>
      <c r="B21" s="39"/>
      <c r="C21" s="38" t="s">
        <v>61</v>
      </c>
      <c r="D21" s="39" t="s">
        <v>18</v>
      </c>
      <c r="E21" s="40">
        <v>-395909.42499999999</v>
      </c>
      <c r="F21" s="9">
        <v>-8.6999999999999994E-3</v>
      </c>
      <c r="G21" s="39"/>
      <c r="H21" s="41">
        <v>-376107.83100000001</v>
      </c>
      <c r="I21" s="11">
        <v>-8.9999999999999993E-3</v>
      </c>
      <c r="J21" s="163"/>
      <c r="K21" s="41">
        <f t="shared" si="0"/>
        <v>-19801.593999999983</v>
      </c>
      <c r="L21" s="12">
        <f t="shared" si="1"/>
        <v>5.264871499046242E-2</v>
      </c>
      <c r="M21" s="42"/>
      <c r="N21" s="41">
        <v>-525996.32700000005</v>
      </c>
      <c r="O21" s="11">
        <v>-9.4000000000000004E-3</v>
      </c>
      <c r="P21" s="42"/>
      <c r="Q21" s="152"/>
      <c r="R21" s="152"/>
      <c r="S21" s="42"/>
      <c r="T21" s="152"/>
      <c r="U21" s="152"/>
      <c r="W21" s="38"/>
      <c r="X21" s="42"/>
      <c r="Y21" s="55"/>
      <c r="Z21" s="42"/>
      <c r="AA21" s="55"/>
      <c r="AB21" s="42"/>
      <c r="AC21" s="55"/>
      <c r="AD21" s="42"/>
      <c r="AE21" s="152"/>
      <c r="AF21" s="152"/>
      <c r="AG21" s="42"/>
      <c r="AH21" s="152"/>
      <c r="AI21" s="152"/>
      <c r="AK21" s="38"/>
      <c r="AL21" s="42"/>
      <c r="AM21" s="55"/>
      <c r="AN21" s="42"/>
      <c r="AO21" s="55"/>
      <c r="AP21" s="42"/>
      <c r="AQ21" s="55"/>
      <c r="AR21" s="42"/>
      <c r="AS21" s="152"/>
      <c r="AT21" s="152"/>
      <c r="AU21" s="42"/>
      <c r="AV21" s="152"/>
      <c r="AW21" s="152"/>
      <c r="AY21" s="38"/>
      <c r="AZ21" s="42"/>
      <c r="BA21" s="55"/>
      <c r="BB21" s="42"/>
      <c r="BC21" s="55"/>
      <c r="BD21" s="42"/>
      <c r="BE21" s="55"/>
      <c r="BF21" s="42"/>
      <c r="BG21" s="152"/>
      <c r="BH21" s="152"/>
      <c r="BI21" s="42"/>
      <c r="BJ21" s="152"/>
      <c r="BK21" s="152"/>
      <c r="BM21" s="38"/>
      <c r="BN21" s="42"/>
      <c r="BO21" s="55"/>
      <c r="BP21" s="42"/>
      <c r="BQ21" s="55"/>
      <c r="BR21" s="42"/>
      <c r="BS21" s="55"/>
      <c r="BT21" s="42"/>
      <c r="BU21" s="152"/>
      <c r="BV21" s="152"/>
      <c r="BW21" s="42"/>
      <c r="BX21" s="152"/>
      <c r="BY21" s="152"/>
      <c r="CA21" s="38"/>
      <c r="CB21" s="42"/>
      <c r="CC21" s="55"/>
      <c r="CD21" s="42"/>
      <c r="CE21" s="55"/>
      <c r="CF21" s="42"/>
      <c r="CG21" s="55"/>
      <c r="CH21" s="42"/>
      <c r="CI21" s="152"/>
      <c r="CJ21" s="152"/>
      <c r="CK21" s="42"/>
      <c r="CL21" s="152"/>
      <c r="CM21" s="152"/>
      <c r="CO21" s="38"/>
      <c r="CP21" s="42"/>
      <c r="CQ21" s="55"/>
      <c r="CR21" s="42"/>
      <c r="CS21" s="55"/>
      <c r="CT21" s="42"/>
      <c r="CU21" s="55"/>
      <c r="CV21" s="42"/>
      <c r="CW21" s="152"/>
      <c r="CX21" s="152"/>
      <c r="CY21" s="42"/>
      <c r="CZ21" s="152"/>
      <c r="DA21" s="152"/>
      <c r="DC21" s="38"/>
      <c r="DD21" s="42"/>
      <c r="DE21" s="55"/>
      <c r="DF21" s="42"/>
      <c r="DG21" s="55"/>
      <c r="DH21" s="42"/>
      <c r="DI21" s="55"/>
      <c r="DJ21" s="42"/>
      <c r="DK21" s="152"/>
      <c r="DL21" s="152"/>
      <c r="DM21" s="42"/>
      <c r="DN21" s="152"/>
      <c r="DO21" s="152"/>
      <c r="DQ21" s="38"/>
      <c r="DR21" s="42"/>
      <c r="DS21" s="55"/>
      <c r="DT21" s="42"/>
      <c r="DU21" s="55"/>
      <c r="DV21" s="42"/>
      <c r="DW21" s="55"/>
      <c r="DX21" s="42"/>
      <c r="DY21" s="152"/>
      <c r="DZ21" s="152"/>
      <c r="EA21" s="42"/>
      <c r="EB21" s="152"/>
      <c r="EC21" s="152"/>
      <c r="EE21" s="38"/>
      <c r="EF21" s="42"/>
      <c r="EG21" s="55"/>
      <c r="EH21" s="42"/>
      <c r="EI21" s="55"/>
      <c r="EJ21" s="42"/>
      <c r="EK21" s="55"/>
      <c r="EL21" s="42"/>
      <c r="EM21" s="152"/>
      <c r="EN21" s="152"/>
      <c r="EO21" s="42"/>
      <c r="EP21" s="152"/>
      <c r="EQ21" s="152"/>
      <c r="ES21" s="38"/>
      <c r="ET21" s="42"/>
      <c r="EU21" s="55"/>
      <c r="EV21" s="42"/>
      <c r="EW21" s="55"/>
      <c r="EX21" s="42"/>
      <c r="EY21" s="55"/>
      <c r="EZ21" s="42"/>
      <c r="FA21" s="152"/>
      <c r="FB21" s="152"/>
      <c r="FC21" s="42"/>
      <c r="FD21" s="152"/>
      <c r="FE21" s="152"/>
      <c r="FG21" s="38"/>
      <c r="FH21" s="42"/>
      <c r="FI21" s="55"/>
      <c r="FJ21" s="42"/>
      <c r="FK21" s="55"/>
      <c r="FL21" s="42"/>
      <c r="FM21" s="55"/>
    </row>
    <row r="22" spans="1:169" s="37" customFormat="1" ht="15.75" customHeight="1">
      <c r="A22" s="3"/>
      <c r="B22" s="39"/>
      <c r="C22" s="157" t="s">
        <v>62</v>
      </c>
      <c r="D22" s="39" t="s">
        <v>18</v>
      </c>
      <c r="E22" s="40">
        <v>-259163.704</v>
      </c>
      <c r="F22" s="9">
        <v>-5.7000000000000002E-3</v>
      </c>
      <c r="G22" s="39"/>
      <c r="H22" s="41">
        <v>-241365.084</v>
      </c>
      <c r="I22" s="11">
        <v>-5.7999999999999996E-3</v>
      </c>
      <c r="J22" s="163"/>
      <c r="K22" s="41">
        <f t="shared" si="0"/>
        <v>-17798.619999999995</v>
      </c>
      <c r="L22" s="12">
        <f t="shared" si="1"/>
        <v>7.3741486154641933E-2</v>
      </c>
      <c r="M22" s="42"/>
      <c r="N22" s="41">
        <v>-345419.549</v>
      </c>
      <c r="O22" s="11">
        <v>-6.1000000000000004E-3</v>
      </c>
      <c r="P22" s="42"/>
      <c r="Q22" s="152"/>
      <c r="R22" s="152"/>
      <c r="S22" s="42"/>
      <c r="T22" s="152"/>
      <c r="U22" s="152"/>
      <c r="W22" s="38"/>
      <c r="X22" s="42"/>
      <c r="Y22" s="55"/>
      <c r="Z22" s="42"/>
      <c r="AA22" s="55"/>
      <c r="AB22" s="42"/>
      <c r="AC22" s="55"/>
      <c r="AD22" s="42"/>
      <c r="AE22" s="152"/>
      <c r="AF22" s="152"/>
      <c r="AG22" s="42"/>
      <c r="AH22" s="152"/>
      <c r="AI22" s="152"/>
      <c r="AK22" s="38"/>
      <c r="AL22" s="42"/>
      <c r="AM22" s="55"/>
      <c r="AN22" s="42"/>
      <c r="AO22" s="55"/>
      <c r="AP22" s="42"/>
      <c r="AQ22" s="55"/>
      <c r="AR22" s="42"/>
      <c r="AS22" s="152"/>
      <c r="AT22" s="152"/>
      <c r="AU22" s="42"/>
      <c r="AV22" s="152"/>
      <c r="AW22" s="152"/>
      <c r="AY22" s="38"/>
      <c r="AZ22" s="42"/>
      <c r="BA22" s="55"/>
      <c r="BB22" s="42"/>
      <c r="BC22" s="55"/>
      <c r="BD22" s="42"/>
      <c r="BE22" s="55"/>
      <c r="BF22" s="42"/>
      <c r="BG22" s="152"/>
      <c r="BH22" s="152"/>
      <c r="BI22" s="42"/>
      <c r="BJ22" s="152"/>
      <c r="BK22" s="152"/>
      <c r="BM22" s="38"/>
      <c r="BN22" s="42"/>
      <c r="BO22" s="55"/>
      <c r="BP22" s="42"/>
      <c r="BQ22" s="55"/>
      <c r="BR22" s="42"/>
      <c r="BS22" s="55"/>
      <c r="BT22" s="42"/>
      <c r="BU22" s="152"/>
      <c r="BV22" s="152"/>
      <c r="BW22" s="42"/>
      <c r="BX22" s="152"/>
      <c r="BY22" s="152"/>
      <c r="CA22" s="38"/>
      <c r="CB22" s="42"/>
      <c r="CC22" s="55"/>
      <c r="CD22" s="42"/>
      <c r="CE22" s="55"/>
      <c r="CF22" s="42"/>
      <c r="CG22" s="55"/>
      <c r="CH22" s="42"/>
      <c r="CI22" s="152"/>
      <c r="CJ22" s="152"/>
      <c r="CK22" s="42"/>
      <c r="CL22" s="152"/>
      <c r="CM22" s="152"/>
      <c r="CO22" s="38"/>
      <c r="CP22" s="42"/>
      <c r="CQ22" s="55"/>
      <c r="CR22" s="42"/>
      <c r="CS22" s="55"/>
      <c r="CT22" s="42"/>
      <c r="CU22" s="55"/>
      <c r="CV22" s="42"/>
      <c r="CW22" s="152"/>
      <c r="CX22" s="152"/>
      <c r="CY22" s="42"/>
      <c r="CZ22" s="152"/>
      <c r="DA22" s="152"/>
      <c r="DC22" s="38"/>
      <c r="DD22" s="42"/>
      <c r="DE22" s="55"/>
      <c r="DF22" s="42"/>
      <c r="DG22" s="55"/>
      <c r="DH22" s="42"/>
      <c r="DI22" s="55"/>
      <c r="DJ22" s="42"/>
      <c r="DK22" s="152"/>
      <c r="DL22" s="152"/>
      <c r="DM22" s="42"/>
      <c r="DN22" s="152"/>
      <c r="DO22" s="152"/>
      <c r="DQ22" s="38"/>
      <c r="DR22" s="42"/>
      <c r="DS22" s="55"/>
      <c r="DT22" s="42"/>
      <c r="DU22" s="55"/>
      <c r="DV22" s="42"/>
      <c r="DW22" s="55"/>
      <c r="DX22" s="42"/>
      <c r="DY22" s="152"/>
      <c r="DZ22" s="152"/>
      <c r="EA22" s="42"/>
      <c r="EB22" s="152"/>
      <c r="EC22" s="152"/>
      <c r="EE22" s="38"/>
      <c r="EF22" s="42"/>
      <c r="EG22" s="55"/>
      <c r="EH22" s="42"/>
      <c r="EI22" s="55"/>
      <c r="EJ22" s="42"/>
      <c r="EK22" s="55"/>
      <c r="EL22" s="42"/>
      <c r="EM22" s="152"/>
      <c r="EN22" s="152"/>
      <c r="EO22" s="42"/>
      <c r="EP22" s="152"/>
      <c r="EQ22" s="152"/>
      <c r="ES22" s="38"/>
      <c r="ET22" s="42"/>
      <c r="EU22" s="55"/>
      <c r="EV22" s="42"/>
      <c r="EW22" s="55"/>
      <c r="EX22" s="42"/>
      <c r="EY22" s="55"/>
      <c r="EZ22" s="42"/>
      <c r="FA22" s="152"/>
      <c r="FB22" s="152"/>
      <c r="FC22" s="42"/>
      <c r="FD22" s="152"/>
      <c r="FE22" s="152"/>
      <c r="FG22" s="38"/>
      <c r="FH22" s="42"/>
      <c r="FI22" s="55"/>
      <c r="FJ22" s="42"/>
      <c r="FK22" s="55"/>
      <c r="FL22" s="42"/>
      <c r="FM22" s="55"/>
    </row>
    <row r="23" spans="1:169" s="37" customFormat="1" ht="15.75" customHeight="1">
      <c r="A23" s="3"/>
      <c r="B23" s="39"/>
      <c r="C23" s="157" t="s">
        <v>63</v>
      </c>
      <c r="D23" s="39" t="s">
        <v>18</v>
      </c>
      <c r="E23" s="40">
        <v>-136745.72099999999</v>
      </c>
      <c r="F23" s="9">
        <v>-3.0000000000000001E-3</v>
      </c>
      <c r="G23" s="39"/>
      <c r="H23" s="41">
        <v>-134742.74600000001</v>
      </c>
      <c r="I23" s="11">
        <v>-3.2000000000000002E-3</v>
      </c>
      <c r="J23" s="163"/>
      <c r="K23" s="41">
        <f t="shared" si="0"/>
        <v>-2002.9749999999767</v>
      </c>
      <c r="L23" s="12">
        <f t="shared" si="1"/>
        <v>1.4865178716188421E-2</v>
      </c>
      <c r="M23" s="42"/>
      <c r="N23" s="41">
        <v>-180576.478</v>
      </c>
      <c r="O23" s="11">
        <v>-3.2000000000000002E-3</v>
      </c>
      <c r="P23" s="42"/>
      <c r="Q23" s="152"/>
      <c r="R23" s="152"/>
      <c r="S23" s="42"/>
      <c r="T23" s="152"/>
      <c r="U23" s="152"/>
      <c r="W23" s="38"/>
      <c r="X23" s="42"/>
      <c r="Y23" s="55"/>
      <c r="Z23" s="42"/>
      <c r="AA23" s="55"/>
      <c r="AB23" s="42"/>
      <c r="AC23" s="55"/>
      <c r="AD23" s="42"/>
      <c r="AE23" s="152"/>
      <c r="AF23" s="152"/>
      <c r="AG23" s="42"/>
      <c r="AH23" s="152"/>
      <c r="AI23" s="152"/>
      <c r="AK23" s="38"/>
      <c r="AL23" s="42"/>
      <c r="AM23" s="55"/>
      <c r="AN23" s="42"/>
      <c r="AO23" s="55"/>
      <c r="AP23" s="42"/>
      <c r="AQ23" s="55"/>
      <c r="AR23" s="42"/>
      <c r="AS23" s="152"/>
      <c r="AT23" s="152"/>
      <c r="AU23" s="42"/>
      <c r="AV23" s="152"/>
      <c r="AW23" s="152"/>
      <c r="AY23" s="38"/>
      <c r="AZ23" s="42"/>
      <c r="BA23" s="55"/>
      <c r="BB23" s="42"/>
      <c r="BC23" s="55"/>
      <c r="BD23" s="42"/>
      <c r="BE23" s="55"/>
      <c r="BF23" s="42"/>
      <c r="BG23" s="152"/>
      <c r="BH23" s="152"/>
      <c r="BI23" s="42"/>
      <c r="BJ23" s="152"/>
      <c r="BK23" s="152"/>
      <c r="BM23" s="38"/>
      <c r="BN23" s="42"/>
      <c r="BO23" s="55"/>
      <c r="BP23" s="42"/>
      <c r="BQ23" s="55"/>
      <c r="BR23" s="42"/>
      <c r="BS23" s="55"/>
      <c r="BT23" s="42"/>
      <c r="BU23" s="152"/>
      <c r="BV23" s="152"/>
      <c r="BW23" s="42"/>
      <c r="BX23" s="152"/>
      <c r="BY23" s="152"/>
      <c r="CA23" s="38"/>
      <c r="CB23" s="42"/>
      <c r="CC23" s="55"/>
      <c r="CD23" s="42"/>
      <c r="CE23" s="55"/>
      <c r="CF23" s="42"/>
      <c r="CG23" s="55"/>
      <c r="CH23" s="42"/>
      <c r="CI23" s="152"/>
      <c r="CJ23" s="152"/>
      <c r="CK23" s="42"/>
      <c r="CL23" s="152"/>
      <c r="CM23" s="152"/>
      <c r="CO23" s="38"/>
      <c r="CP23" s="42"/>
      <c r="CQ23" s="55"/>
      <c r="CR23" s="42"/>
      <c r="CS23" s="55"/>
      <c r="CT23" s="42"/>
      <c r="CU23" s="55"/>
      <c r="CV23" s="42"/>
      <c r="CW23" s="152"/>
      <c r="CX23" s="152"/>
      <c r="CY23" s="42"/>
      <c r="CZ23" s="152"/>
      <c r="DA23" s="152"/>
      <c r="DC23" s="38"/>
      <c r="DD23" s="42"/>
      <c r="DE23" s="55"/>
      <c r="DF23" s="42"/>
      <c r="DG23" s="55"/>
      <c r="DH23" s="42"/>
      <c r="DI23" s="55"/>
      <c r="DJ23" s="42"/>
      <c r="DK23" s="152"/>
      <c r="DL23" s="152"/>
      <c r="DM23" s="42"/>
      <c r="DN23" s="152"/>
      <c r="DO23" s="152"/>
      <c r="DQ23" s="38"/>
      <c r="DR23" s="42"/>
      <c r="DS23" s="55"/>
      <c r="DT23" s="42"/>
      <c r="DU23" s="55"/>
      <c r="DV23" s="42"/>
      <c r="DW23" s="55"/>
      <c r="DX23" s="42"/>
      <c r="DY23" s="152"/>
      <c r="DZ23" s="152"/>
      <c r="EA23" s="42"/>
      <c r="EB23" s="152"/>
      <c r="EC23" s="152"/>
      <c r="EE23" s="38"/>
      <c r="EF23" s="42"/>
      <c r="EG23" s="55"/>
      <c r="EH23" s="42"/>
      <c r="EI23" s="55"/>
      <c r="EJ23" s="42"/>
      <c r="EK23" s="55"/>
      <c r="EL23" s="42"/>
      <c r="EM23" s="152"/>
      <c r="EN23" s="152"/>
      <c r="EO23" s="42"/>
      <c r="EP23" s="152"/>
      <c r="EQ23" s="152"/>
      <c r="ES23" s="38"/>
      <c r="ET23" s="42"/>
      <c r="EU23" s="55"/>
      <c r="EV23" s="42"/>
      <c r="EW23" s="55"/>
      <c r="EX23" s="42"/>
      <c r="EY23" s="55"/>
      <c r="EZ23" s="42"/>
      <c r="FA23" s="152"/>
      <c r="FB23" s="152"/>
      <c r="FC23" s="42"/>
      <c r="FD23" s="152"/>
      <c r="FE23" s="152"/>
      <c r="FG23" s="38"/>
      <c r="FH23" s="42"/>
      <c r="FI23" s="55"/>
      <c r="FJ23" s="42"/>
      <c r="FK23" s="55"/>
      <c r="FL23" s="42"/>
      <c r="FM23" s="55"/>
    </row>
    <row r="24" spans="1:169" s="37" customFormat="1" ht="15.75" customHeight="1">
      <c r="A24" s="3"/>
      <c r="B24" s="39"/>
      <c r="C24" s="38" t="s">
        <v>64</v>
      </c>
      <c r="D24" s="39" t="s">
        <v>18</v>
      </c>
      <c r="E24" s="40">
        <v>-52630.582000000002</v>
      </c>
      <c r="F24" s="9">
        <v>-1.1999999999999999E-3</v>
      </c>
      <c r="G24" s="39"/>
      <c r="H24" s="41">
        <v>-50832.631999999998</v>
      </c>
      <c r="I24" s="11">
        <v>-1.1999999999999999E-3</v>
      </c>
      <c r="J24" s="163"/>
      <c r="K24" s="41">
        <f t="shared" si="0"/>
        <v>-1797.9500000000044</v>
      </c>
      <c r="L24" s="12">
        <f t="shared" si="1"/>
        <v>3.5369996186701558E-2</v>
      </c>
      <c r="M24" s="42"/>
      <c r="N24" s="41">
        <v>-68249.626000000004</v>
      </c>
      <c r="O24" s="11">
        <v>-1.1999999999999999E-3</v>
      </c>
      <c r="P24" s="42"/>
      <c r="Q24" s="152"/>
      <c r="R24" s="152"/>
      <c r="S24" s="42"/>
      <c r="T24" s="152"/>
      <c r="U24" s="152"/>
      <c r="W24" s="38"/>
      <c r="X24" s="42"/>
      <c r="Y24" s="55"/>
      <c r="Z24" s="42"/>
      <c r="AA24" s="55"/>
      <c r="AB24" s="42"/>
      <c r="AC24" s="55"/>
      <c r="AD24" s="42"/>
      <c r="AE24" s="152"/>
      <c r="AF24" s="152"/>
      <c r="AG24" s="42"/>
      <c r="AH24" s="152"/>
      <c r="AI24" s="152"/>
      <c r="AK24" s="38"/>
      <c r="AL24" s="42"/>
      <c r="AM24" s="55"/>
      <c r="AN24" s="42"/>
      <c r="AO24" s="55"/>
      <c r="AP24" s="42"/>
      <c r="AQ24" s="55"/>
      <c r="AR24" s="42"/>
      <c r="AS24" s="152"/>
      <c r="AT24" s="152"/>
      <c r="AU24" s="42"/>
      <c r="AV24" s="152"/>
      <c r="AW24" s="152"/>
      <c r="AY24" s="38"/>
      <c r="AZ24" s="42"/>
      <c r="BA24" s="55"/>
      <c r="BB24" s="42"/>
      <c r="BC24" s="55"/>
      <c r="BD24" s="42"/>
      <c r="BE24" s="55"/>
      <c r="BF24" s="42"/>
      <c r="BG24" s="152"/>
      <c r="BH24" s="152"/>
      <c r="BI24" s="42"/>
      <c r="BJ24" s="152"/>
      <c r="BK24" s="152"/>
      <c r="BM24" s="38"/>
      <c r="BN24" s="42"/>
      <c r="BO24" s="55"/>
      <c r="BP24" s="42"/>
      <c r="BQ24" s="55"/>
      <c r="BR24" s="42"/>
      <c r="BS24" s="55"/>
      <c r="BT24" s="42"/>
      <c r="BU24" s="152"/>
      <c r="BV24" s="152"/>
      <c r="BW24" s="42"/>
      <c r="BX24" s="152"/>
      <c r="BY24" s="152"/>
      <c r="CA24" s="38"/>
      <c r="CB24" s="42"/>
      <c r="CC24" s="55"/>
      <c r="CD24" s="42"/>
      <c r="CE24" s="55"/>
      <c r="CF24" s="42"/>
      <c r="CG24" s="55"/>
      <c r="CH24" s="42"/>
      <c r="CI24" s="152"/>
      <c r="CJ24" s="152"/>
      <c r="CK24" s="42"/>
      <c r="CL24" s="152"/>
      <c r="CM24" s="152"/>
      <c r="CO24" s="38"/>
      <c r="CP24" s="42"/>
      <c r="CQ24" s="55"/>
      <c r="CR24" s="42"/>
      <c r="CS24" s="55"/>
      <c r="CT24" s="42"/>
      <c r="CU24" s="55"/>
      <c r="CV24" s="42"/>
      <c r="CW24" s="152"/>
      <c r="CX24" s="152"/>
      <c r="CY24" s="42"/>
      <c r="CZ24" s="152"/>
      <c r="DA24" s="152"/>
      <c r="DC24" s="38"/>
      <c r="DD24" s="42"/>
      <c r="DE24" s="55"/>
      <c r="DF24" s="42"/>
      <c r="DG24" s="55"/>
      <c r="DH24" s="42"/>
      <c r="DI24" s="55"/>
      <c r="DJ24" s="42"/>
      <c r="DK24" s="152"/>
      <c r="DL24" s="152"/>
      <c r="DM24" s="42"/>
      <c r="DN24" s="152"/>
      <c r="DO24" s="152"/>
      <c r="DQ24" s="38"/>
      <c r="DR24" s="42"/>
      <c r="DS24" s="55"/>
      <c r="DT24" s="42"/>
      <c r="DU24" s="55"/>
      <c r="DV24" s="42"/>
      <c r="DW24" s="55"/>
      <c r="DX24" s="42"/>
      <c r="DY24" s="152"/>
      <c r="DZ24" s="152"/>
      <c r="EA24" s="42"/>
      <c r="EB24" s="152"/>
      <c r="EC24" s="152"/>
      <c r="EE24" s="38"/>
      <c r="EF24" s="42"/>
      <c r="EG24" s="55"/>
      <c r="EH24" s="42"/>
      <c r="EI24" s="55"/>
      <c r="EJ24" s="42"/>
      <c r="EK24" s="55"/>
      <c r="EL24" s="42"/>
      <c r="EM24" s="152"/>
      <c r="EN24" s="152"/>
      <c r="EO24" s="42"/>
      <c r="EP24" s="152"/>
      <c r="EQ24" s="152"/>
      <c r="ES24" s="38"/>
      <c r="ET24" s="42"/>
      <c r="EU24" s="55"/>
      <c r="EV24" s="42"/>
      <c r="EW24" s="55"/>
      <c r="EX24" s="42"/>
      <c r="EY24" s="55"/>
      <c r="EZ24" s="42"/>
      <c r="FA24" s="152"/>
      <c r="FB24" s="152"/>
      <c r="FC24" s="42"/>
      <c r="FD24" s="152"/>
      <c r="FE24" s="152"/>
      <c r="FG24" s="38"/>
      <c r="FH24" s="42"/>
      <c r="FI24" s="55"/>
      <c r="FJ24" s="42"/>
      <c r="FK24" s="55"/>
      <c r="FL24" s="42"/>
      <c r="FM24" s="55"/>
    </row>
    <row r="25" spans="1:169" s="25" customFormat="1" ht="15.75" customHeight="1">
      <c r="A25" s="3"/>
      <c r="B25" s="17"/>
      <c r="C25" s="15" t="s">
        <v>65</v>
      </c>
      <c r="D25" s="32" t="s">
        <v>18</v>
      </c>
      <c r="E25" s="153">
        <v>387784.337</v>
      </c>
      <c r="F25" s="165">
        <v>8.5000000000000006E-3</v>
      </c>
      <c r="G25" s="32"/>
      <c r="H25" s="153">
        <v>728827.93799999997</v>
      </c>
      <c r="I25" s="165">
        <v>1.7500000000000002E-2</v>
      </c>
      <c r="J25" s="145"/>
      <c r="K25" s="153">
        <f t="shared" si="0"/>
        <v>-341043.60099999997</v>
      </c>
      <c r="L25" s="166">
        <f t="shared" si="1"/>
        <v>-0.46793431373647476</v>
      </c>
      <c r="M25" s="32"/>
      <c r="N25" s="153">
        <v>776489.58100000001</v>
      </c>
      <c r="O25" s="165">
        <v>1.38E-2</v>
      </c>
      <c r="P25" s="34"/>
      <c r="Q25" s="155"/>
      <c r="R25" s="155"/>
      <c r="S25" s="34"/>
      <c r="T25" s="155"/>
      <c r="U25" s="155"/>
      <c r="W25" s="104"/>
      <c r="X25" s="34"/>
      <c r="Y25" s="156"/>
      <c r="Z25" s="34"/>
      <c r="AA25" s="156"/>
      <c r="AB25" s="34"/>
      <c r="AC25" s="156"/>
      <c r="AD25" s="34"/>
      <c r="AE25" s="155"/>
      <c r="AF25" s="155"/>
      <c r="AG25" s="34"/>
      <c r="AH25" s="155"/>
      <c r="AI25" s="155"/>
      <c r="AK25" s="104"/>
      <c r="AL25" s="34"/>
      <c r="AM25" s="156"/>
      <c r="AN25" s="34"/>
      <c r="AO25" s="156"/>
      <c r="AP25" s="34"/>
      <c r="AQ25" s="156"/>
      <c r="AR25" s="34"/>
      <c r="AS25" s="155"/>
      <c r="AT25" s="155"/>
      <c r="AU25" s="34"/>
      <c r="AV25" s="155"/>
      <c r="AW25" s="155"/>
      <c r="AY25" s="104"/>
      <c r="AZ25" s="34"/>
      <c r="BA25" s="156"/>
      <c r="BB25" s="34"/>
      <c r="BC25" s="156"/>
      <c r="BD25" s="34"/>
      <c r="BE25" s="156"/>
      <c r="BF25" s="34"/>
      <c r="BG25" s="155"/>
      <c r="BH25" s="155"/>
      <c r="BI25" s="34"/>
      <c r="BJ25" s="155"/>
      <c r="BK25" s="155"/>
      <c r="BM25" s="104"/>
      <c r="BN25" s="34"/>
      <c r="BO25" s="156"/>
      <c r="BP25" s="34"/>
      <c r="BQ25" s="156"/>
      <c r="BR25" s="34"/>
      <c r="BS25" s="156"/>
      <c r="BT25" s="34"/>
      <c r="BU25" s="155"/>
      <c r="BV25" s="155"/>
      <c r="BW25" s="34"/>
      <c r="BX25" s="155"/>
      <c r="BY25" s="155"/>
      <c r="CA25" s="104"/>
      <c r="CB25" s="34"/>
      <c r="CC25" s="156"/>
      <c r="CD25" s="34"/>
      <c r="CE25" s="156"/>
      <c r="CF25" s="34"/>
      <c r="CG25" s="156"/>
      <c r="CH25" s="34"/>
      <c r="CI25" s="155"/>
      <c r="CJ25" s="155"/>
      <c r="CK25" s="34"/>
      <c r="CL25" s="155"/>
      <c r="CM25" s="155"/>
      <c r="CO25" s="104"/>
      <c r="CP25" s="34"/>
      <c r="CQ25" s="156"/>
      <c r="CR25" s="34"/>
      <c r="CS25" s="156"/>
      <c r="CT25" s="34"/>
      <c r="CU25" s="156"/>
      <c r="CV25" s="34"/>
      <c r="CW25" s="155"/>
      <c r="CX25" s="155"/>
      <c r="CY25" s="34"/>
      <c r="CZ25" s="155"/>
      <c r="DA25" s="155"/>
      <c r="DC25" s="104"/>
      <c r="DD25" s="34"/>
      <c r="DE25" s="156"/>
      <c r="DF25" s="34"/>
      <c r="DG25" s="156"/>
      <c r="DH25" s="34"/>
      <c r="DI25" s="156"/>
      <c r="DJ25" s="34"/>
      <c r="DK25" s="155"/>
      <c r="DL25" s="155"/>
      <c r="DM25" s="34"/>
      <c r="DN25" s="155"/>
      <c r="DO25" s="155"/>
      <c r="DQ25" s="104"/>
      <c r="DR25" s="34"/>
      <c r="DS25" s="156"/>
      <c r="DT25" s="34"/>
      <c r="DU25" s="156"/>
      <c r="DV25" s="34"/>
      <c r="DW25" s="156"/>
      <c r="DX25" s="34"/>
      <c r="DY25" s="155"/>
      <c r="DZ25" s="155"/>
      <c r="EA25" s="34"/>
      <c r="EB25" s="155"/>
      <c r="EC25" s="155"/>
      <c r="EE25" s="104"/>
      <c r="EF25" s="34"/>
      <c r="EG25" s="156"/>
      <c r="EH25" s="34"/>
      <c r="EI25" s="156"/>
      <c r="EJ25" s="34"/>
      <c r="EK25" s="156"/>
      <c r="EL25" s="34"/>
      <c r="EM25" s="155"/>
      <c r="EN25" s="155"/>
      <c r="EO25" s="34"/>
      <c r="EP25" s="155"/>
      <c r="EQ25" s="155"/>
      <c r="ES25" s="104"/>
      <c r="ET25" s="34"/>
      <c r="EU25" s="156"/>
      <c r="EV25" s="34"/>
      <c r="EW25" s="156"/>
      <c r="EX25" s="34"/>
      <c r="EY25" s="156"/>
      <c r="EZ25" s="34"/>
      <c r="FA25" s="155"/>
      <c r="FB25" s="155"/>
      <c r="FC25" s="34"/>
      <c r="FD25" s="155"/>
      <c r="FE25" s="155"/>
      <c r="FG25" s="104"/>
      <c r="FH25" s="34"/>
      <c r="FI25" s="156"/>
      <c r="FJ25" s="34"/>
      <c r="FK25" s="156"/>
      <c r="FL25" s="34"/>
      <c r="FM25" s="156"/>
    </row>
    <row r="26" spans="1:169" s="37" customFormat="1" ht="15.75" customHeight="1">
      <c r="A26" s="3"/>
      <c r="B26" s="39"/>
      <c r="C26" s="38" t="s">
        <v>66</v>
      </c>
      <c r="D26" s="39" t="s">
        <v>18</v>
      </c>
      <c r="E26" s="159">
        <v>-8450.4159999999993</v>
      </c>
      <c r="F26" s="13">
        <v>-2.0000000000000001E-4</v>
      </c>
      <c r="G26" s="39"/>
      <c r="H26" s="41">
        <v>-52032.42</v>
      </c>
      <c r="I26" s="11">
        <v>-1.2999999999999999E-3</v>
      </c>
      <c r="J26" s="163"/>
      <c r="K26" s="41">
        <f t="shared" si="0"/>
        <v>43582.004000000001</v>
      </c>
      <c r="L26" s="12">
        <f t="shared" si="1"/>
        <v>-0.83759325435949361</v>
      </c>
      <c r="M26" s="42"/>
      <c r="N26" s="41">
        <v>-51107.822</v>
      </c>
      <c r="O26" s="11">
        <v>-8.9999999999999998E-4</v>
      </c>
      <c r="P26" s="42"/>
      <c r="Q26" s="152"/>
      <c r="R26" s="152"/>
      <c r="S26" s="42"/>
      <c r="T26" s="152"/>
      <c r="U26" s="152"/>
      <c r="W26" s="38"/>
      <c r="X26" s="42"/>
      <c r="Y26" s="55"/>
      <c r="Z26" s="42"/>
      <c r="AA26" s="55"/>
      <c r="AB26" s="42"/>
      <c r="AC26" s="55"/>
      <c r="AD26" s="42"/>
      <c r="AE26" s="152"/>
      <c r="AF26" s="152"/>
      <c r="AG26" s="42"/>
      <c r="AH26" s="152"/>
      <c r="AI26" s="152"/>
      <c r="AK26" s="38"/>
      <c r="AL26" s="42"/>
      <c r="AM26" s="55"/>
      <c r="AN26" s="42"/>
      <c r="AO26" s="55"/>
      <c r="AP26" s="42"/>
      <c r="AQ26" s="55"/>
      <c r="AR26" s="42"/>
      <c r="AS26" s="152"/>
      <c r="AT26" s="152"/>
      <c r="AU26" s="42"/>
      <c r="AV26" s="152"/>
      <c r="AW26" s="152"/>
      <c r="AY26" s="38"/>
      <c r="AZ26" s="42"/>
      <c r="BA26" s="55"/>
      <c r="BB26" s="42"/>
      <c r="BC26" s="55"/>
      <c r="BD26" s="42"/>
      <c r="BE26" s="55"/>
      <c r="BF26" s="42"/>
      <c r="BG26" s="152"/>
      <c r="BH26" s="152"/>
      <c r="BI26" s="42"/>
      <c r="BJ26" s="152"/>
      <c r="BK26" s="152"/>
      <c r="BM26" s="38"/>
      <c r="BN26" s="42"/>
      <c r="BO26" s="55"/>
      <c r="BP26" s="42"/>
      <c r="BQ26" s="55"/>
      <c r="BR26" s="42"/>
      <c r="BS26" s="55"/>
      <c r="BT26" s="42"/>
      <c r="BU26" s="152"/>
      <c r="BV26" s="152"/>
      <c r="BW26" s="42"/>
      <c r="BX26" s="152"/>
      <c r="BY26" s="152"/>
      <c r="CA26" s="38"/>
      <c r="CB26" s="42"/>
      <c r="CC26" s="55"/>
      <c r="CD26" s="42"/>
      <c r="CE26" s="55"/>
      <c r="CF26" s="42"/>
      <c r="CG26" s="55"/>
      <c r="CH26" s="42"/>
      <c r="CI26" s="152"/>
      <c r="CJ26" s="152"/>
      <c r="CK26" s="42"/>
      <c r="CL26" s="152"/>
      <c r="CM26" s="152"/>
      <c r="CO26" s="38"/>
      <c r="CP26" s="42"/>
      <c r="CQ26" s="55"/>
      <c r="CR26" s="42"/>
      <c r="CS26" s="55"/>
      <c r="CT26" s="42"/>
      <c r="CU26" s="55"/>
      <c r="CV26" s="42"/>
      <c r="CW26" s="152"/>
      <c r="CX26" s="152"/>
      <c r="CY26" s="42"/>
      <c r="CZ26" s="152"/>
      <c r="DA26" s="152"/>
      <c r="DC26" s="38"/>
      <c r="DD26" s="42"/>
      <c r="DE26" s="55"/>
      <c r="DF26" s="42"/>
      <c r="DG26" s="55"/>
      <c r="DH26" s="42"/>
      <c r="DI26" s="55"/>
      <c r="DJ26" s="42"/>
      <c r="DK26" s="152"/>
      <c r="DL26" s="152"/>
      <c r="DM26" s="42"/>
      <c r="DN26" s="152"/>
      <c r="DO26" s="152"/>
      <c r="DQ26" s="38"/>
      <c r="DR26" s="42"/>
      <c r="DS26" s="55"/>
      <c r="DT26" s="42"/>
      <c r="DU26" s="55"/>
      <c r="DV26" s="42"/>
      <c r="DW26" s="55"/>
      <c r="DX26" s="42"/>
      <c r="DY26" s="152"/>
      <c r="DZ26" s="152"/>
      <c r="EA26" s="42"/>
      <c r="EB26" s="152"/>
      <c r="EC26" s="152"/>
      <c r="EE26" s="38"/>
      <c r="EF26" s="42"/>
      <c r="EG26" s="55"/>
      <c r="EH26" s="42"/>
      <c r="EI26" s="55"/>
      <c r="EJ26" s="42"/>
      <c r="EK26" s="55"/>
      <c r="EL26" s="42"/>
      <c r="EM26" s="152"/>
      <c r="EN26" s="152"/>
      <c r="EO26" s="42"/>
      <c r="EP26" s="152"/>
      <c r="EQ26" s="152"/>
      <c r="ES26" s="38"/>
      <c r="ET26" s="42"/>
      <c r="EU26" s="55"/>
      <c r="EV26" s="42"/>
      <c r="EW26" s="55"/>
      <c r="EX26" s="42"/>
      <c r="EY26" s="55"/>
      <c r="EZ26" s="42"/>
      <c r="FA26" s="152"/>
      <c r="FB26" s="152"/>
      <c r="FC26" s="42"/>
      <c r="FD26" s="152"/>
      <c r="FE26" s="152"/>
      <c r="FG26" s="38"/>
      <c r="FH26" s="42"/>
      <c r="FI26" s="55"/>
      <c r="FJ26" s="42"/>
      <c r="FK26" s="55"/>
      <c r="FL26" s="42"/>
      <c r="FM26" s="55"/>
    </row>
    <row r="27" spans="1:169" s="37" customFormat="1" ht="15.75" customHeight="1">
      <c r="A27" s="3"/>
      <c r="B27" s="160"/>
      <c r="C27" s="38" t="s">
        <v>84</v>
      </c>
      <c r="D27" s="39" t="s">
        <v>18</v>
      </c>
      <c r="E27" s="159">
        <v>-161088.592</v>
      </c>
      <c r="F27" s="13">
        <v>-3.5000000000000001E-3</v>
      </c>
      <c r="G27" s="39"/>
      <c r="H27" s="41">
        <v>-292288.511</v>
      </c>
      <c r="I27" s="11">
        <v>-7.0000000000000001E-3</v>
      </c>
      <c r="J27" s="163"/>
      <c r="K27" s="41">
        <f t="shared" si="0"/>
        <v>131199.91899999999</v>
      </c>
      <c r="L27" s="12">
        <f t="shared" si="1"/>
        <v>-0.448871283209623</v>
      </c>
      <c r="M27" s="42"/>
      <c r="N27" s="41">
        <v>-307182.03100000002</v>
      </c>
      <c r="O27" s="11">
        <v>-5.4999999999999997E-3</v>
      </c>
      <c r="P27" s="42"/>
      <c r="Q27" s="152"/>
      <c r="R27" s="152"/>
      <c r="S27" s="42"/>
      <c r="T27" s="152"/>
      <c r="U27" s="152"/>
      <c r="W27" s="38"/>
      <c r="X27" s="42"/>
      <c r="Y27" s="55"/>
      <c r="Z27" s="42"/>
      <c r="AA27" s="55"/>
      <c r="AB27" s="42"/>
      <c r="AC27" s="55"/>
      <c r="AD27" s="42"/>
      <c r="AE27" s="152"/>
      <c r="AF27" s="152"/>
      <c r="AG27" s="42"/>
      <c r="AH27" s="152"/>
      <c r="AI27" s="152"/>
      <c r="AK27" s="38"/>
      <c r="AL27" s="42"/>
      <c r="AM27" s="55"/>
      <c r="AN27" s="42"/>
      <c r="AO27" s="55"/>
      <c r="AP27" s="42"/>
      <c r="AQ27" s="55"/>
      <c r="AR27" s="42"/>
      <c r="AS27" s="152"/>
      <c r="AT27" s="152"/>
      <c r="AU27" s="42"/>
      <c r="AV27" s="152"/>
      <c r="AW27" s="152"/>
      <c r="AY27" s="38"/>
      <c r="AZ27" s="42"/>
      <c r="BA27" s="55"/>
      <c r="BB27" s="42"/>
      <c r="BC27" s="55"/>
      <c r="BD27" s="42"/>
      <c r="BE27" s="55"/>
      <c r="BF27" s="42"/>
      <c r="BG27" s="152"/>
      <c r="BH27" s="152"/>
      <c r="BI27" s="42"/>
      <c r="BJ27" s="152"/>
      <c r="BK27" s="152"/>
      <c r="BM27" s="38"/>
      <c r="BN27" s="42"/>
      <c r="BO27" s="55"/>
      <c r="BP27" s="42"/>
      <c r="BQ27" s="55"/>
      <c r="BR27" s="42"/>
      <c r="BS27" s="55"/>
      <c r="BT27" s="42"/>
      <c r="BU27" s="152"/>
      <c r="BV27" s="152"/>
      <c r="BW27" s="42"/>
      <c r="BX27" s="152"/>
      <c r="BY27" s="152"/>
      <c r="CA27" s="38"/>
      <c r="CB27" s="42"/>
      <c r="CC27" s="55"/>
      <c r="CD27" s="42"/>
      <c r="CE27" s="55"/>
      <c r="CF27" s="42"/>
      <c r="CG27" s="55"/>
      <c r="CH27" s="42"/>
      <c r="CI27" s="152"/>
      <c r="CJ27" s="152"/>
      <c r="CK27" s="42"/>
      <c r="CL27" s="152"/>
      <c r="CM27" s="152"/>
      <c r="CO27" s="38"/>
      <c r="CP27" s="42"/>
      <c r="CQ27" s="55"/>
      <c r="CR27" s="42"/>
      <c r="CS27" s="55"/>
      <c r="CT27" s="42"/>
      <c r="CU27" s="55"/>
      <c r="CV27" s="42"/>
      <c r="CW27" s="152"/>
      <c r="CX27" s="152"/>
      <c r="CY27" s="42"/>
      <c r="CZ27" s="152"/>
      <c r="DA27" s="152"/>
      <c r="DC27" s="38"/>
      <c r="DD27" s="42"/>
      <c r="DE27" s="55"/>
      <c r="DF27" s="42"/>
      <c r="DG27" s="55"/>
      <c r="DH27" s="42"/>
      <c r="DI27" s="55"/>
      <c r="DJ27" s="42"/>
      <c r="DK27" s="152"/>
      <c r="DL27" s="152"/>
      <c r="DM27" s="42"/>
      <c r="DN27" s="152"/>
      <c r="DO27" s="152"/>
      <c r="DQ27" s="38"/>
      <c r="DR27" s="42"/>
      <c r="DS27" s="55"/>
      <c r="DT27" s="42"/>
      <c r="DU27" s="55"/>
      <c r="DV27" s="42"/>
      <c r="DW27" s="55"/>
      <c r="DX27" s="42"/>
      <c r="DY27" s="152"/>
      <c r="DZ27" s="152"/>
      <c r="EA27" s="42"/>
      <c r="EB27" s="152"/>
      <c r="EC27" s="152"/>
      <c r="EE27" s="38"/>
      <c r="EF27" s="42"/>
      <c r="EG27" s="55"/>
      <c r="EH27" s="42"/>
      <c r="EI27" s="55"/>
      <c r="EJ27" s="42"/>
      <c r="EK27" s="55"/>
      <c r="EL27" s="42"/>
      <c r="EM27" s="152"/>
      <c r="EN27" s="152"/>
      <c r="EO27" s="42"/>
      <c r="EP27" s="152"/>
      <c r="EQ27" s="152"/>
      <c r="ES27" s="38"/>
      <c r="ET27" s="42"/>
      <c r="EU27" s="55"/>
      <c r="EV27" s="42"/>
      <c r="EW27" s="55"/>
      <c r="EX27" s="42"/>
      <c r="EY27" s="55"/>
      <c r="EZ27" s="42"/>
      <c r="FA27" s="152"/>
      <c r="FB27" s="152"/>
      <c r="FC27" s="42"/>
      <c r="FD27" s="152"/>
      <c r="FE27" s="152"/>
      <c r="FG27" s="38"/>
      <c r="FH27" s="42"/>
      <c r="FI27" s="55"/>
      <c r="FJ27" s="42"/>
      <c r="FK27" s="55"/>
      <c r="FL27" s="42"/>
      <c r="FM27" s="55"/>
    </row>
    <row r="28" spans="1:169" s="25" customFormat="1" ht="15.75" customHeight="1">
      <c r="A28" s="3"/>
      <c r="B28" s="17"/>
      <c r="C28" s="15" t="s">
        <v>67</v>
      </c>
      <c r="D28" s="32" t="s">
        <v>20</v>
      </c>
      <c r="E28" s="153">
        <v>218245.329</v>
      </c>
      <c r="F28" s="165">
        <v>4.7999999999999996E-3</v>
      </c>
      <c r="G28" s="32"/>
      <c r="H28" s="153">
        <v>384507.00699999998</v>
      </c>
      <c r="I28" s="165">
        <v>9.1999999999999998E-3</v>
      </c>
      <c r="J28" s="145"/>
      <c r="K28" s="153">
        <f t="shared" si="0"/>
        <v>-166261.67799999999</v>
      </c>
      <c r="L28" s="166">
        <f t="shared" si="1"/>
        <v>-0.43240220587189448</v>
      </c>
      <c r="M28" s="32"/>
      <c r="N28" s="153">
        <v>418199.728</v>
      </c>
      <c r="O28" s="165">
        <v>7.4000000000000003E-3</v>
      </c>
      <c r="P28" s="34"/>
      <c r="Q28" s="155"/>
      <c r="R28" s="155"/>
      <c r="S28" s="34"/>
      <c r="T28" s="155"/>
      <c r="U28" s="155"/>
      <c r="W28" s="104"/>
      <c r="X28" s="34"/>
      <c r="Y28" s="156"/>
      <c r="Z28" s="34"/>
      <c r="AA28" s="156"/>
      <c r="AB28" s="34"/>
      <c r="AC28" s="156"/>
      <c r="AD28" s="34"/>
      <c r="AE28" s="155"/>
      <c r="AF28" s="155"/>
      <c r="AG28" s="34"/>
      <c r="AH28" s="155"/>
      <c r="AI28" s="155"/>
      <c r="AK28" s="104"/>
      <c r="AL28" s="34"/>
      <c r="AM28" s="156"/>
      <c r="AN28" s="34"/>
      <c r="AO28" s="156"/>
      <c r="AP28" s="34"/>
      <c r="AQ28" s="156"/>
      <c r="AR28" s="34"/>
      <c r="AS28" s="155"/>
      <c r="AT28" s="155"/>
      <c r="AU28" s="34"/>
      <c r="AV28" s="155"/>
      <c r="AW28" s="155"/>
      <c r="AY28" s="104"/>
      <c r="AZ28" s="34"/>
      <c r="BA28" s="156"/>
      <c r="BB28" s="34"/>
      <c r="BC28" s="156"/>
      <c r="BD28" s="34"/>
      <c r="BE28" s="156"/>
      <c r="BF28" s="34"/>
      <c r="BG28" s="155"/>
      <c r="BH28" s="155"/>
      <c r="BI28" s="34"/>
      <c r="BJ28" s="155"/>
      <c r="BK28" s="155"/>
      <c r="BM28" s="104"/>
      <c r="BN28" s="34"/>
      <c r="BO28" s="156"/>
      <c r="BP28" s="34"/>
      <c r="BQ28" s="156"/>
      <c r="BR28" s="34"/>
      <c r="BS28" s="156"/>
      <c r="BT28" s="34"/>
      <c r="BU28" s="155"/>
      <c r="BV28" s="155"/>
      <c r="BW28" s="34"/>
      <c r="BX28" s="155"/>
      <c r="BY28" s="155"/>
      <c r="CA28" s="104"/>
      <c r="CB28" s="34"/>
      <c r="CC28" s="156"/>
      <c r="CD28" s="34"/>
      <c r="CE28" s="156"/>
      <c r="CF28" s="34"/>
      <c r="CG28" s="156"/>
      <c r="CH28" s="34"/>
      <c r="CI28" s="155"/>
      <c r="CJ28" s="155"/>
      <c r="CK28" s="34"/>
      <c r="CL28" s="155"/>
      <c r="CM28" s="155"/>
      <c r="CO28" s="104"/>
      <c r="CP28" s="34"/>
      <c r="CQ28" s="156"/>
      <c r="CR28" s="34"/>
      <c r="CS28" s="156"/>
      <c r="CT28" s="34"/>
      <c r="CU28" s="156"/>
      <c r="CV28" s="34"/>
      <c r="CW28" s="155"/>
      <c r="CX28" s="155"/>
      <c r="CY28" s="34"/>
      <c r="CZ28" s="155"/>
      <c r="DA28" s="155"/>
      <c r="DC28" s="104"/>
      <c r="DD28" s="34"/>
      <c r="DE28" s="156"/>
      <c r="DF28" s="34"/>
      <c r="DG28" s="156"/>
      <c r="DH28" s="34"/>
      <c r="DI28" s="156"/>
      <c r="DJ28" s="34"/>
      <c r="DK28" s="155"/>
      <c r="DL28" s="155"/>
      <c r="DM28" s="34"/>
      <c r="DN28" s="155"/>
      <c r="DO28" s="155"/>
      <c r="DQ28" s="104"/>
      <c r="DR28" s="34"/>
      <c r="DS28" s="156"/>
      <c r="DT28" s="34"/>
      <c r="DU28" s="156"/>
      <c r="DV28" s="34"/>
      <c r="DW28" s="156"/>
      <c r="DX28" s="34"/>
      <c r="DY28" s="155"/>
      <c r="DZ28" s="155"/>
      <c r="EA28" s="34"/>
      <c r="EB28" s="155"/>
      <c r="EC28" s="155"/>
      <c r="EE28" s="104"/>
      <c r="EF28" s="34"/>
      <c r="EG28" s="156"/>
      <c r="EH28" s="34"/>
      <c r="EI28" s="156"/>
      <c r="EJ28" s="34"/>
      <c r="EK28" s="156"/>
      <c r="EL28" s="34"/>
      <c r="EM28" s="155"/>
      <c r="EN28" s="155"/>
      <c r="EO28" s="34"/>
      <c r="EP28" s="155"/>
      <c r="EQ28" s="155"/>
      <c r="ES28" s="104"/>
      <c r="ET28" s="34"/>
      <c r="EU28" s="156"/>
      <c r="EV28" s="34"/>
      <c r="EW28" s="156"/>
      <c r="EX28" s="34"/>
      <c r="EY28" s="156"/>
      <c r="EZ28" s="34"/>
      <c r="FA28" s="155"/>
      <c r="FB28" s="155"/>
      <c r="FC28" s="34"/>
      <c r="FD28" s="155"/>
      <c r="FE28" s="155"/>
      <c r="FG28" s="104"/>
      <c r="FH28" s="34"/>
      <c r="FI28" s="156"/>
      <c r="FJ28" s="34"/>
      <c r="FK28" s="156"/>
      <c r="FL28" s="34"/>
      <c r="FM28" s="156"/>
    </row>
    <row r="29" spans="1:169" s="37" customFormat="1" ht="15.75" customHeight="1">
      <c r="A29" s="3"/>
      <c r="B29" s="39"/>
      <c r="C29" s="38" t="s">
        <v>85</v>
      </c>
      <c r="D29" s="39" t="s">
        <v>18</v>
      </c>
      <c r="E29" s="40">
        <v>-100275.992</v>
      </c>
      <c r="F29" s="9">
        <v>-2.2000000000000001E-3</v>
      </c>
      <c r="G29" s="39"/>
      <c r="H29" s="41">
        <v>-203843.86799999999</v>
      </c>
      <c r="I29" s="11">
        <v>-4.8999999999999998E-3</v>
      </c>
      <c r="J29" s="163"/>
      <c r="K29" s="41">
        <f t="shared" si="0"/>
        <v>103567.87599999999</v>
      </c>
      <c r="L29" s="12">
        <f t="shared" si="1"/>
        <v>-0.50807452299717937</v>
      </c>
      <c r="M29" s="42"/>
      <c r="N29" s="41">
        <v>-221576.155</v>
      </c>
      <c r="O29" s="11">
        <v>-3.8999999999999998E-3</v>
      </c>
      <c r="P29" s="42"/>
      <c r="Q29" s="152"/>
      <c r="R29" s="152"/>
      <c r="S29" s="42"/>
      <c r="T29" s="152"/>
      <c r="U29" s="152"/>
      <c r="W29" s="38"/>
      <c r="X29" s="42"/>
      <c r="Y29" s="55"/>
      <c r="Z29" s="42"/>
      <c r="AA29" s="55"/>
      <c r="AB29" s="42"/>
      <c r="AC29" s="55"/>
      <c r="AD29" s="42"/>
      <c r="AE29" s="152"/>
      <c r="AF29" s="152"/>
      <c r="AG29" s="42"/>
      <c r="AH29" s="152"/>
      <c r="AI29" s="152"/>
      <c r="AK29" s="38"/>
      <c r="AL29" s="42"/>
      <c r="AM29" s="55"/>
      <c r="AN29" s="42"/>
      <c r="AO29" s="55"/>
      <c r="AP29" s="42"/>
      <c r="AQ29" s="55"/>
      <c r="AR29" s="42"/>
      <c r="AS29" s="152"/>
      <c r="AT29" s="152"/>
      <c r="AU29" s="42"/>
      <c r="AV29" s="152"/>
      <c r="AW29" s="152"/>
      <c r="AY29" s="38"/>
      <c r="AZ29" s="42"/>
      <c r="BA29" s="55"/>
      <c r="BB29" s="42"/>
      <c r="BC29" s="55"/>
      <c r="BD29" s="42"/>
      <c r="BE29" s="55"/>
      <c r="BF29" s="42"/>
      <c r="BG29" s="152"/>
      <c r="BH29" s="152"/>
      <c r="BI29" s="42"/>
      <c r="BJ29" s="152"/>
      <c r="BK29" s="152"/>
      <c r="BM29" s="38"/>
      <c r="BN29" s="42"/>
      <c r="BO29" s="55"/>
      <c r="BP29" s="42"/>
      <c r="BQ29" s="55"/>
      <c r="BR29" s="42"/>
      <c r="BS29" s="55"/>
      <c r="BT29" s="42"/>
      <c r="BU29" s="152"/>
      <c r="BV29" s="152"/>
      <c r="BW29" s="42"/>
      <c r="BX29" s="152"/>
      <c r="BY29" s="152"/>
      <c r="CA29" s="38"/>
      <c r="CB29" s="42"/>
      <c r="CC29" s="55"/>
      <c r="CD29" s="42"/>
      <c r="CE29" s="55"/>
      <c r="CF29" s="42"/>
      <c r="CG29" s="55"/>
      <c r="CH29" s="42"/>
      <c r="CI29" s="152"/>
      <c r="CJ29" s="152"/>
      <c r="CK29" s="42"/>
      <c r="CL29" s="152"/>
      <c r="CM29" s="152"/>
      <c r="CO29" s="38"/>
      <c r="CP29" s="42"/>
      <c r="CQ29" s="55"/>
      <c r="CR29" s="42"/>
      <c r="CS29" s="55"/>
      <c r="CT29" s="42"/>
      <c r="CU29" s="55"/>
      <c r="CV29" s="42"/>
      <c r="CW29" s="152"/>
      <c r="CX29" s="152"/>
      <c r="CY29" s="42"/>
      <c r="CZ29" s="152"/>
      <c r="DA29" s="152"/>
      <c r="DC29" s="38"/>
      <c r="DD29" s="42"/>
      <c r="DE29" s="55"/>
      <c r="DF29" s="42"/>
      <c r="DG29" s="55"/>
      <c r="DH29" s="42"/>
      <c r="DI29" s="55"/>
      <c r="DJ29" s="42"/>
      <c r="DK29" s="152"/>
      <c r="DL29" s="152"/>
      <c r="DM29" s="42"/>
      <c r="DN29" s="152"/>
      <c r="DO29" s="152"/>
      <c r="DQ29" s="38"/>
      <c r="DR29" s="42"/>
      <c r="DS29" s="55"/>
      <c r="DT29" s="42"/>
      <c r="DU29" s="55"/>
      <c r="DV29" s="42"/>
      <c r="DW29" s="55"/>
      <c r="DX29" s="42"/>
      <c r="DY29" s="152"/>
      <c r="DZ29" s="152"/>
      <c r="EA29" s="42"/>
      <c r="EB29" s="152"/>
      <c r="EC29" s="152"/>
      <c r="EE29" s="38"/>
      <c r="EF29" s="42"/>
      <c r="EG29" s="55"/>
      <c r="EH29" s="42"/>
      <c r="EI29" s="55"/>
      <c r="EJ29" s="42"/>
      <c r="EK29" s="55"/>
      <c r="EL29" s="42"/>
      <c r="EM29" s="152"/>
      <c r="EN29" s="152"/>
      <c r="EO29" s="42"/>
      <c r="EP29" s="152"/>
      <c r="EQ29" s="152"/>
      <c r="ES29" s="38"/>
      <c r="ET29" s="42"/>
      <c r="EU29" s="55"/>
      <c r="EV29" s="42"/>
      <c r="EW29" s="55"/>
      <c r="EX29" s="42"/>
      <c r="EY29" s="55"/>
      <c r="EZ29" s="42"/>
      <c r="FA29" s="152"/>
      <c r="FB29" s="152"/>
      <c r="FC29" s="42"/>
      <c r="FD29" s="152"/>
      <c r="FE29" s="152"/>
      <c r="FG29" s="38"/>
      <c r="FH29" s="42"/>
      <c r="FI29" s="55"/>
      <c r="FJ29" s="42"/>
      <c r="FK29" s="55"/>
      <c r="FL29" s="42"/>
      <c r="FM29" s="55"/>
    </row>
    <row r="30" spans="1:169" s="37" customFormat="1" ht="15.75" customHeight="1">
      <c r="A30" s="3"/>
      <c r="B30" s="39"/>
      <c r="C30" s="38" t="s">
        <v>115</v>
      </c>
      <c r="D30" s="39"/>
      <c r="E30" s="40">
        <v>-19001.871999999999</v>
      </c>
      <c r="F30" s="9">
        <v>-4.0000000000000002E-4</v>
      </c>
      <c r="G30" s="39"/>
      <c r="H30" s="41">
        <v>-27522.778999999999</v>
      </c>
      <c r="I30" s="11">
        <v>-6.9999999999999999E-4</v>
      </c>
      <c r="J30" s="163"/>
      <c r="K30" s="41">
        <f t="shared" ref="K30" si="3">$E30-H30</f>
        <v>8520.9069999999992</v>
      </c>
      <c r="L30" s="12">
        <f t="shared" si="1"/>
        <v>-0.3095947178880446</v>
      </c>
      <c r="M30" s="42"/>
      <c r="N30" s="41">
        <v>-51988.51</v>
      </c>
      <c r="O30" s="11">
        <v>-8.9999999999999998E-4</v>
      </c>
      <c r="P30" s="42"/>
      <c r="Q30" s="152"/>
      <c r="R30" s="152"/>
      <c r="S30" s="42"/>
      <c r="T30" s="152"/>
      <c r="U30" s="152"/>
      <c r="W30" s="38"/>
      <c r="X30" s="42"/>
      <c r="Y30" s="55"/>
      <c r="Z30" s="42"/>
      <c r="AA30" s="55"/>
      <c r="AB30" s="42"/>
      <c r="AC30" s="55"/>
      <c r="AD30" s="42"/>
      <c r="AE30" s="152"/>
      <c r="AF30" s="152"/>
      <c r="AG30" s="42"/>
      <c r="AH30" s="152"/>
      <c r="AI30" s="152"/>
      <c r="AK30" s="38"/>
      <c r="AL30" s="42"/>
      <c r="AM30" s="55"/>
      <c r="AN30" s="42"/>
      <c r="AO30" s="55"/>
      <c r="AP30" s="42"/>
      <c r="AQ30" s="55"/>
      <c r="AR30" s="42"/>
      <c r="AS30" s="152"/>
      <c r="AT30" s="152"/>
      <c r="AU30" s="42"/>
      <c r="AV30" s="152"/>
      <c r="AW30" s="152"/>
      <c r="AY30" s="38"/>
      <c r="AZ30" s="42"/>
      <c r="BA30" s="55"/>
      <c r="BB30" s="42"/>
      <c r="BC30" s="55"/>
      <c r="BD30" s="42"/>
      <c r="BE30" s="55"/>
      <c r="BF30" s="42"/>
      <c r="BG30" s="152"/>
      <c r="BH30" s="152"/>
      <c r="BI30" s="42"/>
      <c r="BJ30" s="152"/>
      <c r="BK30" s="152"/>
      <c r="BM30" s="38"/>
      <c r="BN30" s="42"/>
      <c r="BO30" s="55"/>
      <c r="BP30" s="42"/>
      <c r="BQ30" s="55"/>
      <c r="BR30" s="42"/>
      <c r="BS30" s="55"/>
      <c r="BT30" s="42"/>
      <c r="BU30" s="152"/>
      <c r="BV30" s="152"/>
      <c r="BW30" s="42"/>
      <c r="BX30" s="152"/>
      <c r="BY30" s="152"/>
      <c r="CA30" s="38"/>
      <c r="CB30" s="42"/>
      <c r="CC30" s="55"/>
      <c r="CD30" s="42"/>
      <c r="CE30" s="55"/>
      <c r="CF30" s="42"/>
      <c r="CG30" s="55"/>
      <c r="CH30" s="42"/>
      <c r="CI30" s="152"/>
      <c r="CJ30" s="152"/>
      <c r="CK30" s="42"/>
      <c r="CL30" s="152"/>
      <c r="CM30" s="152"/>
      <c r="CO30" s="38"/>
      <c r="CP30" s="42"/>
      <c r="CQ30" s="55"/>
      <c r="CR30" s="42"/>
      <c r="CS30" s="55"/>
      <c r="CT30" s="42"/>
      <c r="CU30" s="55"/>
      <c r="CV30" s="42"/>
      <c r="CW30" s="152"/>
      <c r="CX30" s="152"/>
      <c r="CY30" s="42"/>
      <c r="CZ30" s="152"/>
      <c r="DA30" s="152"/>
      <c r="DC30" s="38"/>
      <c r="DD30" s="42"/>
      <c r="DE30" s="55"/>
      <c r="DF30" s="42"/>
      <c r="DG30" s="55"/>
      <c r="DH30" s="42"/>
      <c r="DI30" s="55"/>
      <c r="DJ30" s="42"/>
      <c r="DK30" s="152"/>
      <c r="DL30" s="152"/>
      <c r="DM30" s="42"/>
      <c r="DN30" s="152"/>
      <c r="DO30" s="152"/>
      <c r="DQ30" s="38"/>
      <c r="DR30" s="42"/>
      <c r="DS30" s="55"/>
      <c r="DT30" s="42"/>
      <c r="DU30" s="55"/>
      <c r="DV30" s="42"/>
      <c r="DW30" s="55"/>
      <c r="DX30" s="42"/>
      <c r="DY30" s="152"/>
      <c r="DZ30" s="152"/>
      <c r="EA30" s="42"/>
      <c r="EB30" s="152"/>
      <c r="EC30" s="152"/>
      <c r="EE30" s="38"/>
      <c r="EF30" s="42"/>
      <c r="EG30" s="55"/>
      <c r="EH30" s="42"/>
      <c r="EI30" s="55"/>
      <c r="EJ30" s="42"/>
      <c r="EK30" s="55"/>
      <c r="EL30" s="42"/>
      <c r="EM30" s="152"/>
      <c r="EN30" s="152"/>
      <c r="EO30" s="42"/>
      <c r="EP30" s="152"/>
      <c r="EQ30" s="152"/>
      <c r="ES30" s="38"/>
      <c r="ET30" s="42"/>
      <c r="EU30" s="55"/>
      <c r="EV30" s="42"/>
      <c r="EW30" s="55"/>
      <c r="EX30" s="42"/>
      <c r="EY30" s="55"/>
      <c r="EZ30" s="42"/>
      <c r="FA30" s="152"/>
      <c r="FB30" s="152"/>
      <c r="FC30" s="42"/>
      <c r="FD30" s="152"/>
      <c r="FE30" s="152"/>
      <c r="FG30" s="38"/>
      <c r="FH30" s="42"/>
      <c r="FI30" s="55"/>
      <c r="FJ30" s="42"/>
      <c r="FK30" s="55"/>
      <c r="FL30" s="42"/>
      <c r="FM30" s="55"/>
    </row>
    <row r="31" spans="1:169" s="37" customFormat="1" ht="15.75" customHeight="1">
      <c r="A31" s="3"/>
      <c r="B31" s="39"/>
      <c r="C31" s="38" t="s">
        <v>116</v>
      </c>
      <c r="D31" s="39" t="s">
        <v>18</v>
      </c>
      <c r="E31" s="40">
        <v>-15039.950999999999</v>
      </c>
      <c r="F31" s="9">
        <v>-2.9999999999999997E-4</v>
      </c>
      <c r="G31" s="39"/>
      <c r="H31" s="41">
        <v>-56697.267</v>
      </c>
      <c r="I31" s="11">
        <v>-1.4E-3</v>
      </c>
      <c r="J31" s="163"/>
      <c r="K31" s="41">
        <f t="shared" si="0"/>
        <v>41657.315999999999</v>
      </c>
      <c r="L31" s="12">
        <f t="shared" si="1"/>
        <v>-0.73473234609350746</v>
      </c>
      <c r="M31" s="42"/>
      <c r="N31" s="41">
        <v>-66820.153000000006</v>
      </c>
      <c r="O31" s="11">
        <v>-1.1999999999999999E-3</v>
      </c>
      <c r="P31" s="42"/>
      <c r="Q31" s="152"/>
      <c r="R31" s="152"/>
      <c r="S31" s="42"/>
      <c r="T31" s="152"/>
      <c r="U31" s="152"/>
      <c r="W31" s="38"/>
      <c r="X31" s="42"/>
      <c r="Y31" s="55"/>
      <c r="Z31" s="42"/>
      <c r="AA31" s="55"/>
      <c r="AB31" s="42"/>
      <c r="AC31" s="55"/>
      <c r="AD31" s="42"/>
      <c r="AE31" s="152"/>
      <c r="AF31" s="152"/>
      <c r="AG31" s="42"/>
      <c r="AH31" s="152"/>
      <c r="AI31" s="152"/>
      <c r="AK31" s="38"/>
      <c r="AL31" s="42"/>
      <c r="AM31" s="55"/>
      <c r="AN31" s="42"/>
      <c r="AO31" s="55"/>
      <c r="AP31" s="42"/>
      <c r="AQ31" s="55"/>
      <c r="AR31" s="42"/>
      <c r="AS31" s="152"/>
      <c r="AT31" s="152"/>
      <c r="AU31" s="42"/>
      <c r="AV31" s="152"/>
      <c r="AW31" s="152"/>
      <c r="AY31" s="38"/>
      <c r="AZ31" s="42"/>
      <c r="BA31" s="55"/>
      <c r="BB31" s="42"/>
      <c r="BC31" s="55"/>
      <c r="BD31" s="42"/>
      <c r="BE31" s="55"/>
      <c r="BF31" s="42"/>
      <c r="BG31" s="152"/>
      <c r="BH31" s="152"/>
      <c r="BI31" s="42"/>
      <c r="BJ31" s="152"/>
      <c r="BK31" s="152"/>
      <c r="BM31" s="38"/>
      <c r="BN31" s="42"/>
      <c r="BO31" s="55"/>
      <c r="BP31" s="42"/>
      <c r="BQ31" s="55"/>
      <c r="BR31" s="42"/>
      <c r="BS31" s="55"/>
      <c r="BT31" s="42"/>
      <c r="BU31" s="152"/>
      <c r="BV31" s="152"/>
      <c r="BW31" s="42"/>
      <c r="BX31" s="152"/>
      <c r="BY31" s="152"/>
      <c r="CA31" s="38"/>
      <c r="CB31" s="42"/>
      <c r="CC31" s="55"/>
      <c r="CD31" s="42"/>
      <c r="CE31" s="55"/>
      <c r="CF31" s="42"/>
      <c r="CG31" s="55"/>
      <c r="CH31" s="42"/>
      <c r="CI31" s="152"/>
      <c r="CJ31" s="152"/>
      <c r="CK31" s="42"/>
      <c r="CL31" s="152"/>
      <c r="CM31" s="152"/>
      <c r="CO31" s="38"/>
      <c r="CP31" s="42"/>
      <c r="CQ31" s="55"/>
      <c r="CR31" s="42"/>
      <c r="CS31" s="55"/>
      <c r="CT31" s="42"/>
      <c r="CU31" s="55"/>
      <c r="CV31" s="42"/>
      <c r="CW31" s="152"/>
      <c r="CX31" s="152"/>
      <c r="CY31" s="42"/>
      <c r="CZ31" s="152"/>
      <c r="DA31" s="152"/>
      <c r="DC31" s="38"/>
      <c r="DD31" s="42"/>
      <c r="DE31" s="55"/>
      <c r="DF31" s="42"/>
      <c r="DG31" s="55"/>
      <c r="DH31" s="42"/>
      <c r="DI31" s="55"/>
      <c r="DJ31" s="42"/>
      <c r="DK31" s="152"/>
      <c r="DL31" s="152"/>
      <c r="DM31" s="42"/>
      <c r="DN31" s="152"/>
      <c r="DO31" s="152"/>
      <c r="DQ31" s="38"/>
      <c r="DR31" s="42"/>
      <c r="DS31" s="55"/>
      <c r="DT31" s="42"/>
      <c r="DU31" s="55"/>
      <c r="DV31" s="42"/>
      <c r="DW31" s="55"/>
      <c r="DX31" s="42"/>
      <c r="DY31" s="152"/>
      <c r="DZ31" s="152"/>
      <c r="EA31" s="42"/>
      <c r="EB31" s="152"/>
      <c r="EC31" s="152"/>
      <c r="EE31" s="38"/>
      <c r="EF31" s="42"/>
      <c r="EG31" s="55"/>
      <c r="EH31" s="42"/>
      <c r="EI31" s="55"/>
      <c r="EJ31" s="42"/>
      <c r="EK31" s="55"/>
      <c r="EL31" s="42"/>
      <c r="EM31" s="152"/>
      <c r="EN31" s="152"/>
      <c r="EO31" s="42"/>
      <c r="EP31" s="152"/>
      <c r="EQ31" s="152"/>
      <c r="ES31" s="38"/>
      <c r="ET31" s="42"/>
      <c r="EU31" s="55"/>
      <c r="EV31" s="42"/>
      <c r="EW31" s="55"/>
      <c r="EX31" s="42"/>
      <c r="EY31" s="55"/>
      <c r="EZ31" s="42"/>
      <c r="FA31" s="152"/>
      <c r="FB31" s="152"/>
      <c r="FC31" s="42"/>
      <c r="FD31" s="152"/>
      <c r="FE31" s="152"/>
      <c r="FG31" s="38"/>
      <c r="FH31" s="42"/>
      <c r="FI31" s="55"/>
      <c r="FJ31" s="42"/>
      <c r="FK31" s="55"/>
      <c r="FL31" s="42"/>
      <c r="FM31" s="55"/>
    </row>
    <row r="32" spans="1:169" s="25" customFormat="1" ht="15.75" customHeight="1">
      <c r="A32" s="3"/>
      <c r="B32" s="17"/>
      <c r="C32" s="15" t="s">
        <v>68</v>
      </c>
      <c r="D32" s="32" t="s">
        <v>20</v>
      </c>
      <c r="E32" s="153">
        <v>83927.513000000006</v>
      </c>
      <c r="F32" s="165">
        <v>1.8E-3</v>
      </c>
      <c r="G32" s="32"/>
      <c r="H32" s="153">
        <v>96443.092000000004</v>
      </c>
      <c r="I32" s="165">
        <v>2.3E-3</v>
      </c>
      <c r="J32" s="145"/>
      <c r="K32" s="153">
        <f t="shared" si="0"/>
        <v>-12515.578999999998</v>
      </c>
      <c r="L32" s="166">
        <f t="shared" si="1"/>
        <v>-0.12977164813421782</v>
      </c>
      <c r="M32" s="32"/>
      <c r="N32" s="153">
        <v>77815.307000000001</v>
      </c>
      <c r="O32" s="165">
        <v>1.4E-3</v>
      </c>
      <c r="P32" s="34"/>
      <c r="Q32" s="155"/>
      <c r="R32" s="155"/>
      <c r="S32" s="34"/>
      <c r="T32" s="155"/>
      <c r="U32" s="155"/>
      <c r="W32" s="104"/>
      <c r="X32" s="34"/>
      <c r="Y32" s="156"/>
      <c r="Z32" s="34"/>
      <c r="AA32" s="156"/>
      <c r="AB32" s="34"/>
      <c r="AC32" s="156"/>
      <c r="AD32" s="34"/>
      <c r="AE32" s="155"/>
      <c r="AF32" s="155"/>
      <c r="AG32" s="34"/>
      <c r="AH32" s="155"/>
      <c r="AI32" s="155"/>
      <c r="AK32" s="104"/>
      <c r="AL32" s="34"/>
      <c r="AM32" s="156"/>
      <c r="AN32" s="34"/>
      <c r="AO32" s="156"/>
      <c r="AP32" s="34"/>
      <c r="AQ32" s="156"/>
      <c r="AR32" s="34"/>
      <c r="AS32" s="155"/>
      <c r="AT32" s="155"/>
      <c r="AU32" s="34"/>
      <c r="AV32" s="155"/>
      <c r="AW32" s="155"/>
      <c r="AY32" s="104"/>
      <c r="AZ32" s="34"/>
      <c r="BA32" s="156"/>
      <c r="BB32" s="34"/>
      <c r="BC32" s="156"/>
      <c r="BD32" s="34"/>
      <c r="BE32" s="156"/>
      <c r="BF32" s="34"/>
      <c r="BG32" s="155"/>
      <c r="BH32" s="155"/>
      <c r="BI32" s="34"/>
      <c r="BJ32" s="155"/>
      <c r="BK32" s="155"/>
      <c r="BM32" s="104"/>
      <c r="BN32" s="34"/>
      <c r="BO32" s="156"/>
      <c r="BP32" s="34"/>
      <c r="BQ32" s="156"/>
      <c r="BR32" s="34"/>
      <c r="BS32" s="156"/>
      <c r="BT32" s="34"/>
      <c r="BU32" s="155"/>
      <c r="BV32" s="155"/>
      <c r="BW32" s="34"/>
      <c r="BX32" s="155"/>
      <c r="BY32" s="155"/>
      <c r="CA32" s="104"/>
      <c r="CB32" s="34"/>
      <c r="CC32" s="156"/>
      <c r="CD32" s="34"/>
      <c r="CE32" s="156"/>
      <c r="CF32" s="34"/>
      <c r="CG32" s="156"/>
      <c r="CH32" s="34"/>
      <c r="CI32" s="155"/>
      <c r="CJ32" s="155"/>
      <c r="CK32" s="34"/>
      <c r="CL32" s="155"/>
      <c r="CM32" s="155"/>
      <c r="CO32" s="104"/>
      <c r="CP32" s="34"/>
      <c r="CQ32" s="156"/>
      <c r="CR32" s="34"/>
      <c r="CS32" s="156"/>
      <c r="CT32" s="34"/>
      <c r="CU32" s="156"/>
      <c r="CV32" s="34"/>
      <c r="CW32" s="155"/>
      <c r="CX32" s="155"/>
      <c r="CY32" s="34"/>
      <c r="CZ32" s="155"/>
      <c r="DA32" s="155"/>
      <c r="DC32" s="104"/>
      <c r="DD32" s="34"/>
      <c r="DE32" s="156"/>
      <c r="DF32" s="34"/>
      <c r="DG32" s="156"/>
      <c r="DH32" s="34"/>
      <c r="DI32" s="156"/>
      <c r="DJ32" s="34"/>
      <c r="DK32" s="155"/>
      <c r="DL32" s="155"/>
      <c r="DM32" s="34"/>
      <c r="DN32" s="155"/>
      <c r="DO32" s="155"/>
      <c r="DQ32" s="104"/>
      <c r="DR32" s="34"/>
      <c r="DS32" s="156"/>
      <c r="DT32" s="34"/>
      <c r="DU32" s="156"/>
      <c r="DV32" s="34"/>
      <c r="DW32" s="156"/>
      <c r="DX32" s="34"/>
      <c r="DY32" s="155"/>
      <c r="DZ32" s="155"/>
      <c r="EA32" s="34"/>
      <c r="EB32" s="155"/>
      <c r="EC32" s="155"/>
      <c r="EE32" s="104"/>
      <c r="EF32" s="34"/>
      <c r="EG32" s="156"/>
      <c r="EH32" s="34"/>
      <c r="EI32" s="156"/>
      <c r="EJ32" s="34"/>
      <c r="EK32" s="156"/>
      <c r="EL32" s="34"/>
      <c r="EM32" s="155"/>
      <c r="EN32" s="155"/>
      <c r="EO32" s="34"/>
      <c r="EP32" s="155"/>
      <c r="EQ32" s="155"/>
      <c r="ES32" s="104"/>
      <c r="ET32" s="34"/>
      <c r="EU32" s="156"/>
      <c r="EV32" s="34"/>
      <c r="EW32" s="156"/>
      <c r="EX32" s="34"/>
      <c r="EY32" s="156"/>
      <c r="EZ32" s="34"/>
      <c r="FA32" s="155"/>
      <c r="FB32" s="155"/>
      <c r="FC32" s="34"/>
      <c r="FD32" s="155"/>
      <c r="FE32" s="155"/>
      <c r="FG32" s="104"/>
      <c r="FH32" s="34"/>
      <c r="FI32" s="156"/>
      <c r="FJ32" s="34"/>
      <c r="FK32" s="156"/>
      <c r="FL32" s="34"/>
      <c r="FM32" s="156"/>
    </row>
    <row r="33" spans="1:169" s="37" customFormat="1" ht="15.75" customHeight="1">
      <c r="A33" s="3"/>
      <c r="B33" s="39"/>
      <c r="C33" s="38" t="s">
        <v>69</v>
      </c>
      <c r="D33" s="39" t="s">
        <v>18</v>
      </c>
      <c r="E33" s="40">
        <v>-5065.8959999999997</v>
      </c>
      <c r="F33" s="9">
        <v>-1E-4</v>
      </c>
      <c r="G33" s="39"/>
      <c r="H33" s="41">
        <v>-34123.402000000002</v>
      </c>
      <c r="I33" s="11">
        <v>-8.0000000000000004E-4</v>
      </c>
      <c r="J33" s="163"/>
      <c r="K33" s="41">
        <f t="shared" si="0"/>
        <v>29057.506000000001</v>
      </c>
      <c r="L33" s="12">
        <f t="shared" si="1"/>
        <v>-0.85154188319206858</v>
      </c>
      <c r="M33" s="42"/>
      <c r="N33" s="41">
        <v>-15189.416999999999</v>
      </c>
      <c r="O33" s="11">
        <v>-2.9999999999999997E-4</v>
      </c>
      <c r="P33" s="42"/>
      <c r="Q33" s="152"/>
      <c r="R33" s="152"/>
      <c r="S33" s="42"/>
      <c r="T33" s="152"/>
      <c r="U33" s="152"/>
      <c r="W33" s="38"/>
      <c r="X33" s="42"/>
      <c r="Y33" s="55"/>
      <c r="Z33" s="42"/>
      <c r="AA33" s="55"/>
      <c r="AB33" s="42"/>
      <c r="AC33" s="55"/>
      <c r="AD33" s="42"/>
      <c r="AE33" s="152"/>
      <c r="AF33" s="152"/>
      <c r="AG33" s="42"/>
      <c r="AH33" s="152"/>
      <c r="AI33" s="152"/>
      <c r="AK33" s="38"/>
      <c r="AL33" s="42"/>
      <c r="AM33" s="55"/>
      <c r="AN33" s="42"/>
      <c r="AO33" s="55"/>
      <c r="AP33" s="42"/>
      <c r="AQ33" s="55"/>
      <c r="AR33" s="42"/>
      <c r="AS33" s="152"/>
      <c r="AT33" s="152"/>
      <c r="AU33" s="42"/>
      <c r="AV33" s="152"/>
      <c r="AW33" s="152"/>
      <c r="AY33" s="38"/>
      <c r="AZ33" s="42"/>
      <c r="BA33" s="55"/>
      <c r="BB33" s="42"/>
      <c r="BC33" s="55"/>
      <c r="BD33" s="42"/>
      <c r="BE33" s="55"/>
      <c r="BF33" s="42"/>
      <c r="BG33" s="152"/>
      <c r="BH33" s="152"/>
      <c r="BI33" s="42"/>
      <c r="BJ33" s="152"/>
      <c r="BK33" s="152"/>
      <c r="BM33" s="38"/>
      <c r="BN33" s="42"/>
      <c r="BO33" s="55"/>
      <c r="BP33" s="42"/>
      <c r="BQ33" s="55"/>
      <c r="BR33" s="42"/>
      <c r="BS33" s="55"/>
      <c r="BT33" s="42"/>
      <c r="BU33" s="152"/>
      <c r="BV33" s="152"/>
      <c r="BW33" s="42"/>
      <c r="BX33" s="152"/>
      <c r="BY33" s="152"/>
      <c r="CA33" s="38"/>
      <c r="CB33" s="42"/>
      <c r="CC33" s="55"/>
      <c r="CD33" s="42"/>
      <c r="CE33" s="55"/>
      <c r="CF33" s="42"/>
      <c r="CG33" s="55"/>
      <c r="CH33" s="42"/>
      <c r="CI33" s="152"/>
      <c r="CJ33" s="152"/>
      <c r="CK33" s="42"/>
      <c r="CL33" s="152"/>
      <c r="CM33" s="152"/>
      <c r="CO33" s="38"/>
      <c r="CP33" s="42"/>
      <c r="CQ33" s="55"/>
      <c r="CR33" s="42"/>
      <c r="CS33" s="55"/>
      <c r="CT33" s="42"/>
      <c r="CU33" s="55"/>
      <c r="CV33" s="42"/>
      <c r="CW33" s="152"/>
      <c r="CX33" s="152"/>
      <c r="CY33" s="42"/>
      <c r="CZ33" s="152"/>
      <c r="DA33" s="152"/>
      <c r="DC33" s="38"/>
      <c r="DD33" s="42"/>
      <c r="DE33" s="55"/>
      <c r="DF33" s="42"/>
      <c r="DG33" s="55"/>
      <c r="DH33" s="42"/>
      <c r="DI33" s="55"/>
      <c r="DJ33" s="42"/>
      <c r="DK33" s="152"/>
      <c r="DL33" s="152"/>
      <c r="DM33" s="42"/>
      <c r="DN33" s="152"/>
      <c r="DO33" s="152"/>
      <c r="DQ33" s="38"/>
      <c r="DR33" s="42"/>
      <c r="DS33" s="55"/>
      <c r="DT33" s="42"/>
      <c r="DU33" s="55"/>
      <c r="DV33" s="42"/>
      <c r="DW33" s="55"/>
      <c r="DX33" s="42"/>
      <c r="DY33" s="152"/>
      <c r="DZ33" s="152"/>
      <c r="EA33" s="42"/>
      <c r="EB33" s="152"/>
      <c r="EC33" s="152"/>
      <c r="EE33" s="38"/>
      <c r="EF33" s="42"/>
      <c r="EG33" s="55"/>
      <c r="EH33" s="42"/>
      <c r="EI33" s="55"/>
      <c r="EJ33" s="42"/>
      <c r="EK33" s="55"/>
      <c r="EL33" s="42"/>
      <c r="EM33" s="152"/>
      <c r="EN33" s="152"/>
      <c r="EO33" s="42"/>
      <c r="EP33" s="152"/>
      <c r="EQ33" s="152"/>
      <c r="ES33" s="38"/>
      <c r="ET33" s="42"/>
      <c r="EU33" s="55"/>
      <c r="EV33" s="42"/>
      <c r="EW33" s="55"/>
      <c r="EX33" s="42"/>
      <c r="EY33" s="55"/>
      <c r="EZ33" s="42"/>
      <c r="FA33" s="152"/>
      <c r="FB33" s="152"/>
      <c r="FC33" s="42"/>
      <c r="FD33" s="152"/>
      <c r="FE33" s="152"/>
      <c r="FG33" s="38"/>
      <c r="FH33" s="42"/>
      <c r="FI33" s="55"/>
      <c r="FJ33" s="42"/>
      <c r="FK33" s="55"/>
      <c r="FL33" s="42"/>
      <c r="FM33" s="55"/>
    </row>
    <row r="34" spans="1:169" s="25" customFormat="1" ht="15.75" customHeight="1">
      <c r="A34" s="3"/>
      <c r="B34" s="17"/>
      <c r="C34" s="15" t="s">
        <v>70</v>
      </c>
      <c r="D34" s="32" t="s">
        <v>18</v>
      </c>
      <c r="E34" s="153">
        <v>78861.616999999998</v>
      </c>
      <c r="F34" s="165">
        <v>1.6999999999999999E-3</v>
      </c>
      <c r="G34" s="32"/>
      <c r="H34" s="153">
        <v>62319.69</v>
      </c>
      <c r="I34" s="165">
        <v>1.5E-3</v>
      </c>
      <c r="J34" s="145"/>
      <c r="K34" s="153">
        <f t="shared" si="0"/>
        <v>16541.926999999996</v>
      </c>
      <c r="L34" s="166">
        <f t="shared" si="1"/>
        <v>0.26543660599081931</v>
      </c>
      <c r="M34" s="32"/>
      <c r="N34" s="153">
        <v>62625.79</v>
      </c>
      <c r="O34" s="165">
        <v>1.1000000000000001E-3</v>
      </c>
      <c r="P34" s="34"/>
      <c r="Q34" s="155"/>
      <c r="R34" s="155"/>
      <c r="S34" s="34"/>
      <c r="T34" s="155"/>
      <c r="U34" s="155"/>
      <c r="W34" s="104"/>
      <c r="X34" s="34"/>
      <c r="Y34" s="156"/>
      <c r="Z34" s="34"/>
      <c r="AA34" s="156"/>
      <c r="AB34" s="34"/>
      <c r="AC34" s="156"/>
      <c r="AD34" s="34"/>
      <c r="AE34" s="155"/>
      <c r="AF34" s="155"/>
      <c r="AG34" s="34"/>
      <c r="AH34" s="155"/>
      <c r="AI34" s="155"/>
      <c r="AK34" s="104"/>
      <c r="AL34" s="34"/>
      <c r="AM34" s="156"/>
      <c r="AN34" s="34"/>
      <c r="AO34" s="156"/>
      <c r="AP34" s="34"/>
      <c r="AQ34" s="156"/>
      <c r="AR34" s="34"/>
      <c r="AS34" s="155"/>
      <c r="AT34" s="155"/>
      <c r="AU34" s="34"/>
      <c r="AV34" s="155"/>
      <c r="AW34" s="155"/>
      <c r="AY34" s="104"/>
      <c r="AZ34" s="34"/>
      <c r="BA34" s="156"/>
      <c r="BB34" s="34"/>
      <c r="BC34" s="156"/>
      <c r="BD34" s="34"/>
      <c r="BE34" s="156"/>
      <c r="BF34" s="34"/>
      <c r="BG34" s="155"/>
      <c r="BH34" s="155"/>
      <c r="BI34" s="34"/>
      <c r="BJ34" s="155"/>
      <c r="BK34" s="155"/>
      <c r="BM34" s="104"/>
      <c r="BN34" s="34"/>
      <c r="BO34" s="156"/>
      <c r="BP34" s="34"/>
      <c r="BQ34" s="156"/>
      <c r="BR34" s="34"/>
      <c r="BS34" s="156"/>
      <c r="BT34" s="34"/>
      <c r="BU34" s="155"/>
      <c r="BV34" s="155"/>
      <c r="BW34" s="34"/>
      <c r="BX34" s="155"/>
      <c r="BY34" s="155"/>
      <c r="CA34" s="104"/>
      <c r="CB34" s="34"/>
      <c r="CC34" s="156"/>
      <c r="CD34" s="34"/>
      <c r="CE34" s="156"/>
      <c r="CF34" s="34"/>
      <c r="CG34" s="156"/>
      <c r="CH34" s="34"/>
      <c r="CI34" s="155"/>
      <c r="CJ34" s="155"/>
      <c r="CK34" s="34"/>
      <c r="CL34" s="155"/>
      <c r="CM34" s="155"/>
      <c r="CO34" s="104"/>
      <c r="CP34" s="34"/>
      <c r="CQ34" s="156"/>
      <c r="CR34" s="34"/>
      <c r="CS34" s="156"/>
      <c r="CT34" s="34"/>
      <c r="CU34" s="156"/>
      <c r="CV34" s="34"/>
      <c r="CW34" s="155"/>
      <c r="CX34" s="155"/>
      <c r="CY34" s="34"/>
      <c r="CZ34" s="155"/>
      <c r="DA34" s="155"/>
      <c r="DC34" s="104"/>
      <c r="DD34" s="34"/>
      <c r="DE34" s="156"/>
      <c r="DF34" s="34"/>
      <c r="DG34" s="156"/>
      <c r="DH34" s="34"/>
      <c r="DI34" s="156"/>
      <c r="DJ34" s="34"/>
      <c r="DK34" s="155"/>
      <c r="DL34" s="155"/>
      <c r="DM34" s="34"/>
      <c r="DN34" s="155"/>
      <c r="DO34" s="155"/>
      <c r="DQ34" s="104"/>
      <c r="DR34" s="34"/>
      <c r="DS34" s="156"/>
      <c r="DT34" s="34"/>
      <c r="DU34" s="156"/>
      <c r="DV34" s="34"/>
      <c r="DW34" s="156"/>
      <c r="DX34" s="34"/>
      <c r="DY34" s="155"/>
      <c r="DZ34" s="155"/>
      <c r="EA34" s="34"/>
      <c r="EB34" s="155"/>
      <c r="EC34" s="155"/>
      <c r="EE34" s="104"/>
      <c r="EF34" s="34"/>
      <c r="EG34" s="156"/>
      <c r="EH34" s="34"/>
      <c r="EI34" s="156"/>
      <c r="EJ34" s="34"/>
      <c r="EK34" s="156"/>
      <c r="EL34" s="34"/>
      <c r="EM34" s="155"/>
      <c r="EN34" s="155"/>
      <c r="EO34" s="34"/>
      <c r="EP34" s="155"/>
      <c r="EQ34" s="155"/>
      <c r="ES34" s="104"/>
      <c r="ET34" s="34"/>
      <c r="EU34" s="156"/>
      <c r="EV34" s="34"/>
      <c r="EW34" s="156"/>
      <c r="EX34" s="34"/>
      <c r="EY34" s="156"/>
      <c r="EZ34" s="34"/>
      <c r="FA34" s="155"/>
      <c r="FB34" s="155"/>
      <c r="FC34" s="34"/>
      <c r="FD34" s="155"/>
      <c r="FE34" s="155"/>
      <c r="FG34" s="104"/>
      <c r="FH34" s="34"/>
      <c r="FI34" s="156"/>
      <c r="FJ34" s="34"/>
      <c r="FK34" s="156"/>
      <c r="FL34" s="34"/>
      <c r="FM34" s="156"/>
    </row>
    <row r="35" spans="1:169">
      <c r="A35" s="3"/>
      <c r="E35" s="14"/>
      <c r="F35" s="14"/>
      <c r="G35" s="32"/>
      <c r="J35" s="145"/>
      <c r="M35" s="32"/>
    </row>
    <row r="36" spans="1:169">
      <c r="E36" s="135"/>
      <c r="F36" s="17"/>
      <c r="G36" s="17"/>
      <c r="H36" s="135"/>
      <c r="J36" s="145"/>
      <c r="M36" s="161"/>
      <c r="N36" s="14"/>
      <c r="O36" s="65" t="s">
        <v>159</v>
      </c>
    </row>
  </sheetData>
  <mergeCells count="8">
    <mergeCell ref="K6:L6"/>
    <mergeCell ref="N7:N8"/>
    <mergeCell ref="O7:O8"/>
    <mergeCell ref="H7:H8"/>
    <mergeCell ref="E7:E8"/>
    <mergeCell ref="K7:L7"/>
    <mergeCell ref="I7:I8"/>
    <mergeCell ref="F7:F8"/>
  </mergeCells>
  <phoneticPr fontId="6" type="noConversion"/>
  <pageMargins left="0.2" right="0.2" top="0.17" bottom="0.15748031496062992" header="0" footer="0"/>
  <pageSetup paperSize="9" scale="90" orientation="landscape" r:id="rId1"/>
  <headerFooter alignWithMargins="0"/>
  <ignoredErrors>
    <ignoredError sqref="K10" evalError="1"/>
    <ignoredError sqref="J28:M28 L27 J27:K27 M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Portada</vt:lpstr>
      <vt:lpstr>Datos significativos</vt:lpstr>
      <vt:lpstr>Balance</vt:lpstr>
      <vt:lpstr>Recursos gestionados</vt:lpstr>
      <vt:lpstr>Credito a la clientela</vt:lpstr>
      <vt:lpstr>Gestion del riesgo</vt:lpstr>
      <vt:lpstr>Activos adjudicados</vt:lpstr>
      <vt:lpstr>Solvencia</vt:lpstr>
      <vt:lpstr>Rdos consolidados y rentab</vt:lpstr>
      <vt:lpstr>Rendimientos y costes</vt:lpstr>
      <vt:lpstr>'Activos adjudicados'!Área_de_impresión</vt:lpstr>
      <vt:lpstr>Balance!Área_de_impresión</vt:lpstr>
      <vt:lpstr>'Credito a la clientela'!Área_de_impresión</vt:lpstr>
      <vt:lpstr>'Datos significativos'!Área_de_impresión</vt:lpstr>
      <vt:lpstr>'Gestion del riesgo'!Área_de_impresión</vt:lpstr>
      <vt:lpstr>'Rdos consolidados y rentab'!Área_de_impresión</vt:lpstr>
      <vt:lpstr>'Recursos gestionados'!Área_de_impresión</vt:lpstr>
      <vt:lpstr>'Rendimientos y costes'!Área_de_impresión</vt:lpstr>
      <vt:lpstr>Solvencia!Área_de_impresión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2022-11-02T08:21:20Z</dcterms:created>
  <dcterms:modified xsi:type="dcterms:W3CDTF">2022-11-02T08:21:25Z</dcterms:modified>
</cp:coreProperties>
</file>